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965" windowHeight="8910" tabRatio="700" activeTab="2"/>
  </bookViews>
  <sheets>
    <sheet name="Project" sheetId="7" r:id="rId1"/>
    <sheet name="1.Life_Table" sheetId="1" r:id="rId2"/>
    <sheet name="2.PV(1Life)" sheetId="3" r:id="rId3"/>
    <sheet name="3.Reserve(t)" sheetId="5" r:id="rId4"/>
    <sheet name="4.VAR" sheetId="6" r:id="rId5"/>
  </sheets>
  <calcPr calcId="14562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5" i="3"/>
  <c r="H13" i="3"/>
  <c r="F7" i="5" l="1"/>
  <c r="F6" i="5" l="1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5" i="5"/>
  <c r="E5" i="5"/>
  <c r="F5" i="3" l="1"/>
  <c r="H5" i="3" s="1"/>
  <c r="G5" i="1"/>
  <c r="D5" i="1"/>
  <c r="C7" i="1"/>
  <c r="C8" i="1" s="1"/>
  <c r="C6" i="1"/>
  <c r="B6" i="1" s="1"/>
  <c r="B5" i="1"/>
  <c r="E5" i="1" l="1"/>
  <c r="E5" i="3" s="1"/>
  <c r="D4" i="6"/>
  <c r="D5" i="5"/>
  <c r="E4" i="6"/>
  <c r="F4" i="6" s="1"/>
  <c r="I5" i="5"/>
  <c r="D5" i="3"/>
  <c r="C9" i="1"/>
  <c r="B8" i="1"/>
  <c r="B7" i="1"/>
  <c r="E6" i="1" l="1"/>
  <c r="D6" i="1" s="1"/>
  <c r="F6" i="1"/>
  <c r="K5" i="6"/>
  <c r="F6" i="3"/>
  <c r="H6" i="3" s="1"/>
  <c r="C10" i="1"/>
  <c r="B9" i="1"/>
  <c r="D5" i="6" l="1"/>
  <c r="D6" i="5"/>
  <c r="E7" i="1"/>
  <c r="E8" i="1" s="1"/>
  <c r="F7" i="1"/>
  <c r="E6" i="3"/>
  <c r="E6" i="5"/>
  <c r="G6" i="1"/>
  <c r="D6" i="3"/>
  <c r="F7" i="3"/>
  <c r="H7" i="3" s="1"/>
  <c r="F8" i="1"/>
  <c r="C11" i="1"/>
  <c r="B10" i="1"/>
  <c r="E8" i="5" l="1"/>
  <c r="G8" i="1"/>
  <c r="D7" i="1"/>
  <c r="E7" i="5"/>
  <c r="G7" i="1"/>
  <c r="E5" i="6"/>
  <c r="F5" i="6" s="1"/>
  <c r="J5" i="6" s="1"/>
  <c r="L5" i="6" s="1"/>
  <c r="I6" i="5"/>
  <c r="E7" i="3"/>
  <c r="E9" i="1"/>
  <c r="E8" i="3"/>
  <c r="D8" i="1"/>
  <c r="F9" i="1"/>
  <c r="F8" i="3"/>
  <c r="H8" i="3" s="1"/>
  <c r="D7" i="3"/>
  <c r="C12" i="1"/>
  <c r="B11" i="1"/>
  <c r="E6" i="6" l="1"/>
  <c r="F6" i="6" s="1"/>
  <c r="I7" i="5"/>
  <c r="D6" i="6"/>
  <c r="D7" i="5"/>
  <c r="E9" i="5"/>
  <c r="G9" i="1"/>
  <c r="D7" i="6"/>
  <c r="D8" i="5"/>
  <c r="E7" i="6"/>
  <c r="F7" i="6" s="1"/>
  <c r="I8" i="5"/>
  <c r="F10" i="1"/>
  <c r="F9" i="3"/>
  <c r="H9" i="3" s="1"/>
  <c r="D8" i="3"/>
  <c r="E10" i="1"/>
  <c r="E9" i="3"/>
  <c r="D9" i="1"/>
  <c r="C13" i="1"/>
  <c r="B12" i="1"/>
  <c r="E10" i="5" l="1"/>
  <c r="G10" i="1"/>
  <c r="D8" i="6"/>
  <c r="D9" i="5"/>
  <c r="E8" i="6"/>
  <c r="F8" i="6" s="1"/>
  <c r="I9" i="5"/>
  <c r="F11" i="1"/>
  <c r="F10" i="3"/>
  <c r="H10" i="3" s="1"/>
  <c r="E11" i="1"/>
  <c r="E10" i="3"/>
  <c r="D10" i="1"/>
  <c r="D9" i="3"/>
  <c r="C14" i="1"/>
  <c r="B13" i="1"/>
  <c r="D9" i="6" l="1"/>
  <c r="D10" i="5"/>
  <c r="E11" i="5"/>
  <c r="G11" i="1"/>
  <c r="E9" i="6"/>
  <c r="F9" i="6" s="1"/>
  <c r="I10" i="5"/>
  <c r="D10" i="3"/>
  <c r="E12" i="1"/>
  <c r="E11" i="3"/>
  <c r="D11" i="1"/>
  <c r="F12" i="1"/>
  <c r="F11" i="3"/>
  <c r="H11" i="3" s="1"/>
  <c r="C15" i="1"/>
  <c r="B14" i="1"/>
  <c r="D10" i="6" l="1"/>
  <c r="D11" i="5"/>
  <c r="E10" i="6"/>
  <c r="F10" i="6" s="1"/>
  <c r="I11" i="5"/>
  <c r="E12" i="5"/>
  <c r="G12" i="1"/>
  <c r="E13" i="1"/>
  <c r="E12" i="3"/>
  <c r="D12" i="1"/>
  <c r="D11" i="3"/>
  <c r="F13" i="1"/>
  <c r="F12" i="3"/>
  <c r="H12" i="3" s="1"/>
  <c r="C16" i="1"/>
  <c r="B15" i="1"/>
  <c r="E11" i="6" l="1"/>
  <c r="F11" i="6" s="1"/>
  <c r="I12" i="5"/>
  <c r="E13" i="5"/>
  <c r="G13" i="1"/>
  <c r="D11" i="6"/>
  <c r="D12" i="5"/>
  <c r="E14" i="1"/>
  <c r="E13" i="3"/>
  <c r="D13" i="1"/>
  <c r="D12" i="3"/>
  <c r="F14" i="1"/>
  <c r="F13" i="3"/>
  <c r="C17" i="1"/>
  <c r="B16" i="1"/>
  <c r="E14" i="5" l="1"/>
  <c r="G14" i="1"/>
  <c r="D12" i="6"/>
  <c r="D13" i="5"/>
  <c r="E12" i="6"/>
  <c r="F12" i="6" s="1"/>
  <c r="I13" i="5"/>
  <c r="D13" i="3"/>
  <c r="F15" i="1"/>
  <c r="F14" i="3"/>
  <c r="H14" i="3" s="1"/>
  <c r="E15" i="1"/>
  <c r="E14" i="3"/>
  <c r="D14" i="1"/>
  <c r="C18" i="1"/>
  <c r="B17" i="1"/>
  <c r="D13" i="6" l="1"/>
  <c r="D14" i="5"/>
  <c r="E15" i="5"/>
  <c r="G15" i="1"/>
  <c r="E13" i="6"/>
  <c r="F13" i="6" s="1"/>
  <c r="I14" i="5"/>
  <c r="E16" i="1"/>
  <c r="E15" i="3"/>
  <c r="D15" i="1"/>
  <c r="F16" i="1"/>
  <c r="F15" i="3"/>
  <c r="H15" i="3" s="1"/>
  <c r="D14" i="3"/>
  <c r="C19" i="1"/>
  <c r="B18" i="1"/>
  <c r="E16" i="5" l="1"/>
  <c r="G16" i="1"/>
  <c r="D14" i="6"/>
  <c r="D15" i="5"/>
  <c r="E14" i="6"/>
  <c r="F14" i="6" s="1"/>
  <c r="I15" i="5"/>
  <c r="D15" i="3"/>
  <c r="E17" i="1"/>
  <c r="E16" i="3"/>
  <c r="D16" i="1"/>
  <c r="F17" i="1"/>
  <c r="F16" i="3"/>
  <c r="H16" i="3" s="1"/>
  <c r="C20" i="1"/>
  <c r="B19" i="1"/>
  <c r="E17" i="5" l="1"/>
  <c r="G17" i="1"/>
  <c r="D15" i="6"/>
  <c r="D16" i="5"/>
  <c r="E15" i="6"/>
  <c r="F15" i="6" s="1"/>
  <c r="I16" i="5"/>
  <c r="D16" i="3"/>
  <c r="E18" i="1"/>
  <c r="E17" i="3"/>
  <c r="D17" i="1"/>
  <c r="F18" i="1"/>
  <c r="F17" i="3"/>
  <c r="H17" i="3" s="1"/>
  <c r="C21" i="1"/>
  <c r="B20" i="1"/>
  <c r="D16" i="6" l="1"/>
  <c r="D17" i="5"/>
  <c r="E18" i="5"/>
  <c r="G18" i="1"/>
  <c r="E16" i="6"/>
  <c r="F16" i="6" s="1"/>
  <c r="I17" i="5"/>
  <c r="D17" i="3"/>
  <c r="E19" i="1"/>
  <c r="E18" i="3"/>
  <c r="D18" i="1"/>
  <c r="F19" i="1"/>
  <c r="F18" i="3"/>
  <c r="H18" i="3" s="1"/>
  <c r="C22" i="1"/>
  <c r="B21" i="1"/>
  <c r="E17" i="6" l="1"/>
  <c r="F17" i="6" s="1"/>
  <c r="I18" i="5"/>
  <c r="E19" i="5"/>
  <c r="G19" i="1"/>
  <c r="D17" i="6"/>
  <c r="D18" i="5"/>
  <c r="F20" i="1"/>
  <c r="F19" i="3"/>
  <c r="H19" i="3" s="1"/>
  <c r="D18" i="3"/>
  <c r="E20" i="1"/>
  <c r="E19" i="3"/>
  <c r="D19" i="1"/>
  <c r="C23" i="1"/>
  <c r="B22" i="1"/>
  <c r="E18" i="6" l="1"/>
  <c r="F18" i="6" s="1"/>
  <c r="I19" i="5"/>
  <c r="E20" i="5"/>
  <c r="G20" i="1"/>
  <c r="D18" i="6"/>
  <c r="D19" i="5"/>
  <c r="D19" i="3"/>
  <c r="E21" i="1"/>
  <c r="E20" i="3"/>
  <c r="D20" i="1"/>
  <c r="F21" i="1"/>
  <c r="F20" i="3"/>
  <c r="H20" i="3" s="1"/>
  <c r="C24" i="1"/>
  <c r="B23" i="1"/>
  <c r="E21" i="5" l="1"/>
  <c r="G21" i="1"/>
  <c r="E19" i="6"/>
  <c r="F19" i="6" s="1"/>
  <c r="I20" i="5"/>
  <c r="D19" i="6"/>
  <c r="D20" i="5"/>
  <c r="E22" i="1"/>
  <c r="E21" i="3"/>
  <c r="D21" i="1"/>
  <c r="D20" i="3"/>
  <c r="F22" i="1"/>
  <c r="F21" i="3"/>
  <c r="H21" i="3" s="1"/>
  <c r="C25" i="1"/>
  <c r="B24" i="1"/>
  <c r="D20" i="6" l="1"/>
  <c r="D21" i="5"/>
  <c r="E22" i="5"/>
  <c r="G22" i="1"/>
  <c r="E20" i="6"/>
  <c r="F20" i="6" s="1"/>
  <c r="I21" i="5"/>
  <c r="D21" i="3"/>
  <c r="F23" i="1"/>
  <c r="F22" i="3"/>
  <c r="H22" i="3" s="1"/>
  <c r="E23" i="1"/>
  <c r="E22" i="3"/>
  <c r="D22" i="1"/>
  <c r="C26" i="1"/>
  <c r="B25" i="1"/>
  <c r="E23" i="5" l="1"/>
  <c r="G23" i="1"/>
  <c r="E21" i="6"/>
  <c r="F21" i="6" s="1"/>
  <c r="I22" i="5"/>
  <c r="D21" i="6"/>
  <c r="D22" i="5"/>
  <c r="F24" i="1"/>
  <c r="F23" i="3"/>
  <c r="H23" i="3" s="1"/>
  <c r="D22" i="3"/>
  <c r="E24" i="1"/>
  <c r="E23" i="3"/>
  <c r="D23" i="1"/>
  <c r="C27" i="1"/>
  <c r="B26" i="1"/>
  <c r="E22" i="6" l="1"/>
  <c r="F22" i="6" s="1"/>
  <c r="I23" i="5"/>
  <c r="D22" i="6"/>
  <c r="D23" i="5"/>
  <c r="E24" i="5"/>
  <c r="G24" i="1"/>
  <c r="F25" i="1"/>
  <c r="F24" i="3"/>
  <c r="H24" i="3" s="1"/>
  <c r="D23" i="3"/>
  <c r="E25" i="1"/>
  <c r="E24" i="3"/>
  <c r="D24" i="1"/>
  <c r="C28" i="1"/>
  <c r="B27" i="1"/>
  <c r="E23" i="6" l="1"/>
  <c r="F23" i="6" s="1"/>
  <c r="I24" i="5"/>
  <c r="E25" i="5"/>
  <c r="G25" i="1"/>
  <c r="D23" i="6"/>
  <c r="D24" i="5"/>
  <c r="D24" i="3"/>
  <c r="F26" i="1"/>
  <c r="F25" i="3"/>
  <c r="H25" i="3" s="1"/>
  <c r="E26" i="1"/>
  <c r="E25" i="3"/>
  <c r="D25" i="1"/>
  <c r="C29" i="1"/>
  <c r="B28" i="1"/>
  <c r="E26" i="5" l="1"/>
  <c r="G26" i="1"/>
  <c r="E24" i="6"/>
  <c r="F24" i="6" s="1"/>
  <c r="I25" i="5"/>
  <c r="D24" i="6"/>
  <c r="D25" i="5"/>
  <c r="F27" i="1"/>
  <c r="F26" i="3"/>
  <c r="H26" i="3" s="1"/>
  <c r="D25" i="3"/>
  <c r="E27" i="1"/>
  <c r="E26" i="3"/>
  <c r="D26" i="1"/>
  <c r="C30" i="1"/>
  <c r="B29" i="1"/>
  <c r="E27" i="5" l="1"/>
  <c r="G27" i="1"/>
  <c r="D25" i="6"/>
  <c r="D26" i="5"/>
  <c r="E25" i="6"/>
  <c r="F25" i="6" s="1"/>
  <c r="I26" i="5"/>
  <c r="F28" i="1"/>
  <c r="F27" i="3"/>
  <c r="H27" i="3" s="1"/>
  <c r="D26" i="3"/>
  <c r="E28" i="1"/>
  <c r="E27" i="3"/>
  <c r="D27" i="1"/>
  <c r="C31" i="1"/>
  <c r="B30" i="1"/>
  <c r="D26" i="6" l="1"/>
  <c r="D27" i="5"/>
  <c r="E28" i="5"/>
  <c r="G28" i="1"/>
  <c r="E26" i="6"/>
  <c r="F26" i="6" s="1"/>
  <c r="I27" i="5"/>
  <c r="E29" i="1"/>
  <c r="E28" i="3"/>
  <c r="D28" i="1"/>
  <c r="F29" i="1"/>
  <c r="F28" i="3"/>
  <c r="H28" i="3" s="1"/>
  <c r="D27" i="3"/>
  <c r="C32" i="1"/>
  <c r="B31" i="1"/>
  <c r="D27" i="6" l="1"/>
  <c r="D28" i="5"/>
  <c r="E29" i="5"/>
  <c r="G29" i="1"/>
  <c r="E27" i="6"/>
  <c r="F27" i="6" s="1"/>
  <c r="I28" i="5"/>
  <c r="F30" i="1"/>
  <c r="F29" i="3"/>
  <c r="H29" i="3" s="1"/>
  <c r="D28" i="3"/>
  <c r="E30" i="1"/>
  <c r="E29" i="3"/>
  <c r="D29" i="1"/>
  <c r="C33" i="1"/>
  <c r="B32" i="1"/>
  <c r="D28" i="6" l="1"/>
  <c r="D29" i="5"/>
  <c r="E30" i="5"/>
  <c r="G30" i="1"/>
  <c r="E28" i="6"/>
  <c r="F28" i="6" s="1"/>
  <c r="I29" i="5"/>
  <c r="E31" i="1"/>
  <c r="E30" i="3"/>
  <c r="D30" i="1"/>
  <c r="D29" i="3"/>
  <c r="F31" i="1"/>
  <c r="F30" i="3"/>
  <c r="H30" i="3" s="1"/>
  <c r="C34" i="1"/>
  <c r="B33" i="1"/>
  <c r="E31" i="5" l="1"/>
  <c r="G31" i="1"/>
  <c r="D29" i="6"/>
  <c r="D30" i="5"/>
  <c r="E29" i="6"/>
  <c r="F29" i="6" s="1"/>
  <c r="I30" i="5"/>
  <c r="D30" i="3"/>
  <c r="F32" i="1"/>
  <c r="F31" i="3"/>
  <c r="H31" i="3" s="1"/>
  <c r="E32" i="1"/>
  <c r="E31" i="3"/>
  <c r="D31" i="1"/>
  <c r="C35" i="1"/>
  <c r="B34" i="1"/>
  <c r="E32" i="5" l="1"/>
  <c r="G32" i="1"/>
  <c r="E30" i="6"/>
  <c r="F30" i="6" s="1"/>
  <c r="I31" i="5"/>
  <c r="D30" i="6"/>
  <c r="D31" i="5"/>
  <c r="D31" i="3"/>
  <c r="F33" i="1"/>
  <c r="F32" i="3"/>
  <c r="H32" i="3" s="1"/>
  <c r="E33" i="1"/>
  <c r="E32" i="3"/>
  <c r="D32" i="1"/>
  <c r="C36" i="1"/>
  <c r="B35" i="1"/>
  <c r="D31" i="6" l="1"/>
  <c r="D32" i="5"/>
  <c r="E31" i="6"/>
  <c r="F31" i="6" s="1"/>
  <c r="I32" i="5"/>
  <c r="E33" i="5"/>
  <c r="G33" i="1"/>
  <c r="F34" i="1"/>
  <c r="F33" i="3"/>
  <c r="H33" i="3" s="1"/>
  <c r="E34" i="1"/>
  <c r="E33" i="3"/>
  <c r="D33" i="1"/>
  <c r="D32" i="3"/>
  <c r="C37" i="1"/>
  <c r="B36" i="1"/>
  <c r="E32" i="6" l="1"/>
  <c r="F32" i="6" s="1"/>
  <c r="I33" i="5"/>
  <c r="E34" i="5"/>
  <c r="G34" i="1"/>
  <c r="D32" i="6"/>
  <c r="D33" i="5"/>
  <c r="E35" i="1"/>
  <c r="E34" i="3"/>
  <c r="D34" i="1"/>
  <c r="F35" i="1"/>
  <c r="F34" i="3"/>
  <c r="H34" i="3" s="1"/>
  <c r="D33" i="3"/>
  <c r="C38" i="1"/>
  <c r="B37" i="1"/>
  <c r="E33" i="6" l="1"/>
  <c r="F33" i="6" s="1"/>
  <c r="I34" i="5"/>
  <c r="D33" i="6"/>
  <c r="D34" i="5"/>
  <c r="E35" i="5"/>
  <c r="G35" i="1"/>
  <c r="F36" i="1"/>
  <c r="F35" i="3"/>
  <c r="H35" i="3" s="1"/>
  <c r="D34" i="3"/>
  <c r="E36" i="1"/>
  <c r="E35" i="3"/>
  <c r="D35" i="1"/>
  <c r="C39" i="1"/>
  <c r="B38" i="1"/>
  <c r="D34" i="6" l="1"/>
  <c r="D35" i="5"/>
  <c r="E36" i="5"/>
  <c r="G36" i="1"/>
  <c r="E34" i="6"/>
  <c r="F34" i="6" s="1"/>
  <c r="I35" i="5"/>
  <c r="D35" i="3"/>
  <c r="E37" i="1"/>
  <c r="E36" i="3"/>
  <c r="D36" i="1"/>
  <c r="F37" i="1"/>
  <c r="F36" i="3"/>
  <c r="H36" i="3" s="1"/>
  <c r="C40" i="1"/>
  <c r="B39" i="1"/>
  <c r="D35" i="6" l="1"/>
  <c r="D36" i="5"/>
  <c r="E35" i="6"/>
  <c r="F35" i="6" s="1"/>
  <c r="I36" i="5"/>
  <c r="E37" i="5"/>
  <c r="G37" i="1"/>
  <c r="E38" i="1"/>
  <c r="E37" i="3"/>
  <c r="D37" i="1"/>
  <c r="D36" i="3"/>
  <c r="F38" i="1"/>
  <c r="F37" i="3"/>
  <c r="H37" i="3" s="1"/>
  <c r="C41" i="1"/>
  <c r="B40" i="1"/>
  <c r="D36" i="6" l="1"/>
  <c r="D37" i="5"/>
  <c r="E36" i="6"/>
  <c r="F36" i="6" s="1"/>
  <c r="I37" i="5"/>
  <c r="E38" i="5"/>
  <c r="G38" i="1"/>
  <c r="E39" i="1"/>
  <c r="E38" i="3"/>
  <c r="D38" i="1"/>
  <c r="D37" i="3"/>
  <c r="F39" i="1"/>
  <c r="F38" i="3"/>
  <c r="H38" i="3" s="1"/>
  <c r="C42" i="1"/>
  <c r="B41" i="1"/>
  <c r="E39" i="5" l="1"/>
  <c r="G39" i="1"/>
  <c r="E37" i="6"/>
  <c r="F37" i="6" s="1"/>
  <c r="I38" i="5"/>
  <c r="D37" i="6"/>
  <c r="D38" i="5"/>
  <c r="D38" i="3"/>
  <c r="E40" i="1"/>
  <c r="E39" i="3"/>
  <c r="D39" i="1"/>
  <c r="F40" i="1"/>
  <c r="F39" i="3"/>
  <c r="H39" i="3" s="1"/>
  <c r="C43" i="1"/>
  <c r="B42" i="1"/>
  <c r="D38" i="6" l="1"/>
  <c r="D39" i="5"/>
  <c r="E40" i="5"/>
  <c r="G40" i="1"/>
  <c r="E38" i="6"/>
  <c r="F38" i="6" s="1"/>
  <c r="I39" i="5"/>
  <c r="D39" i="3"/>
  <c r="F41" i="1"/>
  <c r="F40" i="3"/>
  <c r="H40" i="3" s="1"/>
  <c r="E41" i="1"/>
  <c r="E40" i="3"/>
  <c r="D40" i="1"/>
  <c r="C44" i="1"/>
  <c r="B43" i="1"/>
  <c r="E41" i="5" l="1"/>
  <c r="G41" i="1"/>
  <c r="D39" i="6"/>
  <c r="D40" i="5"/>
  <c r="E39" i="6"/>
  <c r="F39" i="6" s="1"/>
  <c r="I40" i="5"/>
  <c r="E42" i="1"/>
  <c r="E41" i="3"/>
  <c r="D41" i="1"/>
  <c r="D40" i="3"/>
  <c r="F42" i="1"/>
  <c r="F41" i="3"/>
  <c r="H41" i="3" s="1"/>
  <c r="C45" i="1"/>
  <c r="B44" i="1"/>
  <c r="D40" i="6" l="1"/>
  <c r="D41" i="5"/>
  <c r="E40" i="6"/>
  <c r="F40" i="6" s="1"/>
  <c r="I41" i="5"/>
  <c r="E42" i="5"/>
  <c r="G42" i="1"/>
  <c r="D41" i="3"/>
  <c r="F43" i="1"/>
  <c r="F42" i="3"/>
  <c r="H42" i="3" s="1"/>
  <c r="E43" i="1"/>
  <c r="E42" i="3"/>
  <c r="D42" i="1"/>
  <c r="C46" i="1"/>
  <c r="B45" i="1"/>
  <c r="E43" i="5" l="1"/>
  <c r="G43" i="1"/>
  <c r="E41" i="6"/>
  <c r="F41" i="6" s="1"/>
  <c r="I42" i="5"/>
  <c r="D41" i="6"/>
  <c r="D42" i="5"/>
  <c r="F44" i="1"/>
  <c r="F43" i="3"/>
  <c r="H43" i="3" s="1"/>
  <c r="D42" i="3"/>
  <c r="E44" i="1"/>
  <c r="E43" i="3"/>
  <c r="D43" i="1"/>
  <c r="C47" i="1"/>
  <c r="B46" i="1"/>
  <c r="E42" i="6" l="1"/>
  <c r="F42" i="6" s="1"/>
  <c r="I43" i="5"/>
  <c r="D42" i="6"/>
  <c r="D43" i="5"/>
  <c r="E44" i="5"/>
  <c r="G44" i="1"/>
  <c r="D43" i="3"/>
  <c r="E45" i="1"/>
  <c r="E44" i="3"/>
  <c r="D44" i="1"/>
  <c r="F45" i="1"/>
  <c r="F44" i="3"/>
  <c r="H44" i="3" s="1"/>
  <c r="C48" i="1"/>
  <c r="B47" i="1"/>
  <c r="E43" i="6" l="1"/>
  <c r="F43" i="6" s="1"/>
  <c r="I44" i="5"/>
  <c r="D43" i="6"/>
  <c r="D44" i="5"/>
  <c r="E45" i="5"/>
  <c r="G45" i="1"/>
  <c r="D44" i="3"/>
  <c r="E46" i="1"/>
  <c r="E45" i="3"/>
  <c r="D45" i="1"/>
  <c r="F46" i="1"/>
  <c r="F45" i="3"/>
  <c r="H45" i="3" s="1"/>
  <c r="C49" i="1"/>
  <c r="B48" i="1"/>
  <c r="D44" i="6" l="1"/>
  <c r="D45" i="5"/>
  <c r="E46" i="5"/>
  <c r="G46" i="1"/>
  <c r="E44" i="6"/>
  <c r="F44" i="6" s="1"/>
  <c r="I45" i="5"/>
  <c r="E47" i="1"/>
  <c r="E46" i="3"/>
  <c r="D46" i="1"/>
  <c r="F47" i="1"/>
  <c r="F46" i="3"/>
  <c r="H46" i="3" s="1"/>
  <c r="D45" i="3"/>
  <c r="C50" i="1"/>
  <c r="B49" i="1"/>
  <c r="E45" i="6" l="1"/>
  <c r="F45" i="6" s="1"/>
  <c r="I46" i="5"/>
  <c r="E47" i="5"/>
  <c r="G47" i="1"/>
  <c r="D45" i="6"/>
  <c r="D46" i="5"/>
  <c r="D46" i="3"/>
  <c r="F48" i="1"/>
  <c r="F47" i="3"/>
  <c r="H47" i="3" s="1"/>
  <c r="E48" i="1"/>
  <c r="E47" i="3"/>
  <c r="D47" i="1"/>
  <c r="C51" i="1"/>
  <c r="B50" i="1"/>
  <c r="E48" i="5" l="1"/>
  <c r="G48" i="1"/>
  <c r="E46" i="6"/>
  <c r="F46" i="6" s="1"/>
  <c r="I47" i="5"/>
  <c r="D46" i="6"/>
  <c r="D47" i="5"/>
  <c r="F49" i="1"/>
  <c r="F48" i="3"/>
  <c r="H48" i="3" s="1"/>
  <c r="D47" i="3"/>
  <c r="E49" i="1"/>
  <c r="E48" i="3"/>
  <c r="D48" i="1"/>
  <c r="C52" i="1"/>
  <c r="B51" i="1"/>
  <c r="D47" i="6" l="1"/>
  <c r="D48" i="5"/>
  <c r="E49" i="5"/>
  <c r="G49" i="1"/>
  <c r="E47" i="6"/>
  <c r="F47" i="6" s="1"/>
  <c r="I48" i="5"/>
  <c r="D48" i="3"/>
  <c r="E50" i="1"/>
  <c r="E49" i="3"/>
  <c r="D49" i="1"/>
  <c r="F50" i="1"/>
  <c r="F49" i="3"/>
  <c r="H49" i="3" s="1"/>
  <c r="C53" i="1"/>
  <c r="B52" i="1"/>
  <c r="E48" i="6" l="1"/>
  <c r="F48" i="6" s="1"/>
  <c r="I49" i="5"/>
  <c r="E50" i="5"/>
  <c r="G50" i="1"/>
  <c r="D48" i="6"/>
  <c r="D49" i="5"/>
  <c r="F51" i="1"/>
  <c r="F50" i="3"/>
  <c r="H50" i="3" s="1"/>
  <c r="E51" i="1"/>
  <c r="E50" i="3"/>
  <c r="D50" i="1"/>
  <c r="D49" i="3"/>
  <c r="C54" i="1"/>
  <c r="B53" i="1"/>
  <c r="E51" i="5" l="1"/>
  <c r="G51" i="1"/>
  <c r="E49" i="6"/>
  <c r="F49" i="6" s="1"/>
  <c r="I50" i="5"/>
  <c r="D49" i="6"/>
  <c r="D50" i="5"/>
  <c r="E52" i="1"/>
  <c r="E51" i="3"/>
  <c r="D51" i="1"/>
  <c r="F52" i="1"/>
  <c r="F51" i="3"/>
  <c r="H51" i="3" s="1"/>
  <c r="D50" i="3"/>
  <c r="C55" i="1"/>
  <c r="B54" i="1"/>
  <c r="E52" i="5" l="1"/>
  <c r="G52" i="1"/>
  <c r="D50" i="6"/>
  <c r="D51" i="5"/>
  <c r="E50" i="6"/>
  <c r="F50" i="6" s="1"/>
  <c r="I51" i="5"/>
  <c r="F53" i="1"/>
  <c r="F52" i="3"/>
  <c r="H52" i="3" s="1"/>
  <c r="D51" i="3"/>
  <c r="E53" i="1"/>
  <c r="E52" i="3"/>
  <c r="D52" i="1"/>
  <c r="C56" i="1"/>
  <c r="B55" i="1"/>
  <c r="E51" i="6" l="1"/>
  <c r="F51" i="6" s="1"/>
  <c r="I52" i="5"/>
  <c r="E53" i="5"/>
  <c r="G53" i="1"/>
  <c r="D51" i="6"/>
  <c r="D52" i="5"/>
  <c r="D52" i="3"/>
  <c r="F54" i="1"/>
  <c r="F53" i="3"/>
  <c r="H53" i="3" s="1"/>
  <c r="E54" i="1"/>
  <c r="E53" i="3"/>
  <c r="D53" i="1"/>
  <c r="C57" i="1"/>
  <c r="B56" i="1"/>
  <c r="E52" i="6" l="1"/>
  <c r="F52" i="6" s="1"/>
  <c r="I53" i="5"/>
  <c r="E54" i="5"/>
  <c r="G54" i="1"/>
  <c r="D52" i="6"/>
  <c r="D53" i="5"/>
  <c r="F55" i="1"/>
  <c r="F54" i="3"/>
  <c r="H54" i="3" s="1"/>
  <c r="D53" i="3"/>
  <c r="E55" i="1"/>
  <c r="E54" i="3"/>
  <c r="D54" i="1"/>
  <c r="C58" i="1"/>
  <c r="B57" i="1"/>
  <c r="E53" i="6" l="1"/>
  <c r="F53" i="6" s="1"/>
  <c r="I54" i="5"/>
  <c r="E55" i="5"/>
  <c r="G55" i="1"/>
  <c r="D53" i="6"/>
  <c r="D54" i="5"/>
  <c r="D54" i="3"/>
  <c r="E56" i="1"/>
  <c r="E55" i="3"/>
  <c r="D55" i="1"/>
  <c r="F56" i="1"/>
  <c r="F55" i="3"/>
  <c r="H55" i="3" s="1"/>
  <c r="C59" i="1"/>
  <c r="B58" i="1"/>
  <c r="E56" i="5" l="1"/>
  <c r="G56" i="1"/>
  <c r="D54" i="6"/>
  <c r="D55" i="5"/>
  <c r="E54" i="6"/>
  <c r="F54" i="6" s="1"/>
  <c r="I55" i="5"/>
  <c r="D55" i="3"/>
  <c r="E57" i="1"/>
  <c r="E56" i="3"/>
  <c r="D56" i="1"/>
  <c r="F57" i="1"/>
  <c r="F56" i="3"/>
  <c r="H56" i="3" s="1"/>
  <c r="C60" i="1"/>
  <c r="B59" i="1"/>
  <c r="E57" i="5" l="1"/>
  <c r="G57" i="1"/>
  <c r="E55" i="6"/>
  <c r="F55" i="6" s="1"/>
  <c r="I56" i="5"/>
  <c r="D55" i="6"/>
  <c r="D56" i="5"/>
  <c r="D56" i="3"/>
  <c r="F58" i="1"/>
  <c r="F57" i="3"/>
  <c r="H57" i="3" s="1"/>
  <c r="E58" i="1"/>
  <c r="E57" i="3"/>
  <c r="D57" i="1"/>
  <c r="B60" i="1"/>
  <c r="C61" i="1"/>
  <c r="B61" i="1" s="1"/>
  <c r="D56" i="6" l="1"/>
  <c r="D57" i="5"/>
  <c r="E58" i="5"/>
  <c r="G58" i="1"/>
  <c r="E56" i="6"/>
  <c r="F56" i="6" s="1"/>
  <c r="I57" i="5"/>
  <c r="D57" i="3"/>
  <c r="F59" i="1"/>
  <c r="F58" i="3"/>
  <c r="H58" i="3" s="1"/>
  <c r="E59" i="1"/>
  <c r="E58" i="3"/>
  <c r="D58" i="1"/>
  <c r="E59" i="5" l="1"/>
  <c r="G59" i="1"/>
  <c r="E57" i="6"/>
  <c r="F57" i="6" s="1"/>
  <c r="I58" i="5"/>
  <c r="D57" i="6"/>
  <c r="D58" i="5"/>
  <c r="D58" i="3"/>
  <c r="F60" i="1"/>
  <c r="F59" i="3"/>
  <c r="H59" i="3" s="1"/>
  <c r="E60" i="1"/>
  <c r="E59" i="3"/>
  <c r="D59" i="1"/>
  <c r="E60" i="5" l="1"/>
  <c r="G60" i="1"/>
  <c r="E58" i="6"/>
  <c r="F58" i="6" s="1"/>
  <c r="I59" i="5"/>
  <c r="D58" i="6"/>
  <c r="D59" i="5"/>
  <c r="F61" i="1"/>
  <c r="F60" i="3"/>
  <c r="H60" i="3" s="1"/>
  <c r="D59" i="3"/>
  <c r="E61" i="1"/>
  <c r="D60" i="1"/>
  <c r="E60" i="3"/>
  <c r="E59" i="6" l="1"/>
  <c r="F59" i="6" s="1"/>
  <c r="I60" i="5"/>
  <c r="E61" i="5"/>
  <c r="G60" i="5" s="1"/>
  <c r="H60" i="5" s="1"/>
  <c r="G59" i="6" s="1"/>
  <c r="G61" i="1"/>
  <c r="D59" i="6"/>
  <c r="D60" i="5"/>
  <c r="D60" i="3"/>
  <c r="F61" i="3"/>
  <c r="H61" i="3" s="1"/>
  <c r="E61" i="3"/>
  <c r="D61" i="1"/>
  <c r="E60" i="6" l="1"/>
  <c r="F60" i="6" s="1"/>
  <c r="I61" i="5"/>
  <c r="G61" i="5"/>
  <c r="H61" i="5" s="1"/>
  <c r="G60" i="6" s="1"/>
  <c r="G5" i="5"/>
  <c r="H5" i="5" s="1"/>
  <c r="G8" i="5"/>
  <c r="H8" i="5" s="1"/>
  <c r="G7" i="5"/>
  <c r="H7" i="5" s="1"/>
  <c r="G9" i="5"/>
  <c r="H9" i="5" s="1"/>
  <c r="G10" i="5"/>
  <c r="H10" i="5" s="1"/>
  <c r="G6" i="5"/>
  <c r="H6" i="5" s="1"/>
  <c r="G12" i="5"/>
  <c r="H12" i="5" s="1"/>
  <c r="G15" i="5"/>
  <c r="H15" i="5" s="1"/>
  <c r="G11" i="5"/>
  <c r="H11" i="5" s="1"/>
  <c r="G13" i="5"/>
  <c r="H13" i="5" s="1"/>
  <c r="G14" i="5"/>
  <c r="H14" i="5" s="1"/>
  <c r="G16" i="5"/>
  <c r="H16" i="5" s="1"/>
  <c r="G18" i="5"/>
  <c r="H18" i="5" s="1"/>
  <c r="G19" i="5"/>
  <c r="H19" i="5" s="1"/>
  <c r="G17" i="5"/>
  <c r="H17" i="5" s="1"/>
  <c r="G20" i="5"/>
  <c r="H20" i="5" s="1"/>
  <c r="G21" i="5"/>
  <c r="H21" i="5" s="1"/>
  <c r="G24" i="5"/>
  <c r="H24" i="5" s="1"/>
  <c r="G22" i="5"/>
  <c r="H22" i="5" s="1"/>
  <c r="G23" i="5"/>
  <c r="H23" i="5" s="1"/>
  <c r="G25" i="5"/>
  <c r="H25" i="5" s="1"/>
  <c r="G29" i="5"/>
  <c r="H29" i="5" s="1"/>
  <c r="G26" i="5"/>
  <c r="H26" i="5" s="1"/>
  <c r="G27" i="5"/>
  <c r="H27" i="5" s="1"/>
  <c r="G28" i="5"/>
  <c r="H28" i="5" s="1"/>
  <c r="G32" i="5"/>
  <c r="H32" i="5" s="1"/>
  <c r="G30" i="5"/>
  <c r="H30" i="5" s="1"/>
  <c r="G31" i="5"/>
  <c r="H31" i="5" s="1"/>
  <c r="G33" i="5"/>
  <c r="H33" i="5" s="1"/>
  <c r="G35" i="5"/>
  <c r="H35" i="5" s="1"/>
  <c r="G36" i="5"/>
  <c r="H36" i="5" s="1"/>
  <c r="G37" i="5"/>
  <c r="H37" i="5" s="1"/>
  <c r="G34" i="5"/>
  <c r="H34" i="5" s="1"/>
  <c r="G38" i="5"/>
  <c r="H38" i="5" s="1"/>
  <c r="G39" i="5"/>
  <c r="H39" i="5" s="1"/>
  <c r="G40" i="5"/>
  <c r="H40" i="5" s="1"/>
  <c r="G41" i="5"/>
  <c r="H41" i="5" s="1"/>
  <c r="G43" i="5"/>
  <c r="H43" i="5" s="1"/>
  <c r="G42" i="5"/>
  <c r="H42" i="5" s="1"/>
  <c r="G46" i="5"/>
  <c r="H46" i="5" s="1"/>
  <c r="G45" i="5"/>
  <c r="H45" i="5" s="1"/>
  <c r="G44" i="5"/>
  <c r="H44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9" i="5"/>
  <c r="H59" i="5" s="1"/>
  <c r="G57" i="5"/>
  <c r="H57" i="5" s="1"/>
  <c r="G54" i="5"/>
  <c r="H54" i="5" s="1"/>
  <c r="G58" i="5"/>
  <c r="H58" i="5" s="1"/>
  <c r="G56" i="5"/>
  <c r="H56" i="5" s="1"/>
  <c r="G55" i="5"/>
  <c r="H55" i="5" s="1"/>
  <c r="D60" i="6"/>
  <c r="D61" i="5"/>
  <c r="J60" i="5"/>
  <c r="H59" i="6" s="1"/>
  <c r="D61" i="3"/>
  <c r="I5" i="3"/>
  <c r="G49" i="6" l="1"/>
  <c r="J50" i="5"/>
  <c r="H49" i="6" s="1"/>
  <c r="G57" i="6"/>
  <c r="J58" i="5"/>
  <c r="H57" i="6" s="1"/>
  <c r="G48" i="6"/>
  <c r="J49" i="5"/>
  <c r="H48" i="6" s="1"/>
  <c r="G40" i="6"/>
  <c r="J41" i="5"/>
  <c r="H40" i="6" s="1"/>
  <c r="G32" i="6"/>
  <c r="J33" i="5"/>
  <c r="H32" i="6" s="1"/>
  <c r="G24" i="6"/>
  <c r="J25" i="5"/>
  <c r="H24" i="6" s="1"/>
  <c r="G17" i="6"/>
  <c r="J18" i="5"/>
  <c r="H17" i="6" s="1"/>
  <c r="G9" i="6"/>
  <c r="J10" i="5"/>
  <c r="H9" i="6" s="1"/>
  <c r="G53" i="6"/>
  <c r="J54" i="5"/>
  <c r="H53" i="6" s="1"/>
  <c r="G47" i="6"/>
  <c r="J48" i="5"/>
  <c r="H47" i="6" s="1"/>
  <c r="G39" i="6"/>
  <c r="J40" i="5"/>
  <c r="H39" i="6" s="1"/>
  <c r="G30" i="6"/>
  <c r="J31" i="5"/>
  <c r="H30" i="6" s="1"/>
  <c r="G22" i="6"/>
  <c r="J23" i="5"/>
  <c r="H22" i="6" s="1"/>
  <c r="G15" i="6"/>
  <c r="J16" i="5"/>
  <c r="H15" i="6" s="1"/>
  <c r="G8" i="6"/>
  <c r="J9" i="5"/>
  <c r="H8" i="6" s="1"/>
  <c r="G55" i="6"/>
  <c r="J56" i="5"/>
  <c r="H55" i="6" s="1"/>
  <c r="G56" i="6"/>
  <c r="J57" i="5"/>
  <c r="H56" i="6" s="1"/>
  <c r="G46" i="6"/>
  <c r="J47" i="5"/>
  <c r="H46" i="6" s="1"/>
  <c r="G38" i="6"/>
  <c r="J39" i="5"/>
  <c r="H38" i="6" s="1"/>
  <c r="G29" i="6"/>
  <c r="J30" i="5"/>
  <c r="H29" i="6" s="1"/>
  <c r="G21" i="6"/>
  <c r="J22" i="5"/>
  <c r="H21" i="6" s="1"/>
  <c r="G13" i="6"/>
  <c r="J14" i="5"/>
  <c r="H13" i="6" s="1"/>
  <c r="G6" i="6"/>
  <c r="J7" i="5"/>
  <c r="H6" i="6" s="1"/>
  <c r="G43" i="6"/>
  <c r="J44" i="5"/>
  <c r="H43" i="6" s="1"/>
  <c r="G31" i="6"/>
  <c r="J32" i="5"/>
  <c r="H31" i="6" s="1"/>
  <c r="G23" i="6"/>
  <c r="J24" i="5"/>
  <c r="H23" i="6" s="1"/>
  <c r="G12" i="6"/>
  <c r="J13" i="5"/>
  <c r="H12" i="6" s="1"/>
  <c r="G7" i="6"/>
  <c r="J8" i="5"/>
  <c r="H7" i="6" s="1"/>
  <c r="G52" i="6"/>
  <c r="J53" i="5"/>
  <c r="H52" i="6" s="1"/>
  <c r="G44" i="6"/>
  <c r="J45" i="5"/>
  <c r="H44" i="6" s="1"/>
  <c r="G33" i="6"/>
  <c r="J34" i="5"/>
  <c r="H33" i="6" s="1"/>
  <c r="G27" i="6"/>
  <c r="J28" i="5"/>
  <c r="H27" i="6" s="1"/>
  <c r="G20" i="6"/>
  <c r="J21" i="5"/>
  <c r="H20" i="6" s="1"/>
  <c r="G10" i="6"/>
  <c r="J11" i="5"/>
  <c r="H10" i="6" s="1"/>
  <c r="G4" i="6"/>
  <c r="J5" i="5"/>
  <c r="H4" i="6" s="1"/>
  <c r="I4" i="6" s="1"/>
  <c r="G37" i="6"/>
  <c r="J38" i="5"/>
  <c r="H37" i="6" s="1"/>
  <c r="G51" i="6"/>
  <c r="J52" i="5"/>
  <c r="H51" i="6" s="1"/>
  <c r="G36" i="6"/>
  <c r="J37" i="5"/>
  <c r="H36" i="6" s="1"/>
  <c r="G26" i="6"/>
  <c r="J27" i="5"/>
  <c r="H26" i="6" s="1"/>
  <c r="G19" i="6"/>
  <c r="J20" i="5"/>
  <c r="H19" i="6" s="1"/>
  <c r="G14" i="6"/>
  <c r="J15" i="5"/>
  <c r="H14" i="6" s="1"/>
  <c r="G58" i="6"/>
  <c r="J59" i="5"/>
  <c r="H58" i="6" s="1"/>
  <c r="G45" i="6"/>
  <c r="J46" i="5"/>
  <c r="H45" i="6" s="1"/>
  <c r="G54" i="6"/>
  <c r="J55" i="5"/>
  <c r="H54" i="6" s="1"/>
  <c r="G50" i="6"/>
  <c r="J51" i="5"/>
  <c r="H50" i="6" s="1"/>
  <c r="G41" i="6"/>
  <c r="J42" i="5"/>
  <c r="H41" i="6" s="1"/>
  <c r="G35" i="6"/>
  <c r="J36" i="5"/>
  <c r="H35" i="6" s="1"/>
  <c r="G25" i="6"/>
  <c r="J26" i="5"/>
  <c r="H25" i="6" s="1"/>
  <c r="G16" i="6"/>
  <c r="J17" i="5"/>
  <c r="H16" i="6" s="1"/>
  <c r="G11" i="6"/>
  <c r="J12" i="5"/>
  <c r="H11" i="6" s="1"/>
  <c r="J61" i="5"/>
  <c r="H60" i="6" s="1"/>
  <c r="G42" i="6"/>
  <c r="J43" i="5"/>
  <c r="H42" i="6" s="1"/>
  <c r="G34" i="6"/>
  <c r="J35" i="5"/>
  <c r="H34" i="6" s="1"/>
  <c r="G28" i="6"/>
  <c r="J29" i="5"/>
  <c r="H28" i="6" s="1"/>
  <c r="G18" i="6"/>
  <c r="J19" i="5"/>
  <c r="H18" i="6" s="1"/>
  <c r="G5" i="6"/>
  <c r="M5" i="6" s="1"/>
  <c r="J6" i="5"/>
  <c r="H5" i="6" s="1"/>
  <c r="I5" i="6" s="1"/>
</calcChain>
</file>

<file path=xl/sharedStrings.xml><?xml version="1.0" encoding="utf-8"?>
<sst xmlns="http://schemas.openxmlformats.org/spreadsheetml/2006/main" count="60" uniqueCount="43">
  <si>
    <t>t</t>
  </si>
  <si>
    <t>1. Creating an Illustrative Life Table</t>
  </si>
  <si>
    <t>The probability of death between the ages of (65+t) and (65+t+1)</t>
  </si>
  <si>
    <t>The probability of living between the ages of (65+t) and (65+t+1)</t>
  </si>
  <si>
    <t>The probability of living between the ages of 65 and (65+t)</t>
  </si>
  <si>
    <t>The expected number of participants living at age (65+t)</t>
  </si>
  <si>
    <t>The expected present value of an annuity paying $6000 each year starting at age 65</t>
  </si>
  <si>
    <t>The actuarial present value of each benefit at t=0</t>
  </si>
  <si>
    <t>2. Calculating the Expected Present Value of the Benefits Paid for 1 Life</t>
  </si>
  <si>
    <t>5. Calculate the Reserve at time t</t>
  </si>
  <si>
    <t>Reserve per person(t)</t>
  </si>
  <si>
    <t>Total Reserve(t)</t>
  </si>
  <si>
    <t>6. Calculate the Value at Risk at 99% of change in reserve for 600 policies</t>
  </si>
  <si>
    <t>Expected Change in Reserve</t>
  </si>
  <si>
    <t>Expected Deaths in Year 1</t>
  </si>
  <si>
    <t>99% VaR Deaths</t>
  </si>
  <si>
    <t>Reduction in Deaths</t>
  </si>
  <si>
    <t>Unexpected Increase in Reserves</t>
  </si>
  <si>
    <t>Annuity Factor (t)</t>
  </si>
  <si>
    <t>Discount (t)</t>
  </si>
  <si>
    <t>Product of the annual payment, 6000, and the annuity factor</t>
  </si>
  <si>
    <t>Expected lives at time t</t>
  </si>
  <si>
    <t>Product of reserve per person and number of expected lives</t>
  </si>
  <si>
    <t>Discount Factor</t>
  </si>
  <si>
    <t>UNC-Charlotte Case Study</t>
  </si>
  <si>
    <t xml:space="preserve">The following project is based on a case study provided to students </t>
  </si>
  <si>
    <t xml:space="preserve">by Craig DeAlmeida, a Fellow of the Society of Actuaries. The case study walks </t>
  </si>
  <si>
    <t xml:space="preserve">students through the process of setting product reserves for a Medicare life </t>
  </si>
  <si>
    <t xml:space="preserve">annuity product. </t>
  </si>
  <si>
    <r>
      <t>age</t>
    </r>
    <r>
      <rPr>
        <b/>
        <vertAlign val="subscript"/>
        <sz val="8"/>
        <color theme="1"/>
        <rFont val="Calibri"/>
        <family val="2"/>
        <scheme val="minor"/>
      </rPr>
      <t>65+t</t>
    </r>
  </si>
  <si>
    <r>
      <t>q</t>
    </r>
    <r>
      <rPr>
        <b/>
        <vertAlign val="subscript"/>
        <sz val="8"/>
        <color theme="1"/>
        <rFont val="Calibri"/>
        <family val="2"/>
        <scheme val="minor"/>
      </rPr>
      <t>65+t</t>
    </r>
  </si>
  <si>
    <r>
      <t>l</t>
    </r>
    <r>
      <rPr>
        <b/>
        <vertAlign val="subscript"/>
        <sz val="8"/>
        <color theme="1"/>
        <rFont val="Calibri"/>
        <family val="2"/>
        <scheme val="minor"/>
      </rPr>
      <t>65+t</t>
    </r>
  </si>
  <si>
    <r>
      <t>l</t>
    </r>
    <r>
      <rPr>
        <b/>
        <vertAlign val="subscript"/>
        <sz val="8"/>
        <color theme="1"/>
        <rFont val="Calibri"/>
        <family val="2"/>
        <scheme val="minor"/>
      </rPr>
      <t xml:space="preserve">65+t </t>
    </r>
    <r>
      <rPr>
        <b/>
        <sz val="8"/>
        <color theme="1"/>
        <rFont val="Calibri"/>
        <family val="2"/>
        <scheme val="minor"/>
      </rPr>
      <t>(Rounded)</t>
    </r>
  </si>
  <si>
    <r>
      <t>v</t>
    </r>
    <r>
      <rPr>
        <vertAlign val="superscript"/>
        <sz val="9"/>
        <color theme="1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>=(1+i)</t>
    </r>
    <r>
      <rPr>
        <vertAlign val="superscript"/>
        <sz val="9"/>
        <color theme="1"/>
        <rFont val="Calibri"/>
        <family val="2"/>
        <scheme val="minor"/>
      </rPr>
      <t>-t</t>
    </r>
  </si>
  <si>
    <r>
      <t xml:space="preserve">Sum of the Products of Each Remaining </t>
    </r>
    <r>
      <rPr>
        <vertAlign val="subscript"/>
        <sz val="9"/>
        <color theme="1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>p</t>
    </r>
    <r>
      <rPr>
        <vertAlign val="subscript"/>
        <sz val="9"/>
        <color theme="1"/>
        <rFont val="Calibri"/>
        <family val="2"/>
        <scheme val="minor"/>
      </rPr>
      <t>x</t>
    </r>
    <r>
      <rPr>
        <sz val="9"/>
        <color theme="1"/>
        <rFont val="Calibri"/>
        <family val="2"/>
        <scheme val="minor"/>
      </rPr>
      <t xml:space="preserve"> and v</t>
    </r>
    <r>
      <rPr>
        <vertAlign val="superscript"/>
        <sz val="9"/>
        <color theme="1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 xml:space="preserve">, divided by </t>
    </r>
    <r>
      <rPr>
        <vertAlign val="subscript"/>
        <sz val="9"/>
        <color theme="1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>E</t>
    </r>
    <r>
      <rPr>
        <vertAlign val="subscript"/>
        <sz val="9"/>
        <color theme="1"/>
        <rFont val="Calibri"/>
        <family val="2"/>
        <scheme val="minor"/>
      </rPr>
      <t>x</t>
    </r>
  </si>
  <si>
    <r>
      <t>age</t>
    </r>
    <r>
      <rPr>
        <b/>
        <vertAlign val="subscript"/>
        <sz val="9"/>
        <color theme="1"/>
        <rFont val="Calibri"/>
        <family val="2"/>
        <scheme val="minor"/>
      </rPr>
      <t>65+t</t>
    </r>
  </si>
  <si>
    <r>
      <t>q</t>
    </r>
    <r>
      <rPr>
        <b/>
        <vertAlign val="subscript"/>
        <sz val="9"/>
        <color theme="1"/>
        <rFont val="Calibri"/>
        <family val="2"/>
        <scheme val="minor"/>
      </rPr>
      <t>65+t</t>
    </r>
  </si>
  <si>
    <r>
      <rPr>
        <b/>
        <vertAlign val="subscript"/>
        <sz val="9"/>
        <color theme="1"/>
        <rFont val="Calibri"/>
        <family val="2"/>
        <scheme val="minor"/>
      </rPr>
      <t>t</t>
    </r>
    <r>
      <rPr>
        <b/>
        <sz val="9"/>
        <color theme="1"/>
        <rFont val="Calibri"/>
        <family val="2"/>
        <scheme val="minor"/>
      </rPr>
      <t>p</t>
    </r>
    <r>
      <rPr>
        <b/>
        <vertAlign val="subscript"/>
        <sz val="9"/>
        <color theme="1"/>
        <rFont val="Calibri"/>
        <family val="2"/>
        <scheme val="minor"/>
      </rPr>
      <t>65</t>
    </r>
  </si>
  <si>
    <r>
      <t>l</t>
    </r>
    <r>
      <rPr>
        <b/>
        <vertAlign val="subscript"/>
        <sz val="9"/>
        <color theme="1"/>
        <rFont val="Calibri"/>
        <family val="2"/>
        <scheme val="minor"/>
      </rPr>
      <t>65+t</t>
    </r>
  </si>
  <si>
    <r>
      <t>v</t>
    </r>
    <r>
      <rPr>
        <vertAlign val="superscript"/>
        <sz val="9"/>
        <color theme="1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>=(1.03)</t>
    </r>
    <r>
      <rPr>
        <vertAlign val="superscript"/>
        <sz val="9"/>
        <color theme="1"/>
        <rFont val="Calibri"/>
        <family val="2"/>
        <scheme val="minor"/>
      </rPr>
      <t>-t</t>
    </r>
  </si>
  <si>
    <r>
      <t>p</t>
    </r>
    <r>
      <rPr>
        <b/>
        <vertAlign val="subscript"/>
        <sz val="9"/>
        <color theme="1"/>
        <rFont val="Calibri"/>
        <family val="2"/>
        <scheme val="minor"/>
      </rPr>
      <t>65+t</t>
    </r>
  </si>
  <si>
    <r>
      <t>APV(b</t>
    </r>
    <r>
      <rPr>
        <b/>
        <vertAlign val="subscript"/>
        <sz val="9"/>
        <color theme="1"/>
        <rFont val="Calibri"/>
        <family val="2"/>
        <scheme val="minor"/>
      </rPr>
      <t>65+t</t>
    </r>
    <r>
      <rPr>
        <b/>
        <sz val="9"/>
        <color theme="1"/>
        <rFont val="Calibri"/>
        <family val="2"/>
        <scheme val="minor"/>
      </rPr>
      <t>)=6000*</t>
    </r>
    <r>
      <rPr>
        <b/>
        <vertAlign val="subscript"/>
        <sz val="9"/>
        <color theme="1"/>
        <rFont val="Calibri"/>
        <family val="2"/>
        <scheme val="minor"/>
      </rPr>
      <t>t</t>
    </r>
    <r>
      <rPr>
        <b/>
        <sz val="9"/>
        <color theme="1"/>
        <rFont val="Calibri"/>
        <family val="2"/>
        <scheme val="minor"/>
      </rPr>
      <t>p</t>
    </r>
    <r>
      <rPr>
        <b/>
        <vertAlign val="subscript"/>
        <sz val="9"/>
        <color theme="1"/>
        <rFont val="Calibri"/>
        <family val="2"/>
        <scheme val="minor"/>
      </rPr>
      <t>65</t>
    </r>
    <r>
      <rPr>
        <b/>
        <sz val="9"/>
        <color theme="1"/>
        <rFont val="Calibri"/>
        <family val="2"/>
        <scheme val="minor"/>
      </rPr>
      <t>*v</t>
    </r>
    <r>
      <rPr>
        <b/>
        <vertAlign val="superscript"/>
        <sz val="9"/>
        <color theme="1"/>
        <rFont val="Calibri"/>
        <family val="2"/>
        <scheme val="minor"/>
      </rPr>
      <t>t</t>
    </r>
  </si>
  <si>
    <r>
      <rPr>
        <b/>
        <sz val="9"/>
        <color theme="1"/>
        <rFont val="Calibri"/>
        <family val="2"/>
        <scheme val="minor"/>
      </rPr>
      <t>6000</t>
    </r>
    <r>
      <rPr>
        <b/>
        <vertAlign val="subscript"/>
        <sz val="9"/>
        <color theme="1"/>
        <rFont val="Calibri"/>
        <family val="2"/>
        <scheme val="minor"/>
      </rPr>
      <t xml:space="preserve">      65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</si>
</sst>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000000"/>
      <name val="Arial"/>
      <family val="2"/>
    </font>
    <font>
      <sz val="11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bscript"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  <font>
      <b/>
      <vertAlign val="superscript"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/>
    <xf numFmtId="0" fontId="4" fillId="2" borderId="3" xfId="0" applyFont="1" applyFill="1" applyBorder="1"/>
    <xf numFmtId="164" fontId="4" fillId="2" borderId="3" xfId="0" applyNumberFormat="1" applyFont="1" applyFill="1" applyBorder="1"/>
    <xf numFmtId="4" fontId="4" fillId="2" borderId="3" xfId="0" applyNumberFormat="1" applyFont="1" applyFill="1" applyBorder="1"/>
    <xf numFmtId="3" fontId="4" fillId="2" borderId="3" xfId="0" applyNumberFormat="1" applyFont="1" applyFill="1" applyBorder="1"/>
    <xf numFmtId="43" fontId="4" fillId="2" borderId="3" xfId="1" applyFont="1" applyFill="1" applyBorder="1" applyAlignment="1"/>
    <xf numFmtId="43" fontId="4" fillId="2" borderId="3" xfId="0" applyNumberFormat="1" applyFont="1" applyFill="1" applyBorder="1"/>
    <xf numFmtId="0" fontId="4" fillId="0" borderId="1" xfId="0" applyFont="1" applyBorder="1"/>
    <xf numFmtId="0" fontId="4" fillId="2" borderId="1" xfId="0" applyFont="1" applyFill="1" applyBorder="1"/>
    <xf numFmtId="164" fontId="4" fillId="2" borderId="1" xfId="0" applyNumberFormat="1" applyFont="1" applyFill="1" applyBorder="1"/>
    <xf numFmtId="4" fontId="4" fillId="2" borderId="1" xfId="0" applyNumberFormat="1" applyFont="1" applyFill="1" applyBorder="1"/>
    <xf numFmtId="3" fontId="4" fillId="2" borderId="1" xfId="0" applyNumberFormat="1" applyFont="1" applyFill="1" applyBorder="1"/>
    <xf numFmtId="43" fontId="4" fillId="2" borderId="1" xfId="1" applyFont="1" applyFill="1" applyBorder="1" applyAlignment="1"/>
    <xf numFmtId="43" fontId="4" fillId="2" borderId="1" xfId="0" applyNumberFormat="1" applyFont="1" applyFill="1" applyBorder="1"/>
    <xf numFmtId="3" fontId="4" fillId="2" borderId="2" xfId="0" applyNumberFormat="1" applyFont="1" applyFill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0" fillId="0" borderId="1" xfId="0" applyFont="1" applyFill="1" applyBorder="1" applyAlignment="1">
      <alignment horizontal="center" wrapText="1"/>
    </xf>
    <xf numFmtId="0" fontId="7" fillId="0" borderId="3" xfId="0" applyFont="1" applyBorder="1"/>
    <xf numFmtId="0" fontId="7" fillId="2" borderId="3" xfId="0" applyFont="1" applyFill="1" applyBorder="1"/>
    <xf numFmtId="10" fontId="7" fillId="2" borderId="3" xfId="2" applyNumberFormat="1" applyFont="1" applyFill="1" applyBorder="1"/>
    <xf numFmtId="164" fontId="7" fillId="2" borderId="3" xfId="0" applyNumberFormat="1" applyFont="1" applyFill="1" applyBorder="1"/>
    <xf numFmtId="164" fontId="7" fillId="2" borderId="1" xfId="0" applyNumberFormat="1" applyFont="1" applyFill="1" applyBorder="1"/>
    <xf numFmtId="2" fontId="7" fillId="2" borderId="1" xfId="0" applyNumberFormat="1" applyFont="1" applyFill="1" applyBorder="1"/>
    <xf numFmtId="43" fontId="7" fillId="2" borderId="1" xfId="1" applyFont="1" applyFill="1" applyBorder="1" applyAlignment="1"/>
    <xf numFmtId="4" fontId="7" fillId="2" borderId="1" xfId="0" applyNumberFormat="1" applyFont="1" applyFill="1" applyBorder="1"/>
    <xf numFmtId="43" fontId="7" fillId="2" borderId="1" xfId="0" applyNumberFormat="1" applyFont="1" applyFill="1" applyBorder="1"/>
    <xf numFmtId="0" fontId="7" fillId="0" borderId="1" xfId="0" applyFont="1" applyBorder="1"/>
    <xf numFmtId="0" fontId="7" fillId="2" borderId="1" xfId="0" applyFont="1" applyFill="1" applyBorder="1"/>
    <xf numFmtId="10" fontId="7" fillId="2" borderId="1" xfId="2" applyNumberFormat="1" applyFont="1" applyFill="1" applyBorder="1"/>
    <xf numFmtId="43" fontId="7" fillId="2" borderId="1" xfId="1" applyFont="1" applyFill="1" applyBorder="1"/>
    <xf numFmtId="0" fontId="7" fillId="0" borderId="0" xfId="0" applyFont="1" applyAlignment="1">
      <alignment wrapText="1"/>
    </xf>
    <xf numFmtId="0" fontId="10" fillId="0" borderId="1" xfId="0" applyFont="1" applyBorder="1"/>
    <xf numFmtId="0" fontId="10" fillId="0" borderId="1" xfId="0" applyFont="1" applyFill="1" applyBorder="1"/>
    <xf numFmtId="0" fontId="11" fillId="0" borderId="1" xfId="0" applyFont="1" applyFill="1" applyBorder="1"/>
    <xf numFmtId="0" fontId="9" fillId="0" borderId="0" xfId="0" applyFont="1"/>
    <xf numFmtId="164" fontId="7" fillId="0" borderId="0" xfId="0" applyNumberFormat="1" applyFont="1"/>
    <xf numFmtId="4" fontId="7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304801</xdr:colOff>
      <xdr:row>3</xdr:row>
      <xdr:rowOff>15140</xdr:rowOff>
    </xdr:from>
    <xdr:ext cx="114300" cy="15811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1" y="937160"/>
          <a:ext cx="114300" cy="15811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I21" sqref="I21"/>
    </sheetView>
  </sheetViews>
  <sheetFormatPr defaultRowHeight="15" x14ac:dyDescent="0.25"/>
  <sheetData>
    <row r="2" spans="2:3" x14ac:dyDescent="0.25">
      <c r="B2" s="1" t="s">
        <v>24</v>
      </c>
    </row>
    <row r="3" spans="2:3" x14ac:dyDescent="0.25">
      <c r="B3" s="1"/>
    </row>
    <row r="4" spans="2:3" x14ac:dyDescent="0.25">
      <c r="B4" s="1"/>
    </row>
    <row r="5" spans="2:3" x14ac:dyDescent="0.25">
      <c r="B5" s="1"/>
    </row>
    <row r="6" spans="2:3" x14ac:dyDescent="0.25">
      <c r="C6" s="2" t="s">
        <v>25</v>
      </c>
    </row>
    <row r="7" spans="2:3" x14ac:dyDescent="0.25">
      <c r="C7" t="s">
        <v>26</v>
      </c>
    </row>
    <row r="8" spans="2:3" x14ac:dyDescent="0.25">
      <c r="C8" t="s">
        <v>27</v>
      </c>
    </row>
    <row r="9" spans="2:3" x14ac:dyDescent="0.25">
      <c r="C9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E9" sqref="E9"/>
    </sheetView>
  </sheetViews>
  <sheetFormatPr defaultRowHeight="12" x14ac:dyDescent="0.2"/>
  <cols>
    <col min="1" max="1" width="1.85546875" style="23" customWidth="1"/>
    <col min="2" max="2" width="7" style="23" customWidth="1"/>
    <col min="3" max="3" width="4.7109375" style="23" customWidth="1"/>
    <col min="4" max="4" width="21.28515625" style="47" customWidth="1"/>
    <col min="5" max="5" width="19.28515625" style="47" customWidth="1"/>
    <col min="6" max="6" width="20.42578125" style="47" customWidth="1"/>
    <col min="7" max="7" width="20.42578125" style="48" customWidth="1"/>
    <col min="8" max="16384" width="9.140625" style="23"/>
  </cols>
  <sheetData>
    <row r="1" spans="1:7" x14ac:dyDescent="0.2">
      <c r="A1" s="23" t="s">
        <v>1</v>
      </c>
      <c r="D1" s="23"/>
      <c r="E1" s="23"/>
      <c r="F1" s="23"/>
      <c r="G1" s="23"/>
    </row>
    <row r="2" spans="1:7" x14ac:dyDescent="0.2">
      <c r="D2" s="23"/>
      <c r="E2" s="23"/>
      <c r="F2" s="23"/>
      <c r="G2" s="23"/>
    </row>
    <row r="3" spans="1:7" ht="42.6" customHeight="1" x14ac:dyDescent="0.2">
      <c r="D3" s="42" t="s">
        <v>2</v>
      </c>
      <c r="E3" s="42" t="s">
        <v>3</v>
      </c>
      <c r="F3" s="42" t="s">
        <v>4</v>
      </c>
      <c r="G3" s="42" t="s">
        <v>5</v>
      </c>
    </row>
    <row r="4" spans="1:7" ht="13.5" x14ac:dyDescent="0.25">
      <c r="B4" s="43" t="s">
        <v>35</v>
      </c>
      <c r="C4" s="43" t="s">
        <v>0</v>
      </c>
      <c r="D4" s="43" t="s">
        <v>36</v>
      </c>
      <c r="E4" s="43" t="s">
        <v>40</v>
      </c>
      <c r="F4" s="43" t="s">
        <v>37</v>
      </c>
      <c r="G4" s="43" t="s">
        <v>38</v>
      </c>
    </row>
    <row r="5" spans="1:7" x14ac:dyDescent="0.2">
      <c r="B5" s="38">
        <f>65+C5</f>
        <v>65</v>
      </c>
      <c r="C5" s="39">
        <v>0</v>
      </c>
      <c r="D5" s="33">
        <f>10/1000</f>
        <v>0.01</v>
      </c>
      <c r="E5" s="33">
        <f>1-D5</f>
        <v>0.99</v>
      </c>
      <c r="F5" s="33">
        <v>1</v>
      </c>
      <c r="G5" s="36">
        <f>60000000/100000</f>
        <v>600</v>
      </c>
    </row>
    <row r="6" spans="1:7" x14ac:dyDescent="0.2">
      <c r="B6" s="38">
        <f t="shared" ref="B6:B61" si="0">65+C6</f>
        <v>66</v>
      </c>
      <c r="C6" s="39">
        <f>C5+1</f>
        <v>1</v>
      </c>
      <c r="D6" s="33">
        <f>1-E6</f>
        <v>1.0994483421167489E-2</v>
      </c>
      <c r="E6" s="33">
        <f>E5^1.1</f>
        <v>0.98900551657883251</v>
      </c>
      <c r="F6" s="33">
        <f>E5</f>
        <v>0.99</v>
      </c>
      <c r="G6" s="36">
        <f>G$5*F6</f>
        <v>594</v>
      </c>
    </row>
    <row r="7" spans="1:7" x14ac:dyDescent="0.2">
      <c r="B7" s="38">
        <f t="shared" si="0"/>
        <v>67</v>
      </c>
      <c r="C7" s="39">
        <f t="shared" ref="C7:C61" si="1">C6+1</f>
        <v>2</v>
      </c>
      <c r="D7" s="33">
        <f t="shared" ref="D7:D61" si="2">1-E7</f>
        <v>1.2087261392941473E-2</v>
      </c>
      <c r="E7" s="33">
        <f t="shared" ref="E7:E61" si="3">E6^1.1</f>
        <v>0.98791273860705853</v>
      </c>
      <c r="F7" s="33">
        <f>F6*E6</f>
        <v>0.97911546141304417</v>
      </c>
      <c r="G7" s="36">
        <f t="shared" ref="G7:G61" si="4">G$5*F7</f>
        <v>587.46927684782645</v>
      </c>
    </row>
    <row r="8" spans="1:7" x14ac:dyDescent="0.2">
      <c r="B8" s="38">
        <f t="shared" si="0"/>
        <v>68</v>
      </c>
      <c r="C8" s="39">
        <f t="shared" si="1"/>
        <v>3</v>
      </c>
      <c r="D8" s="33">
        <f t="shared" si="2"/>
        <v>1.3287922621383896E-2</v>
      </c>
      <c r="E8" s="33">
        <f t="shared" si="3"/>
        <v>0.9867120773786161</v>
      </c>
      <c r="F8" s="33">
        <f t="shared" ref="F8:F61" si="5">F7*E7</f>
        <v>0.96728063689707422</v>
      </c>
      <c r="G8" s="36">
        <f t="shared" si="4"/>
        <v>580.36838213824456</v>
      </c>
    </row>
    <row r="9" spans="1:7" x14ac:dyDescent="0.2">
      <c r="B9" s="38">
        <f t="shared" si="0"/>
        <v>69</v>
      </c>
      <c r="C9" s="39">
        <f t="shared" si="1"/>
        <v>4</v>
      </c>
      <c r="D9" s="33">
        <f t="shared" si="2"/>
        <v>1.4606964635602404E-2</v>
      </c>
      <c r="E9" s="33">
        <f t="shared" si="3"/>
        <v>0.9853930353643976</v>
      </c>
      <c r="F9" s="33">
        <f t="shared" si="5"/>
        <v>0.954427486640823</v>
      </c>
      <c r="G9" s="36">
        <f t="shared" si="4"/>
        <v>572.65649198449375</v>
      </c>
    </row>
    <row r="10" spans="1:7" x14ac:dyDescent="0.2">
      <c r="B10" s="38">
        <f t="shared" si="0"/>
        <v>70</v>
      </c>
      <c r="C10" s="39">
        <f t="shared" si="1"/>
        <v>5</v>
      </c>
      <c r="D10" s="33">
        <f t="shared" si="2"/>
        <v>1.6055874327678521E-2</v>
      </c>
      <c r="E10" s="33">
        <f t="shared" si="3"/>
        <v>0.98394412567232148</v>
      </c>
      <c r="F10" s="33">
        <f t="shared" si="5"/>
        <v>0.94048619809621359</v>
      </c>
      <c r="G10" s="36">
        <f t="shared" si="4"/>
        <v>564.29171885772814</v>
      </c>
    </row>
    <row r="11" spans="1:7" x14ac:dyDescent="0.2">
      <c r="B11" s="38">
        <f t="shared" si="0"/>
        <v>71</v>
      </c>
      <c r="C11" s="39">
        <f t="shared" si="1"/>
        <v>6</v>
      </c>
      <c r="D11" s="33">
        <f t="shared" si="2"/>
        <v>1.7647214429655556E-2</v>
      </c>
      <c r="E11" s="33">
        <f t="shared" si="3"/>
        <v>0.98235278557034444</v>
      </c>
      <c r="F11" s="33">
        <f t="shared" si="5"/>
        <v>0.92538586989266458</v>
      </c>
      <c r="G11" s="36">
        <f t="shared" si="4"/>
        <v>555.23152193559872</v>
      </c>
    </row>
    <row r="12" spans="1:7" x14ac:dyDescent="0.2">
      <c r="B12" s="38">
        <f t="shared" si="0"/>
        <v>72</v>
      </c>
      <c r="C12" s="39">
        <f t="shared" si="1"/>
        <v>7</v>
      </c>
      <c r="D12" s="33">
        <f t="shared" si="2"/>
        <v>1.9394716094696229E-2</v>
      </c>
      <c r="E12" s="33">
        <f t="shared" si="3"/>
        <v>0.98060528390530377</v>
      </c>
      <c r="F12" s="33">
        <f t="shared" si="5"/>
        <v>0.90905538701649535</v>
      </c>
      <c r="G12" s="36">
        <f t="shared" si="4"/>
        <v>545.43323220989726</v>
      </c>
    </row>
    <row r="13" spans="1:7" x14ac:dyDescent="0.2">
      <c r="B13" s="38">
        <f t="shared" si="0"/>
        <v>73</v>
      </c>
      <c r="C13" s="39">
        <f t="shared" si="1"/>
        <v>8</v>
      </c>
      <c r="D13" s="33">
        <f t="shared" si="2"/>
        <v>2.131337768247743E-2</v>
      </c>
      <c r="E13" s="33">
        <f t="shared" si="3"/>
        <v>0.97868662231752257</v>
      </c>
      <c r="F13" s="33">
        <f t="shared" si="5"/>
        <v>0.89142451587095617</v>
      </c>
      <c r="G13" s="36">
        <f t="shared" si="4"/>
        <v>534.85470952257367</v>
      </c>
    </row>
    <row r="14" spans="1:7" x14ac:dyDescent="0.2">
      <c r="B14" s="38">
        <f t="shared" si="0"/>
        <v>74</v>
      </c>
      <c r="C14" s="39">
        <f t="shared" si="1"/>
        <v>9</v>
      </c>
      <c r="D14" s="33">
        <f t="shared" si="2"/>
        <v>2.3419569759442482E-2</v>
      </c>
      <c r="E14" s="33">
        <f t="shared" si="3"/>
        <v>0.97658043024055752</v>
      </c>
      <c r="F14" s="33">
        <f t="shared" si="5"/>
        <v>0.87242524848877889</v>
      </c>
      <c r="G14" s="36">
        <f t="shared" si="4"/>
        <v>523.45514909326732</v>
      </c>
    </row>
    <row r="15" spans="1:7" x14ac:dyDescent="0.2">
      <c r="B15" s="38">
        <f t="shared" si="0"/>
        <v>75</v>
      </c>
      <c r="C15" s="39">
        <f t="shared" si="1"/>
        <v>10</v>
      </c>
      <c r="D15" s="33">
        <f t="shared" si="2"/>
        <v>2.5731146207732758E-2</v>
      </c>
      <c r="E15" s="33">
        <f t="shared" si="3"/>
        <v>0.97426885379226724</v>
      </c>
      <c r="F15" s="33">
        <f t="shared" si="5"/>
        <v>0.85199342452189697</v>
      </c>
      <c r="G15" s="36">
        <f t="shared" si="4"/>
        <v>511.19605471313821</v>
      </c>
    </row>
    <row r="16" spans="1:7" x14ac:dyDescent="0.2">
      <c r="B16" s="38">
        <f t="shared" si="0"/>
        <v>76</v>
      </c>
      <c r="C16" s="39">
        <f t="shared" si="1"/>
        <v>11</v>
      </c>
      <c r="D16" s="33">
        <f t="shared" si="2"/>
        <v>2.8267561186662182E-2</v>
      </c>
      <c r="E16" s="33">
        <f t="shared" si="3"/>
        <v>0.97173243881333782</v>
      </c>
      <c r="F16" s="33">
        <f t="shared" si="5"/>
        <v>0.83007065714749706</v>
      </c>
      <c r="G16" s="36">
        <f t="shared" si="4"/>
        <v>498.04239428849826</v>
      </c>
    </row>
    <row r="17" spans="2:9" x14ac:dyDescent="0.2">
      <c r="B17" s="38">
        <f t="shared" si="0"/>
        <v>77</v>
      </c>
      <c r="C17" s="39">
        <f t="shared" si="1"/>
        <v>12</v>
      </c>
      <c r="D17" s="33">
        <f t="shared" si="2"/>
        <v>3.1049991500687324E-2</v>
      </c>
      <c r="E17" s="33">
        <f t="shared" si="3"/>
        <v>0.96895000849931268</v>
      </c>
      <c r="F17" s="33">
        <f t="shared" si="5"/>
        <v>0.80660658405732732</v>
      </c>
      <c r="G17" s="36">
        <f t="shared" si="4"/>
        <v>483.96395043439639</v>
      </c>
    </row>
    <row r="18" spans="2:9" ht="13.5" x14ac:dyDescent="0.25">
      <c r="B18" s="38">
        <f t="shared" si="0"/>
        <v>78</v>
      </c>
      <c r="C18" s="39">
        <f t="shared" si="1"/>
        <v>13</v>
      </c>
      <c r="D18" s="33">
        <f t="shared" si="2"/>
        <v>3.4101463690078937E-2</v>
      </c>
      <c r="E18" s="33">
        <f t="shared" si="3"/>
        <v>0.96589853630992106</v>
      </c>
      <c r="F18" s="33">
        <f t="shared" si="5"/>
        <v>0.78156145647794883</v>
      </c>
      <c r="G18" s="36">
        <f t="shared" si="4"/>
        <v>468.93687388676932</v>
      </c>
      <c r="I18" s="46"/>
    </row>
    <row r="19" spans="2:9" x14ac:dyDescent="0.2">
      <c r="B19" s="38">
        <f t="shared" si="0"/>
        <v>79</v>
      </c>
      <c r="C19" s="39">
        <f t="shared" si="1"/>
        <v>14</v>
      </c>
      <c r="D19" s="33">
        <f t="shared" si="2"/>
        <v>3.7446984865854072E-2</v>
      </c>
      <c r="E19" s="33">
        <f t="shared" si="3"/>
        <v>0.96255301513414593</v>
      </c>
      <c r="F19" s="33">
        <f t="shared" si="5"/>
        <v>0.75490906684830084</v>
      </c>
      <c r="G19" s="36">
        <f t="shared" si="4"/>
        <v>452.94544010898051</v>
      </c>
    </row>
    <row r="20" spans="2:9" x14ac:dyDescent="0.2">
      <c r="B20" s="38">
        <f t="shared" si="0"/>
        <v>80</v>
      </c>
      <c r="C20" s="39">
        <f t="shared" si="1"/>
        <v>15</v>
      </c>
      <c r="D20" s="33">
        <f t="shared" si="2"/>
        <v>4.1113675948637129E-2</v>
      </c>
      <c r="E20" s="33">
        <f t="shared" si="3"/>
        <v>0.95888632405136287</v>
      </c>
      <c r="F20" s="33">
        <f t="shared" si="5"/>
        <v>0.7266399984469365</v>
      </c>
      <c r="G20" s="36">
        <f t="shared" si="4"/>
        <v>435.98399906816189</v>
      </c>
    </row>
    <row r="21" spans="2:9" x14ac:dyDescent="0.2">
      <c r="B21" s="38">
        <f t="shared" si="0"/>
        <v>81</v>
      </c>
      <c r="C21" s="39">
        <f t="shared" si="1"/>
        <v>16</v>
      </c>
      <c r="D21" s="33">
        <f t="shared" si="2"/>
        <v>4.5130905530350929E-2</v>
      </c>
      <c r="E21" s="33">
        <f t="shared" si="3"/>
        <v>0.95486909446964907</v>
      </c>
      <c r="F21" s="33">
        <f t="shared" si="5"/>
        <v>0.69676515701947095</v>
      </c>
      <c r="G21" s="36">
        <f t="shared" si="4"/>
        <v>418.05909421168258</v>
      </c>
    </row>
    <row r="22" spans="2:9" x14ac:dyDescent="0.2">
      <c r="B22" s="38">
        <f t="shared" si="0"/>
        <v>82</v>
      </c>
      <c r="C22" s="39">
        <f t="shared" si="1"/>
        <v>17</v>
      </c>
      <c r="D22" s="33">
        <f t="shared" si="2"/>
        <v>4.9530422045041878E-2</v>
      </c>
      <c r="E22" s="33">
        <f t="shared" si="3"/>
        <v>0.95046957795495812</v>
      </c>
      <c r="F22" s="33">
        <f t="shared" si="5"/>
        <v>0.6653195145411851</v>
      </c>
      <c r="G22" s="36">
        <f t="shared" si="4"/>
        <v>399.19170872471108</v>
      </c>
    </row>
    <row r="23" spans="2:9" x14ac:dyDescent="0.2">
      <c r="B23" s="38">
        <f t="shared" si="0"/>
        <v>83</v>
      </c>
      <c r="C23" s="39">
        <f t="shared" si="1"/>
        <v>18</v>
      </c>
      <c r="D23" s="33">
        <f t="shared" si="2"/>
        <v>5.4346481296586258E-2</v>
      </c>
      <c r="E23" s="33">
        <f t="shared" si="3"/>
        <v>0.94565351870341374</v>
      </c>
      <c r="F23" s="33">
        <f t="shared" si="5"/>
        <v>0.63236595819115782</v>
      </c>
      <c r="G23" s="36">
        <f t="shared" si="4"/>
        <v>379.41957491469469</v>
      </c>
    </row>
    <row r="24" spans="2:9" x14ac:dyDescent="0.2">
      <c r="B24" s="38">
        <f t="shared" si="0"/>
        <v>84</v>
      </c>
      <c r="C24" s="39">
        <f t="shared" si="1"/>
        <v>19</v>
      </c>
      <c r="D24" s="33">
        <f t="shared" si="2"/>
        <v>5.9615965631391266E-2</v>
      </c>
      <c r="E24" s="33">
        <f t="shared" si="3"/>
        <v>0.94038403436860873</v>
      </c>
      <c r="F24" s="33">
        <f t="shared" si="5"/>
        <v>0.5979990934717242</v>
      </c>
      <c r="G24" s="36">
        <f t="shared" si="4"/>
        <v>358.7994560830345</v>
      </c>
    </row>
    <row r="25" spans="2:9" x14ac:dyDescent="0.2">
      <c r="B25" s="38">
        <f t="shared" si="0"/>
        <v>85</v>
      </c>
      <c r="C25" s="39">
        <f t="shared" si="1"/>
        <v>20</v>
      </c>
      <c r="D25" s="33">
        <f t="shared" si="2"/>
        <v>6.5378490147806168E-2</v>
      </c>
      <c r="E25" s="33">
        <f t="shared" si="3"/>
        <v>0.93462150985219383</v>
      </c>
      <c r="F25" s="33">
        <f t="shared" si="5"/>
        <v>0.56234880006771071</v>
      </c>
      <c r="G25" s="36">
        <f t="shared" si="4"/>
        <v>337.40928004062641</v>
      </c>
    </row>
    <row r="26" spans="2:9" x14ac:dyDescent="0.2">
      <c r="B26" s="38">
        <f t="shared" si="0"/>
        <v>86</v>
      </c>
      <c r="C26" s="39">
        <f t="shared" si="1"/>
        <v>21</v>
      </c>
      <c r="D26" s="33">
        <f t="shared" si="2"/>
        <v>7.1676490285170869E-2</v>
      </c>
      <c r="E26" s="33">
        <f t="shared" si="3"/>
        <v>0.92832350971482913</v>
      </c>
      <c r="F26" s="33">
        <f t="shared" si="5"/>
        <v>0.52558328458285331</v>
      </c>
      <c r="G26" s="36">
        <f t="shared" si="4"/>
        <v>315.34997074971199</v>
      </c>
    </row>
    <row r="27" spans="2:9" x14ac:dyDescent="0.2">
      <c r="B27" s="38">
        <f t="shared" si="0"/>
        <v>87</v>
      </c>
      <c r="C27" s="39">
        <f t="shared" si="1"/>
        <v>22</v>
      </c>
      <c r="D27" s="33">
        <f t="shared" si="2"/>
        <v>7.8555283919648056E-2</v>
      </c>
      <c r="E27" s="33">
        <f t="shared" si="3"/>
        <v>0.92144471608035194</v>
      </c>
      <c r="F27" s="33">
        <f t="shared" si="5"/>
        <v>0.4879113193914022</v>
      </c>
      <c r="G27" s="36">
        <f t="shared" si="4"/>
        <v>292.74679163484132</v>
      </c>
    </row>
    <row r="28" spans="2:9" x14ac:dyDescent="0.2">
      <c r="B28" s="38">
        <f t="shared" si="0"/>
        <v>88</v>
      </c>
      <c r="C28" s="39">
        <f t="shared" si="1"/>
        <v>23</v>
      </c>
      <c r="D28" s="33">
        <f t="shared" si="2"/>
        <v>8.6063099699029366E-2</v>
      </c>
      <c r="E28" s="33">
        <f t="shared" si="3"/>
        <v>0.91393690030097063</v>
      </c>
      <c r="F28" s="33">
        <f t="shared" si="5"/>
        <v>0.44958330716900052</v>
      </c>
      <c r="G28" s="36">
        <f t="shared" si="4"/>
        <v>269.74998430140033</v>
      </c>
    </row>
    <row r="29" spans="2:9" x14ac:dyDescent="0.2">
      <c r="B29" s="38">
        <f t="shared" si="0"/>
        <v>89</v>
      </c>
      <c r="C29" s="39">
        <f t="shared" si="1"/>
        <v>24</v>
      </c>
      <c r="D29" s="33">
        <f t="shared" si="2"/>
        <v>9.4251061766738808E-2</v>
      </c>
      <c r="E29" s="33">
        <f t="shared" si="3"/>
        <v>0.90574893823326119</v>
      </c>
      <c r="F29" s="33">
        <f t="shared" si="5"/>
        <v>0.41089077418109549</v>
      </c>
      <c r="G29" s="36">
        <f t="shared" si="4"/>
        <v>246.53446450865729</v>
      </c>
    </row>
    <row r="30" spans="2:9" x14ac:dyDescent="0.2">
      <c r="B30" s="38">
        <f t="shared" si="0"/>
        <v>90</v>
      </c>
      <c r="C30" s="39">
        <f t="shared" si="1"/>
        <v>25</v>
      </c>
      <c r="D30" s="33">
        <f t="shared" si="2"/>
        <v>0.10317311925544215</v>
      </c>
      <c r="E30" s="33">
        <f t="shared" si="3"/>
        <v>0.89682688074455785</v>
      </c>
      <c r="F30" s="33">
        <f t="shared" si="5"/>
        <v>0.37216388244436993</v>
      </c>
      <c r="G30" s="36">
        <f t="shared" si="4"/>
        <v>223.29832946662196</v>
      </c>
    </row>
    <row r="31" spans="2:9" x14ac:dyDescent="0.2">
      <c r="B31" s="38">
        <f t="shared" si="0"/>
        <v>91</v>
      </c>
      <c r="C31" s="39">
        <f t="shared" si="1"/>
        <v>26</v>
      </c>
      <c r="D31" s="33">
        <f t="shared" si="2"/>
        <v>0.11288590698267409</v>
      </c>
      <c r="E31" s="33">
        <f t="shared" si="3"/>
        <v>0.88711409301732591</v>
      </c>
      <c r="F31" s="33">
        <f t="shared" si="5"/>
        <v>0.33376657381836861</v>
      </c>
      <c r="G31" s="36">
        <f t="shared" si="4"/>
        <v>200.25994429102116</v>
      </c>
    </row>
    <row r="32" spans="2:9" x14ac:dyDescent="0.2">
      <c r="B32" s="38">
        <f t="shared" si="0"/>
        <v>92</v>
      </c>
      <c r="C32" s="39">
        <f t="shared" si="1"/>
        <v>27</v>
      </c>
      <c r="D32" s="33">
        <f t="shared" si="2"/>
        <v>0.1234485216794492</v>
      </c>
      <c r="E32" s="33">
        <f t="shared" si="3"/>
        <v>0.8765514783205508</v>
      </c>
      <c r="F32" s="33">
        <f t="shared" si="5"/>
        <v>0.29608903141238241</v>
      </c>
      <c r="G32" s="36">
        <f t="shared" si="4"/>
        <v>177.65341884742944</v>
      </c>
    </row>
    <row r="33" spans="2:7" x14ac:dyDescent="0.2">
      <c r="B33" s="38">
        <f t="shared" si="0"/>
        <v>93</v>
      </c>
      <c r="C33" s="39">
        <f t="shared" si="1"/>
        <v>28</v>
      </c>
      <c r="D33" s="33">
        <f t="shared" si="2"/>
        <v>0.13492219587353371</v>
      </c>
      <c r="E33" s="33">
        <f t="shared" si="3"/>
        <v>0.86507780412646629</v>
      </c>
      <c r="F33" s="33">
        <f t="shared" si="5"/>
        <v>0.25953727819902378</v>
      </c>
      <c r="G33" s="36">
        <f t="shared" si="4"/>
        <v>155.72236691941427</v>
      </c>
    </row>
    <row r="34" spans="2:7" x14ac:dyDescent="0.2">
      <c r="B34" s="38">
        <f t="shared" si="0"/>
        <v>94</v>
      </c>
      <c r="C34" s="39">
        <f t="shared" si="1"/>
        <v>29</v>
      </c>
      <c r="D34" s="33">
        <f t="shared" si="2"/>
        <v>0.14736984930563612</v>
      </c>
      <c r="E34" s="33">
        <f t="shared" si="3"/>
        <v>0.85263015069436388</v>
      </c>
      <c r="F34" s="33">
        <f t="shared" si="5"/>
        <v>0.22451993871337128</v>
      </c>
      <c r="G34" s="36">
        <f t="shared" si="4"/>
        <v>134.71196322802277</v>
      </c>
    </row>
    <row r="35" spans="2:7" x14ac:dyDescent="0.2">
      <c r="B35" s="38">
        <f t="shared" si="0"/>
        <v>95</v>
      </c>
      <c r="C35" s="39">
        <f t="shared" si="1"/>
        <v>30</v>
      </c>
      <c r="D35" s="33">
        <f t="shared" si="2"/>
        <v>0.1608554955897965</v>
      </c>
      <c r="E35" s="33">
        <f t="shared" si="3"/>
        <v>0.8391445044102035</v>
      </c>
      <c r="F35" s="33">
        <f t="shared" si="5"/>
        <v>0.19143246917907109</v>
      </c>
      <c r="G35" s="36">
        <f t="shared" si="4"/>
        <v>114.85948150744265</v>
      </c>
    </row>
    <row r="36" spans="2:7" x14ac:dyDescent="0.2">
      <c r="B36" s="38">
        <f t="shared" si="0"/>
        <v>96</v>
      </c>
      <c r="C36" s="39">
        <f t="shared" si="1"/>
        <v>31</v>
      </c>
      <c r="D36" s="33">
        <f t="shared" si="2"/>
        <v>0.17544347989647968</v>
      </c>
      <c r="E36" s="33">
        <f t="shared" si="3"/>
        <v>0.82455652010352032</v>
      </c>
      <c r="F36" s="33">
        <f t="shared" si="5"/>
        <v>0.16063950447729317</v>
      </c>
      <c r="G36" s="36">
        <f t="shared" si="4"/>
        <v>96.383702686375898</v>
      </c>
    </row>
    <row r="37" spans="2:7" x14ac:dyDescent="0.2">
      <c r="B37" s="38">
        <f t="shared" si="0"/>
        <v>97</v>
      </c>
      <c r="C37" s="39">
        <f t="shared" si="1"/>
        <v>32</v>
      </c>
      <c r="D37" s="33">
        <f t="shared" si="2"/>
        <v>0.19119752195494411</v>
      </c>
      <c r="E37" s="33">
        <f t="shared" si="3"/>
        <v>0.80880247804505589</v>
      </c>
      <c r="F37" s="33">
        <f t="shared" si="5"/>
        <v>0.13245635080295073</v>
      </c>
      <c r="G37" s="36">
        <f t="shared" si="4"/>
        <v>79.473810481770442</v>
      </c>
    </row>
    <row r="38" spans="2:7" x14ac:dyDescent="0.2">
      <c r="B38" s="38">
        <f t="shared" si="0"/>
        <v>98</v>
      </c>
      <c r="C38" s="39">
        <f t="shared" si="1"/>
        <v>33</v>
      </c>
      <c r="D38" s="33">
        <f t="shared" si="2"/>
        <v>0.20817953792852362</v>
      </c>
      <c r="E38" s="33">
        <f t="shared" si="3"/>
        <v>0.79182046207147638</v>
      </c>
      <c r="F38" s="33">
        <f t="shared" si="5"/>
        <v>0.10713102476223178</v>
      </c>
      <c r="G38" s="36">
        <f t="shared" si="4"/>
        <v>64.278614857339065</v>
      </c>
    </row>
    <row r="39" spans="2:7" x14ac:dyDescent="0.2">
      <c r="B39" s="38">
        <f t="shared" si="0"/>
        <v>99</v>
      </c>
      <c r="C39" s="39">
        <f t="shared" si="1"/>
        <v>34</v>
      </c>
      <c r="D39" s="33">
        <f t="shared" si="2"/>
        <v>0.22644821508482826</v>
      </c>
      <c r="E39" s="33">
        <f t="shared" si="3"/>
        <v>0.77355178491517174</v>
      </c>
      <c r="F39" s="33">
        <f t="shared" si="5"/>
        <v>8.4828537529421155E-2</v>
      </c>
      <c r="G39" s="36">
        <f t="shared" si="4"/>
        <v>50.89712251765269</v>
      </c>
    </row>
    <row r="40" spans="2:7" x14ac:dyDescent="0.2">
      <c r="B40" s="38">
        <f t="shared" si="0"/>
        <v>100</v>
      </c>
      <c r="C40" s="39">
        <f t="shared" si="1"/>
        <v>35</v>
      </c>
      <c r="D40" s="33">
        <f t="shared" si="2"/>
        <v>0.24605731513010443</v>
      </c>
      <c r="E40" s="33">
        <f t="shared" si="3"/>
        <v>0.75394268486989557</v>
      </c>
      <c r="F40" s="33">
        <f t="shared" si="5"/>
        <v>6.5619266617627361E-2</v>
      </c>
      <c r="G40" s="36">
        <f t="shared" si="4"/>
        <v>39.371559970576413</v>
      </c>
    </row>
    <row r="41" spans="2:7" x14ac:dyDescent="0.2">
      <c r="B41" s="38">
        <f t="shared" si="0"/>
        <v>101</v>
      </c>
      <c r="C41" s="39">
        <f t="shared" si="1"/>
        <v>36</v>
      </c>
      <c r="D41" s="33">
        <f t="shared" si="2"/>
        <v>0.2670536861731051</v>
      </c>
      <c r="E41" s="33">
        <f t="shared" si="3"/>
        <v>0.7329463138268949</v>
      </c>
      <c r="F41" s="33">
        <f t="shared" si="5"/>
        <v>4.9473166052887485E-2</v>
      </c>
      <c r="G41" s="36">
        <f t="shared" si="4"/>
        <v>29.683899631732491</v>
      </c>
    </row>
    <row r="42" spans="2:7" x14ac:dyDescent="0.2">
      <c r="B42" s="38">
        <f t="shared" si="0"/>
        <v>102</v>
      </c>
      <c r="C42" s="39">
        <f t="shared" si="1"/>
        <v>37</v>
      </c>
      <c r="D42" s="33">
        <f t="shared" si="2"/>
        <v>0.28947497020090684</v>
      </c>
      <c r="E42" s="33">
        <f t="shared" si="3"/>
        <v>0.71052502979909316</v>
      </c>
      <c r="F42" s="33">
        <f t="shared" si="5"/>
        <v>3.6261174691809755E-2</v>
      </c>
      <c r="G42" s="36">
        <f t="shared" si="4"/>
        <v>21.756704815085854</v>
      </c>
    </row>
    <row r="43" spans="2:7" x14ac:dyDescent="0.2">
      <c r="B43" s="38">
        <f t="shared" si="0"/>
        <v>103</v>
      </c>
      <c r="C43" s="39">
        <f t="shared" si="1"/>
        <v>38</v>
      </c>
      <c r="D43" s="33">
        <f t="shared" si="2"/>
        <v>0.31334700344863453</v>
      </c>
      <c r="E43" s="33">
        <f t="shared" si="3"/>
        <v>0.68665299655136547</v>
      </c>
      <c r="F43" s="33">
        <f t="shared" si="5"/>
        <v>2.576447222844825E-2</v>
      </c>
      <c r="G43" s="36">
        <f t="shared" si="4"/>
        <v>15.458683337068949</v>
      </c>
    </row>
    <row r="44" spans="2:7" x14ac:dyDescent="0.2">
      <c r="B44" s="38">
        <f t="shared" si="0"/>
        <v>104</v>
      </c>
      <c r="C44" s="39">
        <f t="shared" si="1"/>
        <v>39</v>
      </c>
      <c r="D44" s="33">
        <f t="shared" si="2"/>
        <v>0.33868092194601018</v>
      </c>
      <c r="E44" s="33">
        <f t="shared" si="3"/>
        <v>0.66131907805398982</v>
      </c>
      <c r="F44" s="33">
        <f t="shared" si="5"/>
        <v>1.7691252060228427E-2</v>
      </c>
      <c r="G44" s="36">
        <f t="shared" si="4"/>
        <v>10.614751236137057</v>
      </c>
    </row>
    <row r="45" spans="2:7" x14ac:dyDescent="0.2">
      <c r="B45" s="38">
        <f t="shared" si="0"/>
        <v>105</v>
      </c>
      <c r="C45" s="39">
        <f t="shared" si="1"/>
        <v>40</v>
      </c>
      <c r="D45" s="33">
        <f t="shared" si="2"/>
        <v>0.36547000464354196</v>
      </c>
      <c r="E45" s="33">
        <f t="shared" si="3"/>
        <v>0.63452999535645804</v>
      </c>
      <c r="F45" s="33">
        <f t="shared" si="5"/>
        <v>1.1699562502091011E-2</v>
      </c>
      <c r="G45" s="36">
        <f t="shared" si="4"/>
        <v>7.0197375012546068</v>
      </c>
    </row>
    <row r="46" spans="2:7" x14ac:dyDescent="0.2">
      <c r="B46" s="38">
        <f t="shared" si="0"/>
        <v>106</v>
      </c>
      <c r="C46" s="39">
        <f t="shared" si="1"/>
        <v>41</v>
      </c>
      <c r="D46" s="33">
        <f t="shared" si="2"/>
        <v>0.39368631258003839</v>
      </c>
      <c r="E46" s="33">
        <f t="shared" si="3"/>
        <v>0.60631368741996161</v>
      </c>
      <c r="F46" s="33">
        <f t="shared" si="5"/>
        <v>7.4237233401244001E-3</v>
      </c>
      <c r="G46" s="36">
        <f t="shared" si="4"/>
        <v>4.4542340040746398</v>
      </c>
    </row>
    <row r="47" spans="2:7" x14ac:dyDescent="0.2">
      <c r="B47" s="38">
        <f t="shared" si="0"/>
        <v>107</v>
      </c>
      <c r="C47" s="39">
        <f t="shared" si="1"/>
        <v>42</v>
      </c>
      <c r="D47" s="33">
        <f t="shared" si="2"/>
        <v>0.42327721503035065</v>
      </c>
      <c r="E47" s="33">
        <f t="shared" si="3"/>
        <v>0.57672278496964935</v>
      </c>
      <c r="F47" s="33">
        <f t="shared" si="5"/>
        <v>4.5011050727364593E-3</v>
      </c>
      <c r="G47" s="36">
        <f t="shared" si="4"/>
        <v>2.7006630436418755</v>
      </c>
    </row>
    <row r="48" spans="2:7" x14ac:dyDescent="0.2">
      <c r="B48" s="38">
        <f t="shared" si="0"/>
        <v>108</v>
      </c>
      <c r="C48" s="39">
        <f t="shared" si="1"/>
        <v>43</v>
      </c>
      <c r="D48" s="33">
        <f t="shared" si="2"/>
        <v>0.45416193250689485</v>
      </c>
      <c r="E48" s="33">
        <f t="shared" si="3"/>
        <v>0.54583806749310515</v>
      </c>
      <c r="F48" s="33">
        <f t="shared" si="5"/>
        <v>2.595889852989587E-3</v>
      </c>
      <c r="G48" s="36">
        <f t="shared" si="4"/>
        <v>1.5575339117937523</v>
      </c>
    </row>
    <row r="49" spans="2:7" x14ac:dyDescent="0.2">
      <c r="B49" s="38">
        <f t="shared" si="0"/>
        <v>109</v>
      </c>
      <c r="C49" s="39">
        <f t="shared" si="1"/>
        <v>44</v>
      </c>
      <c r="D49" s="33">
        <f t="shared" si="2"/>
        <v>0.48622827121779821</v>
      </c>
      <c r="E49" s="33">
        <f t="shared" si="3"/>
        <v>0.51377172878220179</v>
      </c>
      <c r="F49" s="33">
        <f t="shared" si="5"/>
        <v>1.4169355007807971E-3</v>
      </c>
      <c r="G49" s="36">
        <f t="shared" si="4"/>
        <v>0.85016130046847826</v>
      </c>
    </row>
    <row r="50" spans="2:7" x14ac:dyDescent="0.2">
      <c r="B50" s="38">
        <f t="shared" si="0"/>
        <v>110</v>
      </c>
      <c r="C50" s="39">
        <f t="shared" si="1"/>
        <v>45</v>
      </c>
      <c r="D50" s="33">
        <f t="shared" si="2"/>
        <v>0.5193297724232826</v>
      </c>
      <c r="E50" s="33">
        <f t="shared" si="3"/>
        <v>0.4806702275767174</v>
      </c>
      <c r="F50" s="33">
        <f t="shared" si="5"/>
        <v>7.279814018090249E-4</v>
      </c>
      <c r="G50" s="36">
        <f t="shared" si="4"/>
        <v>0.43678884108541494</v>
      </c>
    </row>
    <row r="51" spans="2:7" x14ac:dyDescent="0.2">
      <c r="B51" s="38">
        <f t="shared" si="0"/>
        <v>111</v>
      </c>
      <c r="C51" s="39">
        <f t="shared" si="1"/>
        <v>46</v>
      </c>
      <c r="D51" s="33">
        <f t="shared" si="2"/>
        <v>0.55328355001041785</v>
      </c>
      <c r="E51" s="33">
        <f t="shared" si="3"/>
        <v>0.44671644998958215</v>
      </c>
      <c r="F51" s="33">
        <f t="shared" si="5"/>
        <v>3.4991898607916174E-4</v>
      </c>
      <c r="G51" s="36">
        <f t="shared" si="4"/>
        <v>0.20995139164749704</v>
      </c>
    </row>
    <row r="52" spans="2:7" x14ac:dyDescent="0.2">
      <c r="B52" s="38">
        <f t="shared" si="0"/>
        <v>112</v>
      </c>
      <c r="C52" s="39">
        <f t="shared" si="1"/>
        <v>47</v>
      </c>
      <c r="D52" s="33">
        <f t="shared" si="2"/>
        <v>0.58786913570665533</v>
      </c>
      <c r="E52" s="33">
        <f t="shared" si="3"/>
        <v>0.41213086429334467</v>
      </c>
      <c r="F52" s="33">
        <f t="shared" si="5"/>
        <v>1.5631456724523715E-4</v>
      </c>
      <c r="G52" s="36">
        <f t="shared" si="4"/>
        <v>9.3788740347142283E-2</v>
      </c>
    </row>
    <row r="53" spans="2:7" x14ac:dyDescent="0.2">
      <c r="B53" s="38">
        <f t="shared" si="0"/>
        <v>113</v>
      </c>
      <c r="C53" s="39">
        <f t="shared" si="1"/>
        <v>48</v>
      </c>
      <c r="D53" s="33">
        <f t="shared" si="2"/>
        <v>0.62282868681466486</v>
      </c>
      <c r="E53" s="33">
        <f t="shared" si="3"/>
        <v>0.3771713131853352</v>
      </c>
      <c r="F53" s="33">
        <f t="shared" si="5"/>
        <v>6.4422057700419733E-5</v>
      </c>
      <c r="G53" s="36">
        <f t="shared" si="4"/>
        <v>3.8653234620251838E-2</v>
      </c>
    </row>
    <row r="54" spans="2:7" x14ac:dyDescent="0.2">
      <c r="B54" s="38">
        <f t="shared" si="0"/>
        <v>114</v>
      </c>
      <c r="C54" s="39">
        <f t="shared" si="1"/>
        <v>49</v>
      </c>
      <c r="D54" s="33">
        <f t="shared" si="2"/>
        <v>0.65786892716094891</v>
      </c>
      <c r="E54" s="33">
        <f t="shared" si="3"/>
        <v>0.34213107283905109</v>
      </c>
      <c r="F54" s="33">
        <f t="shared" si="5"/>
        <v>2.4298152100968746E-5</v>
      </c>
      <c r="G54" s="36">
        <f t="shared" si="4"/>
        <v>1.4578891260581248E-2</v>
      </c>
    </row>
    <row r="55" spans="2:7" x14ac:dyDescent="0.2">
      <c r="B55" s="38">
        <f t="shared" si="0"/>
        <v>115</v>
      </c>
      <c r="C55" s="39">
        <f t="shared" si="1"/>
        <v>50</v>
      </c>
      <c r="D55" s="33">
        <f t="shared" si="2"/>
        <v>0.6926651771647635</v>
      </c>
      <c r="E55" s="33">
        <f t="shared" si="3"/>
        <v>0.3073348228352365</v>
      </c>
      <c r="F55" s="33">
        <f t="shared" si="5"/>
        <v>8.3131528463108794E-6</v>
      </c>
      <c r="G55" s="36">
        <f t="shared" si="4"/>
        <v>4.9878917077865277E-3</v>
      </c>
    </row>
    <row r="56" spans="2:7" x14ac:dyDescent="0.2">
      <c r="B56" s="38">
        <f t="shared" si="0"/>
        <v>116</v>
      </c>
      <c r="C56" s="39">
        <f t="shared" si="1"/>
        <v>51</v>
      </c>
      <c r="D56" s="33">
        <f t="shared" si="2"/>
        <v>0.72686777143125392</v>
      </c>
      <c r="E56" s="33">
        <f t="shared" si="3"/>
        <v>0.27313222856874608</v>
      </c>
      <c r="F56" s="33">
        <f t="shared" si="5"/>
        <v>2.5549213572231963E-6</v>
      </c>
      <c r="G56" s="36">
        <f t="shared" si="4"/>
        <v>1.5329528143339178E-3</v>
      </c>
    </row>
    <row r="57" spans="2:7" x14ac:dyDescent="0.2">
      <c r="B57" s="38">
        <f t="shared" si="0"/>
        <v>117</v>
      </c>
      <c r="C57" s="39">
        <f t="shared" si="1"/>
        <v>52</v>
      </c>
      <c r="D57" s="33">
        <f t="shared" si="2"/>
        <v>0.76011105024075043</v>
      </c>
      <c r="E57" s="33">
        <f t="shared" si="3"/>
        <v>0.2398889497592496</v>
      </c>
      <c r="F57" s="33">
        <f t="shared" si="5"/>
        <v>6.9783136411625704E-7</v>
      </c>
      <c r="G57" s="36">
        <f t="shared" si="4"/>
        <v>4.1869881846975422E-4</v>
      </c>
    </row>
    <row r="58" spans="2:7" x14ac:dyDescent="0.2">
      <c r="B58" s="38">
        <f t="shared" si="0"/>
        <v>118</v>
      </c>
      <c r="C58" s="39">
        <f t="shared" si="1"/>
        <v>53</v>
      </c>
      <c r="D58" s="33">
        <f t="shared" si="2"/>
        <v>0.79202493562203158</v>
      </c>
      <c r="E58" s="33">
        <f t="shared" si="3"/>
        <v>0.20797506437796842</v>
      </c>
      <c r="F58" s="33">
        <f t="shared" si="5"/>
        <v>1.6740203304691339E-7</v>
      </c>
      <c r="G58" s="36">
        <f t="shared" si="4"/>
        <v>1.0044121982814803E-4</v>
      </c>
    </row>
    <row r="59" spans="2:7" x14ac:dyDescent="0.2">
      <c r="B59" s="38">
        <f t="shared" si="0"/>
        <v>119</v>
      </c>
      <c r="C59" s="39">
        <f t="shared" si="1"/>
        <v>54</v>
      </c>
      <c r="D59" s="33">
        <f t="shared" si="2"/>
        <v>0.82224886024438604</v>
      </c>
      <c r="E59" s="33">
        <f t="shared" si="3"/>
        <v>0.17775113975561391</v>
      </c>
      <c r="F59" s="33">
        <f t="shared" si="5"/>
        <v>3.4815448599934612E-8</v>
      </c>
      <c r="G59" s="36">
        <f t="shared" si="4"/>
        <v>2.0889269159960768E-5</v>
      </c>
    </row>
    <row r="60" spans="2:7" x14ac:dyDescent="0.2">
      <c r="B60" s="38">
        <f t="shared" si="0"/>
        <v>120</v>
      </c>
      <c r="C60" s="39">
        <f t="shared" si="1"/>
        <v>55</v>
      </c>
      <c r="D60" s="33">
        <f t="shared" si="2"/>
        <v>0.85044751507228111</v>
      </c>
      <c r="E60" s="33">
        <f t="shared" si="3"/>
        <v>0.14955248492771886</v>
      </c>
      <c r="F60" s="33">
        <f t="shared" si="5"/>
        <v>6.1884856697413699E-9</v>
      </c>
      <c r="G60" s="36">
        <f t="shared" si="4"/>
        <v>3.7130914018448219E-6</v>
      </c>
    </row>
    <row r="61" spans="2:7" x14ac:dyDescent="0.2">
      <c r="B61" s="38">
        <f t="shared" si="0"/>
        <v>121</v>
      </c>
      <c r="C61" s="39">
        <f t="shared" si="1"/>
        <v>56</v>
      </c>
      <c r="D61" s="33">
        <f t="shared" si="2"/>
        <v>0.87632754074618835</v>
      </c>
      <c r="E61" s="33">
        <f t="shared" si="3"/>
        <v>0.12367245925381168</v>
      </c>
      <c r="F61" s="33">
        <f t="shared" si="5"/>
        <v>9.2550340984940034E-10</v>
      </c>
      <c r="G61" s="36">
        <f t="shared" si="4"/>
        <v>5.5530204590964023E-7</v>
      </c>
    </row>
  </sheetData>
  <pageMargins left="0.2" right="0" top="0.25" bottom="0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zoomScaleNormal="100" workbookViewId="0">
      <selection activeCell="M29" sqref="M29"/>
    </sheetView>
  </sheetViews>
  <sheetFormatPr defaultRowHeight="12" x14ac:dyDescent="0.2"/>
  <cols>
    <col min="1" max="1" width="0.85546875" style="23" customWidth="1"/>
    <col min="2" max="2" width="6.28515625" style="23" customWidth="1"/>
    <col min="3" max="3" width="2.7109375" style="23" bestFit="1" customWidth="1"/>
    <col min="4" max="4" width="15.5703125" style="23" customWidth="1"/>
    <col min="5" max="5" width="16.7109375" style="23" customWidth="1"/>
    <col min="6" max="6" width="15.42578125" style="23" customWidth="1"/>
    <col min="7" max="7" width="11.85546875" style="23" customWidth="1"/>
    <col min="8" max="8" width="14.5703125" style="23" customWidth="1"/>
    <col min="9" max="9" width="19.42578125" style="23" customWidth="1"/>
    <col min="10" max="16384" width="9.140625" style="23"/>
  </cols>
  <sheetData>
    <row r="1" spans="1:9" x14ac:dyDescent="0.2">
      <c r="A1" s="23" t="s">
        <v>8</v>
      </c>
    </row>
    <row r="3" spans="1:9" ht="54.75" customHeight="1" x14ac:dyDescent="0.2">
      <c r="D3" s="42" t="s">
        <v>2</v>
      </c>
      <c r="E3" s="42" t="s">
        <v>3</v>
      </c>
      <c r="F3" s="42" t="s">
        <v>4</v>
      </c>
      <c r="G3" s="24" t="s">
        <v>39</v>
      </c>
      <c r="H3" s="42" t="s">
        <v>7</v>
      </c>
      <c r="I3" s="42" t="s">
        <v>6</v>
      </c>
    </row>
    <row r="4" spans="1:9" ht="15" x14ac:dyDescent="0.25">
      <c r="B4" s="43" t="s">
        <v>35</v>
      </c>
      <c r="C4" s="43" t="s">
        <v>0</v>
      </c>
      <c r="D4" s="43" t="s">
        <v>36</v>
      </c>
      <c r="E4" s="43" t="s">
        <v>40</v>
      </c>
      <c r="F4" s="43" t="s">
        <v>37</v>
      </c>
      <c r="G4" s="43" t="s">
        <v>23</v>
      </c>
      <c r="H4" s="44" t="s">
        <v>41</v>
      </c>
      <c r="I4" s="45" t="s">
        <v>42</v>
      </c>
    </row>
    <row r="5" spans="1:9" x14ac:dyDescent="0.2">
      <c r="B5" s="38">
        <v>65</v>
      </c>
      <c r="C5" s="39">
        <v>0</v>
      </c>
      <c r="D5" s="33">
        <f>'1.Life_Table'!D5</f>
        <v>0.01</v>
      </c>
      <c r="E5" s="33">
        <f>'1.Life_Table'!E5</f>
        <v>0.99</v>
      </c>
      <c r="F5" s="33">
        <f>'1.Life_Table'!F5</f>
        <v>1</v>
      </c>
      <c r="G5" s="33">
        <f>(1.03)^-C5</f>
        <v>1</v>
      </c>
      <c r="H5" s="41">
        <f>(6000*F5)/(1.03^C5)</f>
        <v>6000</v>
      </c>
      <c r="I5" s="37">
        <f>SUM(H5:H61)</f>
        <v>92731.926266544833</v>
      </c>
    </row>
    <row r="6" spans="1:9" x14ac:dyDescent="0.2">
      <c r="B6" s="38">
        <v>66</v>
      </c>
      <c r="C6" s="39">
        <v>1</v>
      </c>
      <c r="D6" s="33">
        <f>'1.Life_Table'!D6</f>
        <v>1.0994483421167489E-2</v>
      </c>
      <c r="E6" s="33">
        <f>'1.Life_Table'!E6</f>
        <v>0.98900551657883251</v>
      </c>
      <c r="F6" s="33">
        <f>'1.Life_Table'!F6</f>
        <v>0.99</v>
      </c>
      <c r="G6" s="33">
        <f t="shared" ref="G6:G61" si="0">(1.03)^-C6</f>
        <v>0.970873786407767</v>
      </c>
      <c r="H6" s="41">
        <f t="shared" ref="H6:H61" si="1">(6000*F6)/(1.03^C6)</f>
        <v>5766.9902912621355</v>
      </c>
    </row>
    <row r="7" spans="1:9" x14ac:dyDescent="0.2">
      <c r="B7" s="38">
        <v>67</v>
      </c>
      <c r="C7" s="39">
        <v>2</v>
      </c>
      <c r="D7" s="33">
        <f>'1.Life_Table'!D7</f>
        <v>1.2087261392941473E-2</v>
      </c>
      <c r="E7" s="33">
        <f>'1.Life_Table'!E7</f>
        <v>0.98791273860705853</v>
      </c>
      <c r="F7" s="33">
        <f>'1.Life_Table'!F7</f>
        <v>0.97911546141304417</v>
      </c>
      <c r="G7" s="33">
        <f t="shared" si="0"/>
        <v>0.94259590913375435</v>
      </c>
      <c r="H7" s="41">
        <f t="shared" si="1"/>
        <v>5537.4613709852629</v>
      </c>
    </row>
    <row r="8" spans="1:9" x14ac:dyDescent="0.2">
      <c r="B8" s="38">
        <v>68</v>
      </c>
      <c r="C8" s="39">
        <v>3</v>
      </c>
      <c r="D8" s="33">
        <f>'1.Life_Table'!D8</f>
        <v>1.3287922621383896E-2</v>
      </c>
      <c r="E8" s="33">
        <f>'1.Life_Table'!E8</f>
        <v>0.9867120773786161</v>
      </c>
      <c r="F8" s="33">
        <f>'1.Life_Table'!F8</f>
        <v>0.96728063689707422</v>
      </c>
      <c r="G8" s="33">
        <f t="shared" si="0"/>
        <v>0.91514165935315961</v>
      </c>
      <c r="H8" s="41">
        <f t="shared" si="1"/>
        <v>5311.1928426610166</v>
      </c>
    </row>
    <row r="9" spans="1:9" x14ac:dyDescent="0.2">
      <c r="B9" s="38">
        <v>69</v>
      </c>
      <c r="C9" s="39">
        <v>4</v>
      </c>
      <c r="D9" s="33">
        <f>'1.Life_Table'!D9</f>
        <v>1.4606964635602404E-2</v>
      </c>
      <c r="E9" s="33">
        <f>'1.Life_Table'!E9</f>
        <v>0.9853930353643976</v>
      </c>
      <c r="F9" s="33">
        <f>'1.Life_Table'!F9</f>
        <v>0.954427486640823</v>
      </c>
      <c r="G9" s="33">
        <f t="shared" si="0"/>
        <v>0.888487047915689</v>
      </c>
      <c r="H9" s="41">
        <f t="shared" si="1"/>
        <v>5087.9787603305731</v>
      </c>
    </row>
    <row r="10" spans="1:9" x14ac:dyDescent="0.2">
      <c r="B10" s="38">
        <v>70</v>
      </c>
      <c r="C10" s="39">
        <v>5</v>
      </c>
      <c r="D10" s="33">
        <f>'1.Life_Table'!D10</f>
        <v>1.6055874327678521E-2</v>
      </c>
      <c r="E10" s="33">
        <f>'1.Life_Table'!E10</f>
        <v>0.98394412567232148</v>
      </c>
      <c r="F10" s="33">
        <f>'1.Life_Table'!F10</f>
        <v>0.94048619809621359</v>
      </c>
      <c r="G10" s="33">
        <f t="shared" si="0"/>
        <v>0.86260878438416411</v>
      </c>
      <c r="H10" s="41">
        <f t="shared" si="1"/>
        <v>4867.6299364191536</v>
      </c>
    </row>
    <row r="11" spans="1:9" x14ac:dyDescent="0.2">
      <c r="B11" s="38">
        <v>71</v>
      </c>
      <c r="C11" s="39">
        <v>6</v>
      </c>
      <c r="D11" s="33">
        <f>'1.Life_Table'!D11</f>
        <v>1.7647214429655556E-2</v>
      </c>
      <c r="E11" s="33">
        <f>'1.Life_Table'!E11</f>
        <v>0.98235278557034444</v>
      </c>
      <c r="F11" s="33">
        <f>'1.Life_Table'!F11</f>
        <v>0.92538586989266458</v>
      </c>
      <c r="G11" s="33">
        <f t="shared" si="0"/>
        <v>0.83748425668365445</v>
      </c>
      <c r="H11" s="41">
        <f t="shared" si="1"/>
        <v>4649.9765843556906</v>
      </c>
    </row>
    <row r="12" spans="1:9" x14ac:dyDescent="0.2">
      <c r="B12" s="38">
        <v>72</v>
      </c>
      <c r="C12" s="39">
        <v>7</v>
      </c>
      <c r="D12" s="33">
        <f>'1.Life_Table'!D12</f>
        <v>1.9394716094696229E-2</v>
      </c>
      <c r="E12" s="33">
        <f>'1.Life_Table'!E12</f>
        <v>0.98060528390530377</v>
      </c>
      <c r="F12" s="33">
        <f>'1.Life_Table'!F12</f>
        <v>0.90905538701649535</v>
      </c>
      <c r="G12" s="33">
        <f t="shared" si="0"/>
        <v>0.81309151134335378</v>
      </c>
      <c r="H12" s="41">
        <f t="shared" si="1"/>
        <v>4434.8713111443576</v>
      </c>
    </row>
    <row r="13" spans="1:9" x14ac:dyDescent="0.2">
      <c r="B13" s="38">
        <v>73</v>
      </c>
      <c r="C13" s="39">
        <v>8</v>
      </c>
      <c r="D13" s="33">
        <f>'1.Life_Table'!D13</f>
        <v>2.131337768247743E-2</v>
      </c>
      <c r="E13" s="33">
        <f>'1.Life_Table'!E13</f>
        <v>0.97868662231752257</v>
      </c>
      <c r="F13" s="33">
        <f>'1.Life_Table'!F13</f>
        <v>0.89142451587095617</v>
      </c>
      <c r="G13" s="33">
        <f t="shared" si="0"/>
        <v>0.78940923431393573</v>
      </c>
      <c r="H13" s="41">
        <f>(6000*F13)/(1.03^C13)</f>
        <v>4222.1924671341749</v>
      </c>
    </row>
    <row r="14" spans="1:9" x14ac:dyDescent="0.2">
      <c r="B14" s="38">
        <v>74</v>
      </c>
      <c r="C14" s="39">
        <v>9</v>
      </c>
      <c r="D14" s="33">
        <f>'1.Life_Table'!D14</f>
        <v>2.3419569759442482E-2</v>
      </c>
      <c r="E14" s="33">
        <f>'1.Life_Table'!E14</f>
        <v>0.97658043024055752</v>
      </c>
      <c r="F14" s="33">
        <f>'1.Life_Table'!F14</f>
        <v>0.87242524848877889</v>
      </c>
      <c r="G14" s="33">
        <f t="shared" si="0"/>
        <v>0.76641673234362695</v>
      </c>
      <c r="H14" s="41">
        <f t="shared" si="1"/>
        <v>4011.8478489650797</v>
      </c>
    </row>
    <row r="15" spans="1:9" x14ac:dyDescent="0.2">
      <c r="B15" s="38">
        <v>75</v>
      </c>
      <c r="C15" s="39">
        <v>10</v>
      </c>
      <c r="D15" s="33">
        <f>'1.Life_Table'!D15</f>
        <v>2.5731146207732758E-2</v>
      </c>
      <c r="E15" s="33">
        <f>'1.Life_Table'!E15</f>
        <v>0.97426885379226724</v>
      </c>
      <c r="F15" s="33">
        <f>'1.Life_Table'!F15</f>
        <v>0.85199342452189697</v>
      </c>
      <c r="G15" s="33">
        <f t="shared" si="0"/>
        <v>0.74409391489672516</v>
      </c>
      <c r="H15" s="41">
        <f t="shared" si="1"/>
        <v>3803.7787363125949</v>
      </c>
    </row>
    <row r="16" spans="1:9" x14ac:dyDescent="0.2">
      <c r="B16" s="38">
        <v>76</v>
      </c>
      <c r="C16" s="39">
        <v>11</v>
      </c>
      <c r="D16" s="33">
        <f>'1.Life_Table'!D16</f>
        <v>2.8267561186662182E-2</v>
      </c>
      <c r="E16" s="33">
        <f>'1.Life_Table'!E16</f>
        <v>0.97173243881333782</v>
      </c>
      <c r="F16" s="33">
        <f>'1.Life_Table'!F16</f>
        <v>0.83007065714749706</v>
      </c>
      <c r="G16" s="33">
        <f t="shared" si="0"/>
        <v>0.72242127659876232</v>
      </c>
      <c r="H16" s="41">
        <f t="shared" si="1"/>
        <v>3597.96422282201</v>
      </c>
    </row>
    <row r="17" spans="2:8" x14ac:dyDescent="0.2">
      <c r="B17" s="38">
        <v>77</v>
      </c>
      <c r="C17" s="39">
        <v>12</v>
      </c>
      <c r="D17" s="33">
        <f>'1.Life_Table'!D17</f>
        <v>3.1049991500687324E-2</v>
      </c>
      <c r="E17" s="33">
        <f>'1.Life_Table'!E17</f>
        <v>0.96895000849931268</v>
      </c>
      <c r="F17" s="33">
        <f>'1.Life_Table'!F17</f>
        <v>0.80660658405732732</v>
      </c>
      <c r="G17" s="33">
        <f t="shared" si="0"/>
        <v>0.70137988019297326</v>
      </c>
      <c r="H17" s="41">
        <f t="shared" si="1"/>
        <v>3394.4257757339501</v>
      </c>
    </row>
    <row r="18" spans="2:8" x14ac:dyDescent="0.2">
      <c r="B18" s="38">
        <v>78</v>
      </c>
      <c r="C18" s="39">
        <v>13</v>
      </c>
      <c r="D18" s="33">
        <f>'1.Life_Table'!D18</f>
        <v>3.4101463690078937E-2</v>
      </c>
      <c r="E18" s="33">
        <f>'1.Life_Table'!E18</f>
        <v>0.96589853630992106</v>
      </c>
      <c r="F18" s="33">
        <f>'1.Life_Table'!F18</f>
        <v>0.78156145647794883</v>
      </c>
      <c r="G18" s="33">
        <f t="shared" si="0"/>
        <v>0.68095133999317792</v>
      </c>
      <c r="H18" s="41">
        <f t="shared" si="1"/>
        <v>3193.2319264540743</v>
      </c>
    </row>
    <row r="19" spans="2:8" x14ac:dyDescent="0.2">
      <c r="B19" s="38">
        <v>79</v>
      </c>
      <c r="C19" s="39">
        <v>14</v>
      </c>
      <c r="D19" s="33">
        <f>'1.Life_Table'!D19</f>
        <v>3.7446984865854072E-2</v>
      </c>
      <c r="E19" s="33">
        <f>'1.Life_Table'!E19</f>
        <v>0.96255301513414593</v>
      </c>
      <c r="F19" s="33">
        <f>'1.Life_Table'!F19</f>
        <v>0.75490906684830084</v>
      </c>
      <c r="G19" s="33">
        <f t="shared" si="0"/>
        <v>0.66111780581861923</v>
      </c>
      <c r="H19" s="41">
        <f t="shared" si="1"/>
        <v>2994.50295520398</v>
      </c>
    </row>
    <row r="20" spans="2:8" x14ac:dyDescent="0.2">
      <c r="B20" s="38">
        <v>80</v>
      </c>
      <c r="C20" s="39">
        <v>15</v>
      </c>
      <c r="D20" s="33">
        <f>'1.Life_Table'!D20</f>
        <v>4.1113675948637129E-2</v>
      </c>
      <c r="E20" s="33">
        <f>'1.Life_Table'!E20</f>
        <v>0.95888632405136287</v>
      </c>
      <c r="F20" s="33">
        <f>'1.Life_Table'!F20</f>
        <v>0.7266399984469365</v>
      </c>
      <c r="G20" s="33">
        <f t="shared" si="0"/>
        <v>0.64186194739671765</v>
      </c>
      <c r="H20" s="41">
        <f t="shared" si="1"/>
        <v>2798.4153867569917</v>
      </c>
    </row>
    <row r="21" spans="2:8" x14ac:dyDescent="0.2">
      <c r="B21" s="38">
        <v>81</v>
      </c>
      <c r="C21" s="39">
        <v>16</v>
      </c>
      <c r="D21" s="33">
        <f>'1.Life_Table'!D21</f>
        <v>4.5130905530350929E-2</v>
      </c>
      <c r="E21" s="33">
        <f>'1.Life_Table'!E21</f>
        <v>0.95486909446964907</v>
      </c>
      <c r="F21" s="33">
        <f>'1.Life_Table'!F21</f>
        <v>0.69676515701947095</v>
      </c>
      <c r="G21" s="33">
        <f t="shared" si="0"/>
        <v>0.62316693922011435</v>
      </c>
      <c r="H21" s="41">
        <f t="shared" si="1"/>
        <v>2605.2060615302762</v>
      </c>
    </row>
    <row r="22" spans="2:8" x14ac:dyDescent="0.2">
      <c r="B22" s="38">
        <v>82</v>
      </c>
      <c r="C22" s="39">
        <v>17</v>
      </c>
      <c r="D22" s="33">
        <f>'1.Life_Table'!D22</f>
        <v>4.9530422045041878E-2</v>
      </c>
      <c r="E22" s="33">
        <f>'1.Life_Table'!E22</f>
        <v>0.95046957795495812</v>
      </c>
      <c r="F22" s="33">
        <f>'1.Life_Table'!F22</f>
        <v>0.6653195145411851</v>
      </c>
      <c r="G22" s="33">
        <f t="shared" si="0"/>
        <v>0.60501644584477121</v>
      </c>
      <c r="H22" s="41">
        <f t="shared" si="1"/>
        <v>2415.1754882332584</v>
      </c>
    </row>
    <row r="23" spans="2:8" x14ac:dyDescent="0.2">
      <c r="B23" s="38">
        <v>83</v>
      </c>
      <c r="C23" s="39">
        <v>18</v>
      </c>
      <c r="D23" s="33">
        <f>'1.Life_Table'!D23</f>
        <v>5.4346481296586258E-2</v>
      </c>
      <c r="E23" s="33">
        <f>'1.Life_Table'!E23</f>
        <v>0.94565351870341374</v>
      </c>
      <c r="F23" s="33">
        <f>'1.Life_Table'!F23</f>
        <v>0.63236595819115782</v>
      </c>
      <c r="G23" s="33">
        <f t="shared" si="0"/>
        <v>0.5873946076162827</v>
      </c>
      <c r="H23" s="41">
        <f t="shared" si="1"/>
        <v>2228.6901232895389</v>
      </c>
    </row>
    <row r="24" spans="2:8" x14ac:dyDescent="0.2">
      <c r="B24" s="38">
        <v>84</v>
      </c>
      <c r="C24" s="39">
        <v>19</v>
      </c>
      <c r="D24" s="33">
        <f>'1.Life_Table'!D24</f>
        <v>5.9615965631391266E-2</v>
      </c>
      <c r="E24" s="33">
        <f>'1.Life_Table'!E24</f>
        <v>0.94038403436860873</v>
      </c>
      <c r="F24" s="33">
        <f>'1.Life_Table'!F24</f>
        <v>0.5979990934717242</v>
      </c>
      <c r="G24" s="33">
        <f t="shared" si="0"/>
        <v>0.57028602681192497</v>
      </c>
      <c r="H24" s="41">
        <f t="shared" si="1"/>
        <v>2046.1831623187352</v>
      </c>
    </row>
    <row r="25" spans="2:8" x14ac:dyDescent="0.2">
      <c r="B25" s="38">
        <v>85</v>
      </c>
      <c r="C25" s="39">
        <v>20</v>
      </c>
      <c r="D25" s="33">
        <f>'1.Life_Table'!D25</f>
        <v>6.5378490147806168E-2</v>
      </c>
      <c r="E25" s="33">
        <f>'1.Life_Table'!E25</f>
        <v>0.93462150985219383</v>
      </c>
      <c r="F25" s="33">
        <f>'1.Life_Table'!F25</f>
        <v>0.56234880006771071</v>
      </c>
      <c r="G25" s="33">
        <f t="shared" si="0"/>
        <v>0.55367575418633497</v>
      </c>
      <c r="H25" s="41">
        <f t="shared" si="1"/>
        <v>1868.1533759596214</v>
      </c>
    </row>
    <row r="26" spans="2:8" x14ac:dyDescent="0.2">
      <c r="B26" s="38">
        <v>86</v>
      </c>
      <c r="C26" s="39">
        <v>21</v>
      </c>
      <c r="D26" s="33">
        <f>'1.Life_Table'!D26</f>
        <v>7.1676490285170869E-2</v>
      </c>
      <c r="E26" s="33">
        <f>'1.Life_Table'!E26</f>
        <v>0.92832350971482913</v>
      </c>
      <c r="F26" s="33">
        <f>'1.Life_Table'!F26</f>
        <v>0.52558328458285331</v>
      </c>
      <c r="G26" s="33">
        <f t="shared" si="0"/>
        <v>0.5375492759090631</v>
      </c>
      <c r="H26" s="41">
        <f t="shared" si="1"/>
        <v>1695.1614843445191</v>
      </c>
    </row>
    <row r="27" spans="2:8" x14ac:dyDescent="0.2">
      <c r="B27" s="38">
        <v>87</v>
      </c>
      <c r="C27" s="39">
        <v>22</v>
      </c>
      <c r="D27" s="33">
        <f>'1.Life_Table'!D27</f>
        <v>7.8555283919648056E-2</v>
      </c>
      <c r="E27" s="33">
        <f>'1.Life_Table'!E27</f>
        <v>0.92144471608035194</v>
      </c>
      <c r="F27" s="33">
        <f>'1.Life_Table'!F27</f>
        <v>0.4879113193914022</v>
      </c>
      <c r="G27" s="33">
        <f t="shared" si="0"/>
        <v>0.52189250088258554</v>
      </c>
      <c r="H27" s="41">
        <f t="shared" si="1"/>
        <v>1527.8235521166052</v>
      </c>
    </row>
    <row r="28" spans="2:8" x14ac:dyDescent="0.2">
      <c r="B28" s="38">
        <v>88</v>
      </c>
      <c r="C28" s="39">
        <v>23</v>
      </c>
      <c r="D28" s="33">
        <f>'1.Life_Table'!D28</f>
        <v>8.6063099699029366E-2</v>
      </c>
      <c r="E28" s="33">
        <f>'1.Life_Table'!E28</f>
        <v>0.91393690030097063</v>
      </c>
      <c r="F28" s="33">
        <f>'1.Life_Table'!F28</f>
        <v>0.44958330716900052</v>
      </c>
      <c r="G28" s="33">
        <f t="shared" si="0"/>
        <v>0.50669174842969467</v>
      </c>
      <c r="H28" s="41">
        <f t="shared" si="1"/>
        <v>1366.8009118455921</v>
      </c>
    </row>
    <row r="29" spans="2:8" x14ac:dyDescent="0.2">
      <c r="B29" s="38">
        <v>89</v>
      </c>
      <c r="C29" s="39">
        <v>24</v>
      </c>
      <c r="D29" s="33">
        <f>'1.Life_Table'!D29</f>
        <v>9.4251061766738808E-2</v>
      </c>
      <c r="E29" s="33">
        <f>'1.Life_Table'!E29</f>
        <v>0.90574893823326119</v>
      </c>
      <c r="F29" s="33">
        <f>'1.Life_Table'!F29</f>
        <v>0.41089077418109549</v>
      </c>
      <c r="G29" s="33">
        <f t="shared" si="0"/>
        <v>0.49193373633950943</v>
      </c>
      <c r="H29" s="41">
        <f t="shared" si="1"/>
        <v>1212.7862026220398</v>
      </c>
    </row>
    <row r="30" spans="2:8" x14ac:dyDescent="0.2">
      <c r="B30" s="38">
        <v>90</v>
      </c>
      <c r="C30" s="39">
        <v>25</v>
      </c>
      <c r="D30" s="33">
        <f>'1.Life_Table'!D30</f>
        <v>0.10317311925544215</v>
      </c>
      <c r="E30" s="33">
        <f>'1.Life_Table'!E30</f>
        <v>0.89682688074455785</v>
      </c>
      <c r="F30" s="33">
        <f>'1.Life_Table'!F30</f>
        <v>0.37216388244436993</v>
      </c>
      <c r="G30" s="33">
        <f t="shared" si="0"/>
        <v>0.47760556926165965</v>
      </c>
      <c r="H30" s="41">
        <f t="shared" si="1"/>
        <v>1066.4852576008361</v>
      </c>
    </row>
    <row r="31" spans="2:8" x14ac:dyDescent="0.2">
      <c r="B31" s="38">
        <v>91</v>
      </c>
      <c r="C31" s="39">
        <v>26</v>
      </c>
      <c r="D31" s="33">
        <f>'1.Life_Table'!D31</f>
        <v>0.11288590698267409</v>
      </c>
      <c r="E31" s="33">
        <f>'1.Life_Table'!E31</f>
        <v>0.88711409301732591</v>
      </c>
      <c r="F31" s="33">
        <f>'1.Life_Table'!F31</f>
        <v>0.33376657381836861</v>
      </c>
      <c r="G31" s="33">
        <f t="shared" si="0"/>
        <v>0.46369472743850448</v>
      </c>
      <c r="H31" s="41">
        <f t="shared" si="1"/>
        <v>928.59480284875144</v>
      </c>
    </row>
    <row r="32" spans="2:8" x14ac:dyDescent="0.2">
      <c r="B32" s="38">
        <v>92</v>
      </c>
      <c r="C32" s="39">
        <v>27</v>
      </c>
      <c r="D32" s="33">
        <f>'1.Life_Table'!D32</f>
        <v>0.1234485216794492</v>
      </c>
      <c r="E32" s="33">
        <f>'1.Life_Table'!E32</f>
        <v>0.8765514783205508</v>
      </c>
      <c r="F32" s="33">
        <f>'1.Life_Table'!F32</f>
        <v>0.29608903141238241</v>
      </c>
      <c r="G32" s="33">
        <f t="shared" si="0"/>
        <v>0.45018905576553836</v>
      </c>
      <c r="H32" s="41">
        <f t="shared" si="1"/>
        <v>799.77624884443958</v>
      </c>
    </row>
    <row r="33" spans="2:8" x14ac:dyDescent="0.2">
      <c r="B33" s="38">
        <v>93</v>
      </c>
      <c r="C33" s="39">
        <v>28</v>
      </c>
      <c r="D33" s="33">
        <f>'1.Life_Table'!D33</f>
        <v>0.13492219587353371</v>
      </c>
      <c r="E33" s="33">
        <f>'1.Life_Table'!E33</f>
        <v>0.86507780412646629</v>
      </c>
      <c r="F33" s="33">
        <f>'1.Life_Table'!F33</f>
        <v>0.25953727819902378</v>
      </c>
      <c r="G33" s="33">
        <f t="shared" si="0"/>
        <v>0.4370767531704256</v>
      </c>
      <c r="H33" s="41">
        <f t="shared" si="1"/>
        <v>680.62626529151282</v>
      </c>
    </row>
    <row r="34" spans="2:8" x14ac:dyDescent="0.2">
      <c r="B34" s="38">
        <v>94</v>
      </c>
      <c r="C34" s="39">
        <v>29</v>
      </c>
      <c r="D34" s="33">
        <f>'1.Life_Table'!D34</f>
        <v>0.14736984930563612</v>
      </c>
      <c r="E34" s="33">
        <f>'1.Life_Table'!E34</f>
        <v>0.85263015069436388</v>
      </c>
      <c r="F34" s="33">
        <f>'1.Life_Table'!F34</f>
        <v>0.22451993871337128</v>
      </c>
      <c r="G34" s="33">
        <f t="shared" si="0"/>
        <v>0.42434636230138412</v>
      </c>
      <c r="H34" s="41">
        <f t="shared" si="1"/>
        <v>571.64531554289283</v>
      </c>
    </row>
    <row r="35" spans="2:8" x14ac:dyDescent="0.2">
      <c r="B35" s="38">
        <v>95</v>
      </c>
      <c r="C35" s="39">
        <v>30</v>
      </c>
      <c r="D35" s="33">
        <f>'1.Life_Table'!D35</f>
        <v>0.1608554955897965</v>
      </c>
      <c r="E35" s="33">
        <f>'1.Life_Table'!E35</f>
        <v>0.8391445044102035</v>
      </c>
      <c r="F35" s="33">
        <f>'1.Life_Table'!F35</f>
        <v>0.19143246917907109</v>
      </c>
      <c r="G35" s="33">
        <f t="shared" si="0"/>
        <v>0.41198675951590691</v>
      </c>
      <c r="H35" s="41">
        <f t="shared" si="1"/>
        <v>473.20585585928535</v>
      </c>
    </row>
    <row r="36" spans="2:8" x14ac:dyDescent="0.2">
      <c r="B36" s="38">
        <v>96</v>
      </c>
      <c r="C36" s="39">
        <v>31</v>
      </c>
      <c r="D36" s="33">
        <f>'1.Life_Table'!D36</f>
        <v>0.17544347989647968</v>
      </c>
      <c r="E36" s="33">
        <f>'1.Life_Table'!E36</f>
        <v>0.82455652010352032</v>
      </c>
      <c r="F36" s="33">
        <f>'1.Life_Table'!F36</f>
        <v>0.16063950447729317</v>
      </c>
      <c r="G36" s="33">
        <f t="shared" si="0"/>
        <v>0.39998714516107459</v>
      </c>
      <c r="H36" s="41">
        <f t="shared" si="1"/>
        <v>385.5224207757729</v>
      </c>
    </row>
    <row r="37" spans="2:8" x14ac:dyDescent="0.2">
      <c r="B37" s="38">
        <v>97</v>
      </c>
      <c r="C37" s="39">
        <v>32</v>
      </c>
      <c r="D37" s="33">
        <f>'1.Life_Table'!D37</f>
        <v>0.19119752195494411</v>
      </c>
      <c r="E37" s="33">
        <f>'1.Life_Table'!E37</f>
        <v>0.80880247804505589</v>
      </c>
      <c r="F37" s="33">
        <f>'1.Life_Table'!F37</f>
        <v>0.13245635080295073</v>
      </c>
      <c r="G37" s="33">
        <f t="shared" si="0"/>
        <v>0.38833703413696569</v>
      </c>
      <c r="H37" s="41">
        <f t="shared" si="1"/>
        <v>308.62623854054033</v>
      </c>
    </row>
    <row r="38" spans="2:8" x14ac:dyDescent="0.2">
      <c r="B38" s="38">
        <v>98</v>
      </c>
      <c r="C38" s="39">
        <v>33</v>
      </c>
      <c r="D38" s="33">
        <f>'1.Life_Table'!D38</f>
        <v>0.20817953792852362</v>
      </c>
      <c r="E38" s="33">
        <f>'1.Life_Table'!E38</f>
        <v>0.79182046207147638</v>
      </c>
      <c r="F38" s="33">
        <f>'1.Life_Table'!F38</f>
        <v>0.10713102476223178</v>
      </c>
      <c r="G38" s="33">
        <f t="shared" si="0"/>
        <v>0.37702624673491814</v>
      </c>
      <c r="H38" s="41">
        <f t="shared" si="1"/>
        <v>242.34724904981897</v>
      </c>
    </row>
    <row r="39" spans="2:8" x14ac:dyDescent="0.2">
      <c r="B39" s="38">
        <v>99</v>
      </c>
      <c r="C39" s="39">
        <v>34</v>
      </c>
      <c r="D39" s="33">
        <f>'1.Life_Table'!D39</f>
        <v>0.22644821508482826</v>
      </c>
      <c r="E39" s="33">
        <f>'1.Life_Table'!E39</f>
        <v>0.77355178491517174</v>
      </c>
      <c r="F39" s="33">
        <f>'1.Life_Table'!F39</f>
        <v>8.4828537529421155E-2</v>
      </c>
      <c r="G39" s="33">
        <f t="shared" si="0"/>
        <v>0.36604489974263904</v>
      </c>
      <c r="H39" s="41">
        <f t="shared" si="1"/>
        <v>186.30632109162997</v>
      </c>
    </row>
    <row r="40" spans="2:8" x14ac:dyDescent="0.2">
      <c r="B40" s="38">
        <v>100</v>
      </c>
      <c r="C40" s="39">
        <v>35</v>
      </c>
      <c r="D40" s="33">
        <f>'1.Life_Table'!D40</f>
        <v>0.24605731513010443</v>
      </c>
      <c r="E40" s="33">
        <f>'1.Life_Table'!E40</f>
        <v>0.75394268486989557</v>
      </c>
      <c r="F40" s="33">
        <f>'1.Life_Table'!F40</f>
        <v>6.5619266617627361E-2</v>
      </c>
      <c r="G40" s="33">
        <f t="shared" si="0"/>
        <v>0.35538339780838735</v>
      </c>
      <c r="H40" s="41">
        <f t="shared" si="1"/>
        <v>139.91998759360141</v>
      </c>
    </row>
    <row r="41" spans="2:8" x14ac:dyDescent="0.2">
      <c r="B41" s="38">
        <v>101</v>
      </c>
      <c r="C41" s="39">
        <v>36</v>
      </c>
      <c r="D41" s="33">
        <f>'1.Life_Table'!D41</f>
        <v>0.2670536861731051</v>
      </c>
      <c r="E41" s="33">
        <f>'1.Life_Table'!E41</f>
        <v>0.7329463138268949</v>
      </c>
      <c r="F41" s="33">
        <f>'1.Life_Table'!F41</f>
        <v>4.9473166052887485E-2</v>
      </c>
      <c r="G41" s="33">
        <f t="shared" si="0"/>
        <v>0.34503242505668674</v>
      </c>
      <c r="H41" s="41">
        <f t="shared" si="1"/>
        <v>102.41907875075954</v>
      </c>
    </row>
    <row r="42" spans="2:8" x14ac:dyDescent="0.2">
      <c r="B42" s="38">
        <v>102</v>
      </c>
      <c r="C42" s="39">
        <v>37</v>
      </c>
      <c r="D42" s="33">
        <f>'1.Life_Table'!D42</f>
        <v>0.28947497020090684</v>
      </c>
      <c r="E42" s="33">
        <f>'1.Life_Table'!E42</f>
        <v>0.71052502979909316</v>
      </c>
      <c r="F42" s="33">
        <f>'1.Life_Table'!F42</f>
        <v>3.6261174691809755E-2</v>
      </c>
      <c r="G42" s="33">
        <f t="shared" si="0"/>
        <v>0.33498293694823961</v>
      </c>
      <c r="H42" s="41">
        <f t="shared" si="1"/>
        <v>72.881248772733656</v>
      </c>
    </row>
    <row r="43" spans="2:8" x14ac:dyDescent="0.2">
      <c r="B43" s="38">
        <v>103</v>
      </c>
      <c r="C43" s="39">
        <v>38</v>
      </c>
      <c r="D43" s="33">
        <f>'1.Life_Table'!D43</f>
        <v>0.31334700344863453</v>
      </c>
      <c r="E43" s="33">
        <f>'1.Life_Table'!E43</f>
        <v>0.68665299655136547</v>
      </c>
      <c r="F43" s="33">
        <f>'1.Life_Table'!F43</f>
        <v>2.576447222844825E-2</v>
      </c>
      <c r="G43" s="33">
        <f t="shared" si="0"/>
        <v>0.3252261523769317</v>
      </c>
      <c r="H43" s="41">
        <f t="shared" si="1"/>
        <v>50.275681025283212</v>
      </c>
    </row>
    <row r="44" spans="2:8" x14ac:dyDescent="0.2">
      <c r="B44" s="38">
        <v>104</v>
      </c>
      <c r="C44" s="39">
        <v>39</v>
      </c>
      <c r="D44" s="33">
        <f>'1.Life_Table'!D44</f>
        <v>0.33868092194601018</v>
      </c>
      <c r="E44" s="33">
        <f>'1.Life_Table'!E44</f>
        <v>0.66131907805398982</v>
      </c>
      <c r="F44" s="33">
        <f>'1.Life_Table'!F44</f>
        <v>1.7691252060228427E-2</v>
      </c>
      <c r="G44" s="33">
        <f t="shared" si="0"/>
        <v>0.31575354599702099</v>
      </c>
      <c r="H44" s="41">
        <f t="shared" si="1"/>
        <v>33.516453426865375</v>
      </c>
    </row>
    <row r="45" spans="2:8" x14ac:dyDescent="0.2">
      <c r="B45" s="38">
        <v>105</v>
      </c>
      <c r="C45" s="39">
        <v>40</v>
      </c>
      <c r="D45" s="33">
        <f>'1.Life_Table'!D45</f>
        <v>0.36547000464354196</v>
      </c>
      <c r="E45" s="33">
        <f>'1.Life_Table'!E45</f>
        <v>0.63452999535645804</v>
      </c>
      <c r="F45" s="33">
        <f>'1.Life_Table'!F45</f>
        <v>1.1699562502091011E-2</v>
      </c>
      <c r="G45" s="33">
        <f t="shared" si="0"/>
        <v>0.30655684077380685</v>
      </c>
      <c r="H45" s="41">
        <f t="shared" si="1"/>
        <v>21.519485514460293</v>
      </c>
    </row>
    <row r="46" spans="2:8" x14ac:dyDescent="0.2">
      <c r="B46" s="38">
        <v>106</v>
      </c>
      <c r="C46" s="39">
        <v>41</v>
      </c>
      <c r="D46" s="33">
        <f>'1.Life_Table'!D46</f>
        <v>0.39368631258003839</v>
      </c>
      <c r="E46" s="33">
        <f>'1.Life_Table'!E46</f>
        <v>0.60631368741996161</v>
      </c>
      <c r="F46" s="33">
        <f>'1.Life_Table'!F46</f>
        <v>7.4237233401244001E-3</v>
      </c>
      <c r="G46" s="33">
        <f t="shared" si="0"/>
        <v>0.29762800075126877</v>
      </c>
      <c r="H46" s="41">
        <f t="shared" si="1"/>
        <v>13.25704761511054</v>
      </c>
    </row>
    <row r="47" spans="2:8" x14ac:dyDescent="0.2">
      <c r="B47" s="38">
        <v>107</v>
      </c>
      <c r="C47" s="39">
        <v>42</v>
      </c>
      <c r="D47" s="33">
        <f>'1.Life_Table'!D47</f>
        <v>0.42327721503035065</v>
      </c>
      <c r="E47" s="33">
        <f>'1.Life_Table'!E47</f>
        <v>0.57672278496964935</v>
      </c>
      <c r="F47" s="33">
        <f>'1.Life_Table'!F47</f>
        <v>4.5011050727364593E-3</v>
      </c>
      <c r="G47" s="33">
        <f t="shared" si="0"/>
        <v>0.28895922403035801</v>
      </c>
      <c r="H47" s="41">
        <f t="shared" si="1"/>
        <v>7.8038149745822132</v>
      </c>
    </row>
    <row r="48" spans="2:8" x14ac:dyDescent="0.2">
      <c r="B48" s="38">
        <v>108</v>
      </c>
      <c r="C48" s="39">
        <v>43</v>
      </c>
      <c r="D48" s="33">
        <f>'1.Life_Table'!D48</f>
        <v>0.45416193250689485</v>
      </c>
      <c r="E48" s="33">
        <f>'1.Life_Table'!E48</f>
        <v>0.54583806749310515</v>
      </c>
      <c r="F48" s="33">
        <f>'1.Life_Table'!F48</f>
        <v>2.595889852989587E-3</v>
      </c>
      <c r="G48" s="33">
        <f t="shared" si="0"/>
        <v>0.28054293595180391</v>
      </c>
      <c r="H48" s="41">
        <f t="shared" si="1"/>
        <v>4.3695513645911728</v>
      </c>
    </row>
    <row r="49" spans="2:8" x14ac:dyDescent="0.2">
      <c r="B49" s="38">
        <v>109</v>
      </c>
      <c r="C49" s="39">
        <v>44</v>
      </c>
      <c r="D49" s="33">
        <f>'1.Life_Table'!D49</f>
        <v>0.48622827121779821</v>
      </c>
      <c r="E49" s="33">
        <f>'1.Life_Table'!E49</f>
        <v>0.51377172878220179</v>
      </c>
      <c r="F49" s="33">
        <f>'1.Life_Table'!F49</f>
        <v>1.4169355007807971E-3</v>
      </c>
      <c r="G49" s="33">
        <f t="shared" si="0"/>
        <v>0.27237178247747956</v>
      </c>
      <c r="H49" s="41">
        <f t="shared" si="1"/>
        <v>2.315599488019715</v>
      </c>
    </row>
    <row r="50" spans="2:8" x14ac:dyDescent="0.2">
      <c r="B50" s="38">
        <v>110</v>
      </c>
      <c r="C50" s="39">
        <v>45</v>
      </c>
      <c r="D50" s="33">
        <f>'1.Life_Table'!D50</f>
        <v>0.5193297724232826</v>
      </c>
      <c r="E50" s="33">
        <f>'1.Life_Table'!E50</f>
        <v>0.4806702275767174</v>
      </c>
      <c r="F50" s="33">
        <f>'1.Life_Table'!F50</f>
        <v>7.279814018090249E-4</v>
      </c>
      <c r="G50" s="33">
        <f t="shared" si="0"/>
        <v>0.26443862376454325</v>
      </c>
      <c r="H50" s="41">
        <f t="shared" si="1"/>
        <v>1.1550384001233691</v>
      </c>
    </row>
    <row r="51" spans="2:8" x14ac:dyDescent="0.2">
      <c r="B51" s="38">
        <v>111</v>
      </c>
      <c r="C51" s="39">
        <v>46</v>
      </c>
      <c r="D51" s="33">
        <f>'1.Life_Table'!D51</f>
        <v>0.55328355001041785</v>
      </c>
      <c r="E51" s="33">
        <f>'1.Life_Table'!E51</f>
        <v>0.44671644998958215</v>
      </c>
      <c r="F51" s="33">
        <f>'1.Life_Table'!F51</f>
        <v>3.4991898607916174E-4</v>
      </c>
      <c r="G51" s="33">
        <f t="shared" si="0"/>
        <v>0.25673652792674101</v>
      </c>
      <c r="H51" s="41">
        <f t="shared" si="1"/>
        <v>0.53902191324965765</v>
      </c>
    </row>
    <row r="52" spans="2:8" x14ac:dyDescent="0.2">
      <c r="B52" s="38">
        <v>112</v>
      </c>
      <c r="C52" s="39">
        <v>47</v>
      </c>
      <c r="D52" s="33">
        <f>'1.Life_Table'!D52</f>
        <v>0.58786913570665533</v>
      </c>
      <c r="E52" s="33">
        <f>'1.Life_Table'!E52</f>
        <v>0.41213086429334467</v>
      </c>
      <c r="F52" s="33">
        <f>'1.Life_Table'!F52</f>
        <v>1.5631456724523715E-4</v>
      </c>
      <c r="G52" s="33">
        <f t="shared" si="0"/>
        <v>0.24925876497741845</v>
      </c>
      <c r="H52" s="41">
        <f t="shared" si="1"/>
        <v>0.23377665587716462</v>
      </c>
    </row>
    <row r="53" spans="2:8" x14ac:dyDescent="0.2">
      <c r="B53" s="38">
        <v>113</v>
      </c>
      <c r="C53" s="39">
        <v>48</v>
      </c>
      <c r="D53" s="33">
        <f>'1.Life_Table'!D53</f>
        <v>0.62282868681466486</v>
      </c>
      <c r="E53" s="33">
        <f>'1.Life_Table'!E53</f>
        <v>0.3771713131853352</v>
      </c>
      <c r="F53" s="33">
        <f>'1.Life_Table'!F53</f>
        <v>6.4422057700419733E-5</v>
      </c>
      <c r="G53" s="33">
        <f t="shared" si="0"/>
        <v>0.24199880094894996</v>
      </c>
      <c r="H53" s="41">
        <f t="shared" si="1"/>
        <v>9.3540364308993873E-2</v>
      </c>
    </row>
    <row r="54" spans="2:8" x14ac:dyDescent="0.2">
      <c r="B54" s="38">
        <v>114</v>
      </c>
      <c r="C54" s="39">
        <v>49</v>
      </c>
      <c r="D54" s="33">
        <f>'1.Life_Table'!D54</f>
        <v>0.65786892716094891</v>
      </c>
      <c r="E54" s="33">
        <f>'1.Life_Table'!E54</f>
        <v>0.34213107283905109</v>
      </c>
      <c r="F54" s="33">
        <f>'1.Life_Table'!F54</f>
        <v>2.4298152100968746E-5</v>
      </c>
      <c r="G54" s="33">
        <f t="shared" si="0"/>
        <v>0.2349502921834466</v>
      </c>
      <c r="H54" s="41">
        <f t="shared" si="1"/>
        <v>3.4253147613842599E-2</v>
      </c>
    </row>
    <row r="55" spans="2:8" x14ac:dyDescent="0.2">
      <c r="B55" s="38">
        <v>115</v>
      </c>
      <c r="C55" s="39">
        <v>50</v>
      </c>
      <c r="D55" s="33">
        <f>'1.Life_Table'!D55</f>
        <v>0.6926651771647635</v>
      </c>
      <c r="E55" s="33">
        <f>'1.Life_Table'!E55</f>
        <v>0.3073348228352365</v>
      </c>
      <c r="F55" s="33">
        <f>'1.Life_Table'!F55</f>
        <v>8.3131528463108794E-6</v>
      </c>
      <c r="G55" s="33">
        <f t="shared" si="0"/>
        <v>0.22810707978975397</v>
      </c>
      <c r="H55" s="41">
        <f t="shared" si="1"/>
        <v>1.1377734117707138E-2</v>
      </c>
    </row>
    <row r="56" spans="2:8" x14ac:dyDescent="0.2">
      <c r="B56" s="38">
        <v>116</v>
      </c>
      <c r="C56" s="39">
        <v>51</v>
      </c>
      <c r="D56" s="33">
        <f>'1.Life_Table'!D56</f>
        <v>0.72686777143125392</v>
      </c>
      <c r="E56" s="33">
        <f>'1.Life_Table'!E56</f>
        <v>0.27313222856874608</v>
      </c>
      <c r="F56" s="33">
        <f>'1.Life_Table'!F56</f>
        <v>2.5549213572231963E-6</v>
      </c>
      <c r="G56" s="33">
        <f t="shared" si="0"/>
        <v>0.22146318426189707</v>
      </c>
      <c r="H56" s="41">
        <f t="shared" si="1"/>
        <v>3.3949261158562611E-3</v>
      </c>
    </row>
    <row r="57" spans="2:8" x14ac:dyDescent="0.2">
      <c r="B57" s="38">
        <v>117</v>
      </c>
      <c r="C57" s="39">
        <v>52</v>
      </c>
      <c r="D57" s="33">
        <f>'1.Life_Table'!D57</f>
        <v>0.76011105024075043</v>
      </c>
      <c r="E57" s="33">
        <f>'1.Life_Table'!E57</f>
        <v>0.2398889497592496</v>
      </c>
      <c r="F57" s="33">
        <f>'1.Life_Table'!F57</f>
        <v>6.9783136411625704E-7</v>
      </c>
      <c r="G57" s="33">
        <f t="shared" si="0"/>
        <v>0.215012800254269</v>
      </c>
      <c r="H57" s="41">
        <f t="shared" si="1"/>
        <v>9.0025605422335692E-4</v>
      </c>
    </row>
    <row r="58" spans="2:8" x14ac:dyDescent="0.2">
      <c r="B58" s="38">
        <v>118</v>
      </c>
      <c r="C58" s="39">
        <v>53</v>
      </c>
      <c r="D58" s="33">
        <f>'1.Life_Table'!D58</f>
        <v>0.79202493562203158</v>
      </c>
      <c r="E58" s="33">
        <f>'1.Life_Table'!E58</f>
        <v>0.20797506437796842</v>
      </c>
      <c r="F58" s="33">
        <f>'1.Life_Table'!F58</f>
        <v>1.6740203304691339E-7</v>
      </c>
      <c r="G58" s="33">
        <f t="shared" si="0"/>
        <v>0.20875029150899907</v>
      </c>
      <c r="H58" s="41">
        <f t="shared" si="1"/>
        <v>2.0967133918645359E-4</v>
      </c>
    </row>
    <row r="59" spans="2:8" x14ac:dyDescent="0.2">
      <c r="B59" s="38">
        <v>119</v>
      </c>
      <c r="C59" s="39">
        <v>54</v>
      </c>
      <c r="D59" s="33">
        <f>'1.Life_Table'!D59</f>
        <v>0.82224886024438604</v>
      </c>
      <c r="E59" s="33">
        <f>'1.Life_Table'!E59</f>
        <v>0.17775113975561391</v>
      </c>
      <c r="F59" s="33">
        <f>'1.Life_Table'!F59</f>
        <v>3.4815448599934612E-8</v>
      </c>
      <c r="G59" s="33">
        <f t="shared" si="0"/>
        <v>0.20267018593106703</v>
      </c>
      <c r="H59" s="41">
        <f t="shared" si="1"/>
        <v>4.2336320646133528E-5</v>
      </c>
    </row>
    <row r="60" spans="2:8" x14ac:dyDescent="0.2">
      <c r="B60" s="38">
        <v>120</v>
      </c>
      <c r="C60" s="39">
        <v>55</v>
      </c>
      <c r="D60" s="33">
        <f>'1.Life_Table'!D60</f>
        <v>0.85044751507228111</v>
      </c>
      <c r="E60" s="33">
        <f>'1.Life_Table'!E60</f>
        <v>0.14955248492771886</v>
      </c>
      <c r="F60" s="33">
        <f>'1.Life_Table'!F60</f>
        <v>6.1884856697413699E-9</v>
      </c>
      <c r="G60" s="33">
        <f t="shared" si="0"/>
        <v>0.19676717080686118</v>
      </c>
      <c r="H60" s="41">
        <f t="shared" si="1"/>
        <v>7.3061449008828769E-6</v>
      </c>
    </row>
    <row r="61" spans="2:8" x14ac:dyDescent="0.2">
      <c r="B61" s="38">
        <v>121</v>
      </c>
      <c r="C61" s="39">
        <v>56</v>
      </c>
      <c r="D61" s="33">
        <f>'1.Life_Table'!D61</f>
        <v>0.87632754074618835</v>
      </c>
      <c r="E61" s="33">
        <f>'1.Life_Table'!E61</f>
        <v>0.12367245925381168</v>
      </c>
      <c r="F61" s="33">
        <f>'1.Life_Table'!F61</f>
        <v>9.2550340984940034E-10</v>
      </c>
      <c r="G61" s="33">
        <f t="shared" si="0"/>
        <v>0.19103608816200118</v>
      </c>
      <c r="H61" s="41">
        <f t="shared" si="1"/>
        <v>1.0608273059893365E-6</v>
      </c>
    </row>
  </sheetData>
  <pageMargins left="0" right="0" top="0.25" bottom="0" header="0" footer="0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H22" sqref="H22"/>
    </sheetView>
  </sheetViews>
  <sheetFormatPr defaultRowHeight="12" x14ac:dyDescent="0.2"/>
  <cols>
    <col min="1" max="1" width="0.7109375" style="23" customWidth="1"/>
    <col min="2" max="2" width="6.28515625" style="23" customWidth="1"/>
    <col min="3" max="3" width="2.85546875" style="23" customWidth="1"/>
    <col min="4" max="4" width="6.42578125" style="23" customWidth="1"/>
    <col min="5" max="5" width="17" style="23" customWidth="1"/>
    <col min="6" max="6" width="9.28515625" style="23" customWidth="1"/>
    <col min="7" max="7" width="19.140625" style="23" customWidth="1"/>
    <col min="8" max="8" width="19.5703125" style="23" customWidth="1"/>
    <col min="9" max="9" width="8" style="23" customWidth="1"/>
    <col min="10" max="10" width="13.85546875" style="23" customWidth="1"/>
    <col min="11" max="16384" width="9.140625" style="23"/>
  </cols>
  <sheetData>
    <row r="1" spans="1:10" x14ac:dyDescent="0.2">
      <c r="A1" s="23" t="s">
        <v>9</v>
      </c>
    </row>
    <row r="3" spans="1:10" s="24" customFormat="1" ht="40.5" x14ac:dyDescent="0.25">
      <c r="E3" s="25" t="s">
        <v>4</v>
      </c>
      <c r="F3" s="24" t="s">
        <v>33</v>
      </c>
      <c r="G3" s="25" t="s">
        <v>34</v>
      </c>
      <c r="H3" s="25" t="s">
        <v>20</v>
      </c>
      <c r="I3" s="25" t="s">
        <v>21</v>
      </c>
      <c r="J3" s="25" t="s">
        <v>22</v>
      </c>
    </row>
    <row r="4" spans="1:10" s="24" customFormat="1" ht="13.5" x14ac:dyDescent="0.25">
      <c r="B4" s="26" t="s">
        <v>35</v>
      </c>
      <c r="C4" s="26" t="s">
        <v>0</v>
      </c>
      <c r="D4" s="26" t="s">
        <v>36</v>
      </c>
      <c r="E4" s="26" t="s">
        <v>37</v>
      </c>
      <c r="F4" s="26" t="s">
        <v>19</v>
      </c>
      <c r="G4" s="27" t="s">
        <v>18</v>
      </c>
      <c r="H4" s="28" t="s">
        <v>10</v>
      </c>
      <c r="I4" s="26" t="s">
        <v>38</v>
      </c>
      <c r="J4" s="28" t="s">
        <v>11</v>
      </c>
    </row>
    <row r="5" spans="1:10" x14ac:dyDescent="0.2">
      <c r="B5" s="29">
        <v>65</v>
      </c>
      <c r="C5" s="30">
        <v>0</v>
      </c>
      <c r="D5" s="31">
        <f>'1.Life_Table'!D5</f>
        <v>0.01</v>
      </c>
      <c r="E5" s="32">
        <f>'1.Life_Table'!F5</f>
        <v>1</v>
      </c>
      <c r="F5" s="33">
        <f>1.03^(-C5)</f>
        <v>1</v>
      </c>
      <c r="G5" s="34">
        <f>SUMPRODUCT(E5:E$61,F5:F$61)/(E5*F5)</f>
        <v>15.455321044424135</v>
      </c>
      <c r="H5" s="35">
        <f>6000*G5</f>
        <v>92731.926266544804</v>
      </c>
      <c r="I5" s="36">
        <f>'1.Life_Table'!G5</f>
        <v>600</v>
      </c>
      <c r="J5" s="37">
        <f>H5*I5</f>
        <v>55639155.759926885</v>
      </c>
    </row>
    <row r="6" spans="1:10" x14ac:dyDescent="0.2">
      <c r="B6" s="38">
        <v>66</v>
      </c>
      <c r="C6" s="39">
        <v>1</v>
      </c>
      <c r="D6" s="40">
        <f>'1.Life_Table'!D6</f>
        <v>1.0994483421167489E-2</v>
      </c>
      <c r="E6" s="33">
        <f>'1.Life_Table'!F6</f>
        <v>0.99</v>
      </c>
      <c r="F6" s="33">
        <f t="shared" ref="F6:F61" si="0">1.03^(-C6)</f>
        <v>0.970873786407767</v>
      </c>
      <c r="G6" s="34">
        <f>SUMPRODUCT(E6:E$61,F6:F$61)/(E6*F6)</f>
        <v>15.039374419956424</v>
      </c>
      <c r="H6" s="41">
        <f t="shared" ref="H6:H61" si="1">6000*G6</f>
        <v>90236.246519738546</v>
      </c>
      <c r="I6" s="36">
        <f>'1.Life_Table'!G6</f>
        <v>594</v>
      </c>
      <c r="J6" s="37">
        <f t="shared" ref="J6:J61" si="2">H6*I6</f>
        <v>53600330.432724699</v>
      </c>
    </row>
    <row r="7" spans="1:10" x14ac:dyDescent="0.2">
      <c r="B7" s="38">
        <v>67</v>
      </c>
      <c r="C7" s="39">
        <v>2</v>
      </c>
      <c r="D7" s="40">
        <f>'1.Life_Table'!D7</f>
        <v>1.2087261392941473E-2</v>
      </c>
      <c r="E7" s="33">
        <f>'1.Life_Table'!F7</f>
        <v>0.97911546141304417</v>
      </c>
      <c r="F7" s="33">
        <f>1.03^(-C7)</f>
        <v>0.94259590913375435</v>
      </c>
      <c r="G7" s="34">
        <f>SUMPRODUCT(E7:E$61,F7:F$61)/(E7*F7)</f>
        <v>14.621309396308591</v>
      </c>
      <c r="H7" s="41">
        <f t="shared" si="1"/>
        <v>87727.856377851553</v>
      </c>
      <c r="I7" s="36">
        <f>'1.Life_Table'!G7</f>
        <v>587.46927684782645</v>
      </c>
      <c r="J7" s="37">
        <f t="shared" si="2"/>
        <v>51537420.345706433</v>
      </c>
    </row>
    <row r="8" spans="1:10" x14ac:dyDescent="0.2">
      <c r="B8" s="38">
        <v>68</v>
      </c>
      <c r="C8" s="39">
        <v>3</v>
      </c>
      <c r="D8" s="40">
        <f>'1.Life_Table'!D8</f>
        <v>1.3287922621383896E-2</v>
      </c>
      <c r="E8" s="33">
        <f>'1.Life_Table'!F8</f>
        <v>0.96728063689707422</v>
      </c>
      <c r="F8" s="33">
        <f t="shared" si="0"/>
        <v>0.91514165935315961</v>
      </c>
      <c r="G8" s="34">
        <f>SUMPRODUCT(E8:E$61,F8:F$61)/(E8*F8)</f>
        <v>14.201607216827528</v>
      </c>
      <c r="H8" s="41">
        <f t="shared" si="1"/>
        <v>85209.643300965166</v>
      </c>
      <c r="I8" s="36">
        <f>'1.Life_Table'!G8</f>
        <v>580.36838213824456</v>
      </c>
      <c r="J8" s="37">
        <f t="shared" si="2"/>
        <v>49452982.82515806</v>
      </c>
    </row>
    <row r="9" spans="1:10" x14ac:dyDescent="0.2">
      <c r="B9" s="38">
        <v>69</v>
      </c>
      <c r="C9" s="39">
        <v>4</v>
      </c>
      <c r="D9" s="40">
        <f>'1.Life_Table'!D9</f>
        <v>1.4606964635602404E-2</v>
      </c>
      <c r="E9" s="33">
        <f>'1.Life_Table'!F9</f>
        <v>0.954427486640823</v>
      </c>
      <c r="F9" s="33">
        <f t="shared" si="0"/>
        <v>0.888487047915689</v>
      </c>
      <c r="G9" s="34">
        <f>SUMPRODUCT(E9:E$61,F9:F$61)/(E9*F9)</f>
        <v>13.780773282371335</v>
      </c>
      <c r="H9" s="41">
        <f t="shared" si="1"/>
        <v>82684.639694228012</v>
      </c>
      <c r="I9" s="36">
        <f>'1.Life_Table'!G9</f>
        <v>572.65649198449375</v>
      </c>
      <c r="J9" s="37">
        <f t="shared" si="2"/>
        <v>47349895.708298437</v>
      </c>
    </row>
    <row r="10" spans="1:10" x14ac:dyDescent="0.2">
      <c r="B10" s="38">
        <v>70</v>
      </c>
      <c r="C10" s="39">
        <v>5</v>
      </c>
      <c r="D10" s="40">
        <f>'1.Life_Table'!D10</f>
        <v>1.6055874327678521E-2</v>
      </c>
      <c r="E10" s="33">
        <f>'1.Life_Table'!F10</f>
        <v>0.94048619809621359</v>
      </c>
      <c r="F10" s="33">
        <f t="shared" si="0"/>
        <v>0.86260878438416411</v>
      </c>
      <c r="G10" s="34">
        <f>SUMPRODUCT(E10:E$61,F10:F$61)/(E10*F10)</f>
        <v>13.35933582681997</v>
      </c>
      <c r="H10" s="41">
        <f t="shared" si="1"/>
        <v>80156.014960919827</v>
      </c>
      <c r="I10" s="36">
        <f>'1.Life_Table'!G10</f>
        <v>564.29171885772814</v>
      </c>
      <c r="J10" s="37">
        <f t="shared" si="2"/>
        <v>45231375.459083222</v>
      </c>
    </row>
    <row r="11" spans="1:10" x14ac:dyDescent="0.2">
      <c r="B11" s="38">
        <v>71</v>
      </c>
      <c r="C11" s="39">
        <v>6</v>
      </c>
      <c r="D11" s="40">
        <f>'1.Life_Table'!D11</f>
        <v>1.7647214429655556E-2</v>
      </c>
      <c r="E11" s="33">
        <f>'1.Life_Table'!F11</f>
        <v>0.92538586989266458</v>
      </c>
      <c r="F11" s="33">
        <f t="shared" si="0"/>
        <v>0.83748425668365445</v>
      </c>
      <c r="G11" s="34">
        <f>SUMPRODUCT(E11:E$61,F11:F$61)/(E11*F11)</f>
        <v>12.937844303838064</v>
      </c>
      <c r="H11" s="41">
        <f t="shared" si="1"/>
        <v>77627.065823028388</v>
      </c>
      <c r="I11" s="36">
        <f>'1.Life_Table'!G11</f>
        <v>555.23152193559872</v>
      </c>
      <c r="J11" s="37">
        <f t="shared" si="2"/>
        <v>43100993.900314949</v>
      </c>
    </row>
    <row r="12" spans="1:10" x14ac:dyDescent="0.2">
      <c r="B12" s="38">
        <v>72</v>
      </c>
      <c r="C12" s="39">
        <v>7</v>
      </c>
      <c r="D12" s="40">
        <f>'1.Life_Table'!D12</f>
        <v>1.9394716094696229E-2</v>
      </c>
      <c r="E12" s="33">
        <f>'1.Life_Table'!F12</f>
        <v>0.90905538701649535</v>
      </c>
      <c r="F12" s="33">
        <f t="shared" si="0"/>
        <v>0.81309151134335378</v>
      </c>
      <c r="G12" s="34">
        <f>SUMPRODUCT(E12:E$61,F12:F$61)/(E12*F12)</f>
        <v>12.51686747731293</v>
      </c>
      <c r="H12" s="41">
        <f t="shared" si="1"/>
        <v>75101.204863877574</v>
      </c>
      <c r="I12" s="36">
        <f>'1.Life_Table'!G12</f>
        <v>545.43323220989726</v>
      </c>
      <c r="J12" s="37">
        <f t="shared" si="2"/>
        <v>40962692.911762401</v>
      </c>
    </row>
    <row r="13" spans="1:10" x14ac:dyDescent="0.2">
      <c r="B13" s="38">
        <v>73</v>
      </c>
      <c r="C13" s="39">
        <v>8</v>
      </c>
      <c r="D13" s="40">
        <f>'1.Life_Table'!D13</f>
        <v>2.131337768247743E-2</v>
      </c>
      <c r="E13" s="33">
        <f>'1.Life_Table'!F13</f>
        <v>0.89142451587095617</v>
      </c>
      <c r="F13" s="33">
        <f t="shared" si="0"/>
        <v>0.78940923431393573</v>
      </c>
      <c r="G13" s="34">
        <f>SUMPRODUCT(E13:E$61,F13:F$61)/(E13*F13)</f>
        <v>12.096991211784921</v>
      </c>
      <c r="H13" s="41">
        <f t="shared" si="1"/>
        <v>72581.947270709526</v>
      </c>
      <c r="I13" s="36">
        <f>'1.Life_Table'!G13</f>
        <v>534.85470952257367</v>
      </c>
      <c r="J13" s="37">
        <f t="shared" si="2"/>
        <v>38820796.324058101</v>
      </c>
    </row>
    <row r="14" spans="1:10" x14ac:dyDescent="0.2">
      <c r="B14" s="38">
        <v>74</v>
      </c>
      <c r="C14" s="39">
        <v>9</v>
      </c>
      <c r="D14" s="40">
        <f>'1.Life_Table'!D14</f>
        <v>2.3419569759442482E-2</v>
      </c>
      <c r="E14" s="33">
        <f>'1.Life_Table'!F14</f>
        <v>0.87242524848877889</v>
      </c>
      <c r="F14" s="33">
        <f t="shared" si="0"/>
        <v>0.76641673234362695</v>
      </c>
      <c r="G14" s="34">
        <f>SUMPRODUCT(E14:E$61,F14:F$61)/(E14*F14)</f>
        <v>11.678815963656024</v>
      </c>
      <c r="H14" s="41">
        <f t="shared" si="1"/>
        <v>70072.895781936153</v>
      </c>
      <c r="I14" s="36">
        <f>'1.Life_Table'!G14</f>
        <v>523.45514909326732</v>
      </c>
      <c r="J14" s="37">
        <f t="shared" si="2"/>
        <v>36680018.108930372</v>
      </c>
    </row>
    <row r="15" spans="1:10" x14ac:dyDescent="0.2">
      <c r="B15" s="38">
        <v>75</v>
      </c>
      <c r="C15" s="39">
        <v>10</v>
      </c>
      <c r="D15" s="40">
        <f>'1.Life_Table'!D15</f>
        <v>2.5731146207732758E-2</v>
      </c>
      <c r="E15" s="33">
        <f>'1.Life_Table'!F15</f>
        <v>0.85199342452189697</v>
      </c>
      <c r="F15" s="33">
        <f t="shared" si="0"/>
        <v>0.74409391489672516</v>
      </c>
      <c r="G15" s="34">
        <f>SUMPRODUCT(E15:E$61,F15:F$61)/(E15*F15)</f>
        <v>11.26295397897367</v>
      </c>
      <c r="H15" s="41">
        <f t="shared" si="1"/>
        <v>67577.723873842013</v>
      </c>
      <c r="I15" s="36">
        <f>'1.Life_Table'!G15</f>
        <v>511.19605471313821</v>
      </c>
      <c r="J15" s="37">
        <f t="shared" si="2"/>
        <v>34545465.830801889</v>
      </c>
    </row>
    <row r="16" spans="1:10" x14ac:dyDescent="0.2">
      <c r="B16" s="38">
        <v>76</v>
      </c>
      <c r="C16" s="39">
        <v>11</v>
      </c>
      <c r="D16" s="40">
        <f>'1.Life_Table'!D16</f>
        <v>2.8267561186662182E-2</v>
      </c>
      <c r="E16" s="33">
        <f>'1.Life_Table'!F16</f>
        <v>0.83007065714749706</v>
      </c>
      <c r="F16" s="33">
        <f t="shared" si="0"/>
        <v>0.72242127659876232</v>
      </c>
      <c r="G16" s="34">
        <f>SUMPRODUCT(E16:E$61,F16:F$61)/(E16*F16)</f>
        <v>10.850026209086618</v>
      </c>
      <c r="H16" s="41">
        <f t="shared" si="1"/>
        <v>65100.157254519705</v>
      </c>
      <c r="I16" s="36">
        <f>'1.Life_Table'!G16</f>
        <v>498.04239428849826</v>
      </c>
      <c r="J16" s="37">
        <f t="shared" si="2"/>
        <v>32422638.187598743</v>
      </c>
    </row>
    <row r="17" spans="2:10" x14ac:dyDescent="0.2">
      <c r="B17" s="38">
        <v>77</v>
      </c>
      <c r="C17" s="39">
        <v>12</v>
      </c>
      <c r="D17" s="40">
        <f>'1.Life_Table'!D17</f>
        <v>3.1049991500687324E-2</v>
      </c>
      <c r="E17" s="33">
        <f>'1.Life_Table'!F17</f>
        <v>0.80660658405732732</v>
      </c>
      <c r="F17" s="33">
        <f t="shared" si="0"/>
        <v>0.70137988019297326</v>
      </c>
      <c r="G17" s="34">
        <f>SUMPRODUCT(E17:E$61,F17:F$61)/(E17*F17)</f>
        <v>10.440658961379073</v>
      </c>
      <c r="H17" s="41">
        <f t="shared" si="1"/>
        <v>62643.953768274441</v>
      </c>
      <c r="I17" s="36">
        <f>'1.Life_Table'!G17</f>
        <v>483.96395043439639</v>
      </c>
      <c r="J17" s="37">
        <f t="shared" si="2"/>
        <v>30317415.33652379</v>
      </c>
    </row>
    <row r="18" spans="2:10" x14ac:dyDescent="0.2">
      <c r="B18" s="38">
        <v>78</v>
      </c>
      <c r="C18" s="39">
        <v>13</v>
      </c>
      <c r="D18" s="40">
        <f>'1.Life_Table'!D18</f>
        <v>3.4101463690078937E-2</v>
      </c>
      <c r="E18" s="33">
        <f>'1.Life_Table'!F18</f>
        <v>0.78156145647794883</v>
      </c>
      <c r="F18" s="33">
        <f t="shared" si="0"/>
        <v>0.68095133999317792</v>
      </c>
      <c r="G18" s="34">
        <f>SUMPRODUCT(E18:E$61,F18:F$61)/(E18*F18)</f>
        <v>10.035480308504834</v>
      </c>
      <c r="H18" s="41">
        <f t="shared" si="1"/>
        <v>60212.881851029</v>
      </c>
      <c r="I18" s="36">
        <f>'1.Life_Table'!G18</f>
        <v>468.93687388676932</v>
      </c>
      <c r="J18" s="37">
        <f t="shared" si="2"/>
        <v>28236040.582934927</v>
      </c>
    </row>
    <row r="19" spans="2:10" x14ac:dyDescent="0.2">
      <c r="B19" s="38">
        <v>79</v>
      </c>
      <c r="C19" s="39">
        <v>14</v>
      </c>
      <c r="D19" s="40">
        <f>'1.Life_Table'!D19</f>
        <v>3.7446984865854072E-2</v>
      </c>
      <c r="E19" s="33">
        <f>'1.Life_Table'!F19</f>
        <v>0.75490906684830084</v>
      </c>
      <c r="F19" s="33">
        <f t="shared" si="0"/>
        <v>0.66111780581861923</v>
      </c>
      <c r="G19" s="34">
        <f>SUMPRODUCT(E19:E$61,F19:F$61)/(E19*F19)</f>
        <v>9.6351162859344637</v>
      </c>
      <c r="H19" s="41">
        <f t="shared" si="1"/>
        <v>57810.697715606781</v>
      </c>
      <c r="I19" s="36">
        <f>'1.Life_Table'!G19</f>
        <v>452.94544010898051</v>
      </c>
      <c r="J19" s="37">
        <f t="shared" si="2"/>
        <v>26185091.919802748</v>
      </c>
    </row>
    <row r="20" spans="2:10" x14ac:dyDescent="0.2">
      <c r="B20" s="38">
        <v>80</v>
      </c>
      <c r="C20" s="39">
        <v>15</v>
      </c>
      <c r="D20" s="40">
        <f>'1.Life_Table'!D20</f>
        <v>4.1113675948637129E-2</v>
      </c>
      <c r="E20" s="33">
        <f>'1.Life_Table'!F20</f>
        <v>0.7266399984469365</v>
      </c>
      <c r="F20" s="33">
        <f t="shared" si="0"/>
        <v>0.64186194739671765</v>
      </c>
      <c r="G20" s="34">
        <f>SUMPRODUCT(E20:E$61,F20:F$61)/(E20*F20)</f>
        <v>9.2401869140402262</v>
      </c>
      <c r="H20" s="41">
        <f t="shared" si="1"/>
        <v>55441.121484241354</v>
      </c>
      <c r="I20" s="36">
        <f>'1.Life_Table'!G20</f>
        <v>435.98399906816189</v>
      </c>
      <c r="J20" s="37">
        <f t="shared" si="2"/>
        <v>24171441.857523333</v>
      </c>
    </row>
    <row r="21" spans="2:10" x14ac:dyDescent="0.2">
      <c r="B21" s="38">
        <v>81</v>
      </c>
      <c r="C21" s="39">
        <v>16</v>
      </c>
      <c r="D21" s="40">
        <f>'1.Life_Table'!D21</f>
        <v>4.5130905530350929E-2</v>
      </c>
      <c r="E21" s="33">
        <f>'1.Life_Table'!F21</f>
        <v>0.69676515701947095</v>
      </c>
      <c r="F21" s="33">
        <f t="shared" si="0"/>
        <v>0.62316693922011435</v>
      </c>
      <c r="G21" s="34">
        <f>SUMPRODUCT(E21:E$61,F21:F$61)/(E21*F21)</f>
        <v>8.8513020871979808</v>
      </c>
      <c r="H21" s="41">
        <f t="shared" si="1"/>
        <v>53107.812523187888</v>
      </c>
      <c r="I21" s="36">
        <f>'1.Life_Table'!G21</f>
        <v>418.05909421168258</v>
      </c>
      <c r="J21" s="37">
        <f t="shared" si="2"/>
        <v>22202203.99900778</v>
      </c>
    </row>
    <row r="22" spans="2:10" x14ac:dyDescent="0.2">
      <c r="B22" s="38">
        <v>82</v>
      </c>
      <c r="C22" s="39">
        <v>17</v>
      </c>
      <c r="D22" s="40">
        <f>'1.Life_Table'!D22</f>
        <v>4.9530422045041878E-2</v>
      </c>
      <c r="E22" s="33">
        <f>'1.Life_Table'!F22</f>
        <v>0.6653195145411851</v>
      </c>
      <c r="F22" s="33">
        <f t="shared" si="0"/>
        <v>0.60501644584477121</v>
      </c>
      <c r="G22" s="34">
        <f>SUMPRODUCT(E22:E$61,F22:F$61)/(E22*F22)</f>
        <v>8.4690573782843934</v>
      </c>
      <c r="H22" s="41">
        <f t="shared" si="1"/>
        <v>50814.344269706358</v>
      </c>
      <c r="I22" s="36">
        <f>'1.Life_Table'!G22</f>
        <v>399.19170872471108</v>
      </c>
      <c r="J22" s="37">
        <f t="shared" si="2"/>
        <v>20284664.916749813</v>
      </c>
    </row>
    <row r="23" spans="2:10" x14ac:dyDescent="0.2">
      <c r="B23" s="38">
        <v>83</v>
      </c>
      <c r="C23" s="39">
        <v>18</v>
      </c>
      <c r="D23" s="40">
        <f>'1.Life_Table'!D23</f>
        <v>5.4346481296586258E-2</v>
      </c>
      <c r="E23" s="33">
        <f>'1.Life_Table'!F23</f>
        <v>0.63236595819115782</v>
      </c>
      <c r="F23" s="33">
        <f t="shared" si="0"/>
        <v>0.5873946076162827</v>
      </c>
      <c r="G23" s="34">
        <f>SUMPRODUCT(E23:E$61,F23:F$61)/(E23*F23)</f>
        <v>8.0940298122803238</v>
      </c>
      <c r="H23" s="41">
        <f t="shared" si="1"/>
        <v>48564.178873681944</v>
      </c>
      <c r="I23" s="36">
        <f>'1.Life_Table'!G23</f>
        <v>379.41957491469469</v>
      </c>
      <c r="J23" s="37">
        <f t="shared" si="2"/>
        <v>18426200.104333598</v>
      </c>
    </row>
    <row r="24" spans="2:10" x14ac:dyDescent="0.2">
      <c r="B24" s="38">
        <v>84</v>
      </c>
      <c r="C24" s="39">
        <v>19</v>
      </c>
      <c r="D24" s="40">
        <f>'1.Life_Table'!D24</f>
        <v>5.9615965631391266E-2</v>
      </c>
      <c r="E24" s="33">
        <f>'1.Life_Table'!F24</f>
        <v>0.5979990934717242</v>
      </c>
      <c r="F24" s="33">
        <f t="shared" si="0"/>
        <v>0.57028602681192497</v>
      </c>
      <c r="G24" s="34">
        <f>SUMPRODUCT(E24:E$61,F24:F$61)/(E24*F24)</f>
        <v>7.726773667238251</v>
      </c>
      <c r="H24" s="41">
        <f t="shared" si="1"/>
        <v>46360.642003429508</v>
      </c>
      <c r="I24" s="36">
        <f>'1.Life_Table'!G24</f>
        <v>358.7994560830345</v>
      </c>
      <c r="J24" s="37">
        <f t="shared" si="2"/>
        <v>16634173.13449079</v>
      </c>
    </row>
    <row r="25" spans="2:10" x14ac:dyDescent="0.2">
      <c r="B25" s="38">
        <v>85</v>
      </c>
      <c r="C25" s="39">
        <v>20</v>
      </c>
      <c r="D25" s="40">
        <f>'1.Life_Table'!D25</f>
        <v>6.5378490147806168E-2</v>
      </c>
      <c r="E25" s="33">
        <f>'1.Life_Table'!F25</f>
        <v>0.56234880006771071</v>
      </c>
      <c r="F25" s="33">
        <f t="shared" si="0"/>
        <v>0.55367575418633497</v>
      </c>
      <c r="G25" s="34">
        <f>SUMPRODUCT(E25:E$61,F25:F$61)/(E25*F25)</f>
        <v>7.3678163644147494</v>
      </c>
      <c r="H25" s="41">
        <f t="shared" si="1"/>
        <v>44206.898186488499</v>
      </c>
      <c r="I25" s="36">
        <f>'1.Life_Table'!G25</f>
        <v>337.40928004062641</v>
      </c>
      <c r="J25" s="37">
        <f t="shared" si="2"/>
        <v>14915817.689932358</v>
      </c>
    </row>
    <row r="26" spans="2:10" x14ac:dyDescent="0.2">
      <c r="B26" s="38">
        <v>86</v>
      </c>
      <c r="C26" s="39">
        <v>21</v>
      </c>
      <c r="D26" s="40">
        <f>'1.Life_Table'!D26</f>
        <v>7.1676490285170869E-2</v>
      </c>
      <c r="E26" s="33">
        <f>'1.Life_Table'!F26</f>
        <v>0.52558328458285331</v>
      </c>
      <c r="F26" s="33">
        <f t="shared" si="0"/>
        <v>0.5375492759090631</v>
      </c>
      <c r="G26" s="34">
        <f>SUMPRODUCT(E26:E$61,F26:F$61)/(E26*F26)</f>
        <v>7.0176545117011511</v>
      </c>
      <c r="H26" s="41">
        <f t="shared" si="1"/>
        <v>42105.927070206904</v>
      </c>
      <c r="I26" s="36">
        <f>'1.Life_Table'!G26</f>
        <v>315.34997074971199</v>
      </c>
      <c r="J26" s="37">
        <f t="shared" si="2"/>
        <v>13278102.869979253</v>
      </c>
    </row>
    <row r="27" spans="2:10" x14ac:dyDescent="0.2">
      <c r="B27" s="38">
        <v>87</v>
      </c>
      <c r="C27" s="39">
        <v>22</v>
      </c>
      <c r="D27" s="40">
        <f>'1.Life_Table'!D27</f>
        <v>7.8555283919648056E-2</v>
      </c>
      <c r="E27" s="33">
        <f>'1.Life_Table'!F27</f>
        <v>0.4879113193914022</v>
      </c>
      <c r="F27" s="33">
        <f t="shared" si="0"/>
        <v>0.52189250088258554</v>
      </c>
      <c r="G27" s="34">
        <f>SUMPRODUCT(E27:E$61,F27:F$61)/(E27*F27)</f>
        <v>6.6767501654204597</v>
      </c>
      <c r="H27" s="41">
        <f t="shared" si="1"/>
        <v>40060.500992522757</v>
      </c>
      <c r="I27" s="36">
        <f>'1.Life_Table'!G27</f>
        <v>292.74679163484132</v>
      </c>
      <c r="J27" s="37">
        <f t="shared" si="2"/>
        <v>11727583.136845414</v>
      </c>
    </row>
    <row r="28" spans="2:10" x14ac:dyDescent="0.2">
      <c r="B28" s="38">
        <v>88</v>
      </c>
      <c r="C28" s="39">
        <v>23</v>
      </c>
      <c r="D28" s="40">
        <f>'1.Life_Table'!D28</f>
        <v>8.6063099699029366E-2</v>
      </c>
      <c r="E28" s="33">
        <f>'1.Life_Table'!F28</f>
        <v>0.44958330716900052</v>
      </c>
      <c r="F28" s="33">
        <f t="shared" si="0"/>
        <v>0.50669174842969467</v>
      </c>
      <c r="G28" s="34">
        <f>SUMPRODUCT(E28:E$61,F28:F$61)/(E28*F28)</f>
        <v>6.3455273749415042</v>
      </c>
      <c r="H28" s="41">
        <f t="shared" si="1"/>
        <v>38073.164249649024</v>
      </c>
      <c r="I28" s="36">
        <f>'1.Life_Table'!G28</f>
        <v>269.74998430140033</v>
      </c>
      <c r="J28" s="37">
        <f t="shared" si="2"/>
        <v>10270235.45864746</v>
      </c>
    </row>
    <row r="29" spans="2:10" x14ac:dyDescent="0.2">
      <c r="B29" s="38">
        <v>89</v>
      </c>
      <c r="C29" s="39">
        <v>24</v>
      </c>
      <c r="D29" s="40">
        <f>'1.Life_Table'!D29</f>
        <v>9.4251061766738808E-2</v>
      </c>
      <c r="E29" s="33">
        <f>'1.Life_Table'!F29</f>
        <v>0.41089077418109549</v>
      </c>
      <c r="F29" s="33">
        <f t="shared" si="0"/>
        <v>0.49193373633950943</v>
      </c>
      <c r="G29" s="34">
        <f>SUMPRODUCT(E29:E$61,F29:F$61)/(E29*F29)</f>
        <v>6.024369072281238</v>
      </c>
      <c r="H29" s="41">
        <f t="shared" si="1"/>
        <v>36146.214433687426</v>
      </c>
      <c r="I29" s="36">
        <f>'1.Life_Table'!G29</f>
        <v>246.53446450865729</v>
      </c>
      <c r="J29" s="37">
        <f t="shared" si="2"/>
        <v>8911287.6194242295</v>
      </c>
    </row>
    <row r="30" spans="2:10" x14ac:dyDescent="0.2">
      <c r="B30" s="38">
        <v>90</v>
      </c>
      <c r="C30" s="39">
        <v>25</v>
      </c>
      <c r="D30" s="40">
        <f>'1.Life_Table'!D30</f>
        <v>0.10317311925544215</v>
      </c>
      <c r="E30" s="33">
        <f>'1.Life_Table'!F30</f>
        <v>0.37216388244436993</v>
      </c>
      <c r="F30" s="33">
        <f t="shared" si="0"/>
        <v>0.47760556926165965</v>
      </c>
      <c r="G30" s="34">
        <f>SUMPRODUCT(E30:E$61,F30:F$61)/(E30*F30)</f>
        <v>5.7136143648637754</v>
      </c>
      <c r="H30" s="41">
        <f t="shared" si="1"/>
        <v>34281.686189182656</v>
      </c>
      <c r="I30" s="36">
        <f>'1.Life_Table'!G30</f>
        <v>223.29832946662196</v>
      </c>
      <c r="J30" s="37">
        <f t="shared" si="2"/>
        <v>7655043.2573434524</v>
      </c>
    </row>
    <row r="31" spans="2:10" x14ac:dyDescent="0.2">
      <c r="B31" s="38">
        <v>91</v>
      </c>
      <c r="C31" s="39">
        <v>26</v>
      </c>
      <c r="D31" s="40">
        <f>'1.Life_Table'!D31</f>
        <v>0.11288590698267409</v>
      </c>
      <c r="E31" s="33">
        <f>'1.Life_Table'!F31</f>
        <v>0.33376657381836861</v>
      </c>
      <c r="F31" s="33">
        <f t="shared" si="0"/>
        <v>0.46369472743850448</v>
      </c>
      <c r="G31" s="34">
        <f>SUMPRODUCT(E31:E$61,F31:F$61)/(E31*F31)</f>
        <v>5.4135562838827722</v>
      </c>
      <c r="H31" s="41">
        <f t="shared" si="1"/>
        <v>32481.337703296635</v>
      </c>
      <c r="I31" s="36">
        <f>'1.Life_Table'!G31</f>
        <v>200.25994429102116</v>
      </c>
      <c r="J31" s="37">
        <f t="shared" si="2"/>
        <v>6504710.8789600292</v>
      </c>
    </row>
    <row r="32" spans="2:10" x14ac:dyDescent="0.2">
      <c r="B32" s="38">
        <v>92</v>
      </c>
      <c r="C32" s="39">
        <v>27</v>
      </c>
      <c r="D32" s="40">
        <f>'1.Life_Table'!D32</f>
        <v>0.1234485216794492</v>
      </c>
      <c r="E32" s="33">
        <f>'1.Life_Table'!F32</f>
        <v>0.29608903141238241</v>
      </c>
      <c r="F32" s="33">
        <f t="shared" si="0"/>
        <v>0.45018905576553836</v>
      </c>
      <c r="G32" s="34">
        <f>SUMPRODUCT(E32:E$61,F32:F$61)/(E32*F32)</f>
        <v>5.1244400333413145</v>
      </c>
      <c r="H32" s="41">
        <f t="shared" si="1"/>
        <v>30746.640200047888</v>
      </c>
      <c r="I32" s="36">
        <f>'1.Life_Table'!G32</f>
        <v>177.65341884742944</v>
      </c>
      <c r="J32" s="37">
        <f t="shared" si="2"/>
        <v>5462245.7496103188</v>
      </c>
    </row>
    <row r="33" spans="2:10" x14ac:dyDescent="0.2">
      <c r="B33" s="38">
        <v>93</v>
      </c>
      <c r="C33" s="39">
        <v>28</v>
      </c>
      <c r="D33" s="40">
        <f>'1.Life_Table'!D33</f>
        <v>0.13492219587353371</v>
      </c>
      <c r="E33" s="33">
        <f>'1.Life_Table'!F33</f>
        <v>0.25953727819902378</v>
      </c>
      <c r="F33" s="33">
        <f t="shared" si="0"/>
        <v>0.4370767531704256</v>
      </c>
      <c r="G33" s="34">
        <f>SUMPRODUCT(E33:E$61,F33:F$61)/(E33*F33)</f>
        <v>4.8464617759597424</v>
      </c>
      <c r="H33" s="41">
        <f t="shared" si="1"/>
        <v>29078.770655758453</v>
      </c>
      <c r="I33" s="36">
        <f>'1.Life_Table'!G33</f>
        <v>155.72236691941427</v>
      </c>
      <c r="J33" s="37">
        <f t="shared" si="2"/>
        <v>4528214.9936215142</v>
      </c>
    </row>
    <row r="34" spans="2:10" x14ac:dyDescent="0.2">
      <c r="B34" s="38">
        <v>94</v>
      </c>
      <c r="C34" s="39">
        <v>29</v>
      </c>
      <c r="D34" s="40">
        <f>'1.Life_Table'!D34</f>
        <v>0.14736984930563612</v>
      </c>
      <c r="E34" s="33">
        <f>'1.Life_Table'!F34</f>
        <v>0.22451993871337128</v>
      </c>
      <c r="F34" s="33">
        <f t="shared" si="0"/>
        <v>0.42434636230138412</v>
      </c>
      <c r="G34" s="34">
        <f>SUMPRODUCT(E34:E$61,F34:F$61)/(E34*F34)</f>
        <v>4.5797679819552393</v>
      </c>
      <c r="H34" s="41">
        <f t="shared" si="1"/>
        <v>27478.607891731437</v>
      </c>
      <c r="I34" s="36">
        <f>'1.Life_Table'!G34</f>
        <v>134.71196322802277</v>
      </c>
      <c r="J34" s="37">
        <f t="shared" si="2"/>
        <v>3701697.2158681815</v>
      </c>
    </row>
    <row r="35" spans="2:10" x14ac:dyDescent="0.2">
      <c r="B35" s="38">
        <v>95</v>
      </c>
      <c r="C35" s="39">
        <v>30</v>
      </c>
      <c r="D35" s="40">
        <f>'1.Life_Table'!D35</f>
        <v>0.1608554955897965</v>
      </c>
      <c r="E35" s="33">
        <f>'1.Life_Table'!F35</f>
        <v>0.19143246917907109</v>
      </c>
      <c r="F35" s="33">
        <f t="shared" si="0"/>
        <v>0.41198675951590691</v>
      </c>
      <c r="G35" s="34">
        <f>SUMPRODUCT(E35:E$61,F35:F$61)/(E35*F35)</f>
        <v>4.3244553554799259</v>
      </c>
      <c r="H35" s="41">
        <f t="shared" si="1"/>
        <v>25946.732132879555</v>
      </c>
      <c r="I35" s="36">
        <f>'1.Life_Table'!G35</f>
        <v>114.85948150744265</v>
      </c>
      <c r="J35" s="37">
        <f t="shared" si="2"/>
        <v>2980228.1995950472</v>
      </c>
    </row>
    <row r="36" spans="2:10" x14ac:dyDescent="0.2">
      <c r="B36" s="38">
        <v>96</v>
      </c>
      <c r="C36" s="39">
        <v>31</v>
      </c>
      <c r="D36" s="40">
        <f>'1.Life_Table'!D36</f>
        <v>0.17544347989647968</v>
      </c>
      <c r="E36" s="33">
        <f>'1.Life_Table'!F36</f>
        <v>0.16063950447729317</v>
      </c>
      <c r="F36" s="33">
        <f t="shared" si="0"/>
        <v>0.39998714516107459</v>
      </c>
      <c r="G36" s="34">
        <f>SUMPRODUCT(E36:E$61,F36:F$61)/(E36*F36)</f>
        <v>4.0805713415844043</v>
      </c>
      <c r="H36" s="41">
        <f t="shared" si="1"/>
        <v>24483.428049506427</v>
      </c>
      <c r="I36" s="36">
        <f>'1.Life_Table'!G36</f>
        <v>96.383702686375898</v>
      </c>
      <c r="J36" s="37">
        <f t="shared" si="2"/>
        <v>2359803.4498669035</v>
      </c>
    </row>
    <row r="37" spans="2:10" x14ac:dyDescent="0.2">
      <c r="B37" s="38">
        <v>97</v>
      </c>
      <c r="C37" s="39">
        <v>32</v>
      </c>
      <c r="D37" s="40">
        <f>'1.Life_Table'!D37</f>
        <v>0.19119752195494411</v>
      </c>
      <c r="E37" s="33">
        <f>'1.Life_Table'!F37</f>
        <v>0.13245635080295073</v>
      </c>
      <c r="F37" s="33">
        <f t="shared" si="0"/>
        <v>0.38833703413696569</v>
      </c>
      <c r="G37" s="34">
        <f>SUMPRODUCT(E37:E$61,F37:F$61)/(E37*F37)</f>
        <v>3.8481152043204689</v>
      </c>
      <c r="H37" s="41">
        <f t="shared" si="1"/>
        <v>23088.691225922812</v>
      </c>
      <c r="I37" s="36">
        <f>'1.Life_Table'!G37</f>
        <v>79.473810481770442</v>
      </c>
      <c r="J37" s="37">
        <f t="shared" si="2"/>
        <v>1834946.2707611057</v>
      </c>
    </row>
    <row r="38" spans="2:10" x14ac:dyDescent="0.2">
      <c r="B38" s="38">
        <v>98</v>
      </c>
      <c r="C38" s="39">
        <v>33</v>
      </c>
      <c r="D38" s="40">
        <f>'1.Life_Table'!D38</f>
        <v>0.20817953792852362</v>
      </c>
      <c r="E38" s="33">
        <f>'1.Life_Table'!F38</f>
        <v>0.10713102476223178</v>
      </c>
      <c r="F38" s="33">
        <f t="shared" si="0"/>
        <v>0.37702624673491814</v>
      </c>
      <c r="G38" s="34">
        <f>SUMPRODUCT(E38:E$61,F38:F$61)/(E38*F38)</f>
        <v>3.6270396544045496</v>
      </c>
      <c r="H38" s="41">
        <f t="shared" si="1"/>
        <v>21762.237926427297</v>
      </c>
      <c r="I38" s="36">
        <f>'1.Life_Table'!G38</f>
        <v>64.278614857339065</v>
      </c>
      <c r="J38" s="37">
        <f t="shared" si="2"/>
        <v>1398846.5101065973</v>
      </c>
    </row>
    <row r="39" spans="2:10" x14ac:dyDescent="0.2">
      <c r="B39" s="38">
        <v>99</v>
      </c>
      <c r="C39" s="39">
        <v>34</v>
      </c>
      <c r="D39" s="40">
        <f>'1.Life_Table'!D39</f>
        <v>0.22644821508482826</v>
      </c>
      <c r="E39" s="33">
        <f>'1.Life_Table'!F39</f>
        <v>8.4828537529421155E-2</v>
      </c>
      <c r="F39" s="33">
        <f t="shared" si="0"/>
        <v>0.36604489974263904</v>
      </c>
      <c r="G39" s="34">
        <f>SUMPRODUCT(E39:E$61,F39:F$61)/(E39*F39)</f>
        <v>3.4172529931317106</v>
      </c>
      <c r="H39" s="41">
        <f t="shared" si="1"/>
        <v>20503.517958790264</v>
      </c>
      <c r="I39" s="36">
        <f>'1.Life_Table'!G39</f>
        <v>50.89712251765269</v>
      </c>
      <c r="J39" s="37">
        <f t="shared" si="2"/>
        <v>1043570.0655914403</v>
      </c>
    </row>
    <row r="40" spans="2:10" x14ac:dyDescent="0.2">
      <c r="B40" s="38">
        <v>100</v>
      </c>
      <c r="C40" s="39">
        <v>35</v>
      </c>
      <c r="D40" s="40">
        <f>'1.Life_Table'!D40</f>
        <v>0.24605731513010443</v>
      </c>
      <c r="E40" s="33">
        <f>'1.Life_Table'!F40</f>
        <v>6.5619266617627361E-2</v>
      </c>
      <c r="F40" s="33">
        <f t="shared" si="0"/>
        <v>0.35538339780838735</v>
      </c>
      <c r="G40" s="34">
        <f>SUMPRODUCT(E40:E$61,F40:F$61)/(E40*F40)</f>
        <v>3.2186217283419398</v>
      </c>
      <c r="H40" s="41">
        <f t="shared" si="1"/>
        <v>19311.730370051639</v>
      </c>
      <c r="I40" s="36">
        <f>'1.Life_Table'!G40</f>
        <v>39.371559970576413</v>
      </c>
      <c r="J40" s="37">
        <f t="shared" si="2"/>
        <v>760332.95040008996</v>
      </c>
    </row>
    <row r="41" spans="2:10" x14ac:dyDescent="0.2">
      <c r="B41" s="38">
        <v>101</v>
      </c>
      <c r="C41" s="39">
        <v>36</v>
      </c>
      <c r="D41" s="40">
        <f>'1.Life_Table'!D41</f>
        <v>0.2670536861731051</v>
      </c>
      <c r="E41" s="33">
        <f>'1.Life_Table'!F41</f>
        <v>4.9473166052887485E-2</v>
      </c>
      <c r="F41" s="33">
        <f t="shared" si="0"/>
        <v>0.34503242505668674</v>
      </c>
      <c r="G41" s="34">
        <f>SUMPRODUCT(E41:E$61,F41:F$61)/(E41*F41)</f>
        <v>3.0309736085396723</v>
      </c>
      <c r="H41" s="41">
        <f t="shared" si="1"/>
        <v>18185.841651238035</v>
      </c>
      <c r="I41" s="36">
        <f>'1.Life_Table'!G41</f>
        <v>29.683899631732491</v>
      </c>
      <c r="J41" s="37">
        <f t="shared" si="2"/>
        <v>539826.69829393015</v>
      </c>
    </row>
    <row r="42" spans="2:10" x14ac:dyDescent="0.2">
      <c r="B42" s="38">
        <v>102</v>
      </c>
      <c r="C42" s="39">
        <v>37</v>
      </c>
      <c r="D42" s="40">
        <f>'1.Life_Table'!D42</f>
        <v>0.28947497020090684</v>
      </c>
      <c r="E42" s="33">
        <f>'1.Life_Table'!F42</f>
        <v>3.6261174691809755E-2</v>
      </c>
      <c r="F42" s="33">
        <f t="shared" si="0"/>
        <v>0.33498293694823961</v>
      </c>
      <c r="G42" s="34">
        <f>SUMPRODUCT(E42:E$61,F42:F$61)/(E42*F42)</f>
        <v>2.8541010130380724</v>
      </c>
      <c r="H42" s="41">
        <f t="shared" si="1"/>
        <v>17124.606078228433</v>
      </c>
      <c r="I42" s="36">
        <f>'1.Life_Table'!G42</f>
        <v>21.756704815085854</v>
      </c>
      <c r="J42" s="37">
        <f t="shared" si="2"/>
        <v>372574.99951864104</v>
      </c>
    </row>
    <row r="43" spans="2:10" x14ac:dyDescent="0.2">
      <c r="B43" s="38">
        <v>103</v>
      </c>
      <c r="C43" s="39">
        <v>38</v>
      </c>
      <c r="D43" s="40">
        <f>'1.Life_Table'!D43</f>
        <v>0.31334700344863453</v>
      </c>
      <c r="E43" s="33">
        <f>'1.Life_Table'!F43</f>
        <v>2.576447222844825E-2</v>
      </c>
      <c r="F43" s="33">
        <f t="shared" si="0"/>
        <v>0.3252261523769317</v>
      </c>
      <c r="G43" s="34">
        <f>SUMPRODUCT(E43:E$61,F43:F$61)/(E43*F43)</f>
        <v>2.6877646294448012</v>
      </c>
      <c r="H43" s="41">
        <f t="shared" si="1"/>
        <v>16126.587776668808</v>
      </c>
      <c r="I43" s="36">
        <f>'1.Life_Table'!G43</f>
        <v>15.458683337068949</v>
      </c>
      <c r="J43" s="37">
        <f t="shared" si="2"/>
        <v>249295.81374696991</v>
      </c>
    </row>
    <row r="44" spans="2:10" x14ac:dyDescent="0.2">
      <c r="B44" s="38">
        <v>104</v>
      </c>
      <c r="C44" s="39">
        <v>39</v>
      </c>
      <c r="D44" s="40">
        <f>'1.Life_Table'!D44</f>
        <v>0.33868092194601018</v>
      </c>
      <c r="E44" s="33">
        <f>'1.Life_Table'!F44</f>
        <v>1.7691252060228427E-2</v>
      </c>
      <c r="F44" s="33">
        <f t="shared" si="0"/>
        <v>0.31575354599702099</v>
      </c>
      <c r="G44" s="34">
        <f>SUMPRODUCT(E44:E$61,F44:F$61)/(E44*F44)</f>
        <v>2.5316973450331464</v>
      </c>
      <c r="H44" s="41">
        <f t="shared" si="1"/>
        <v>15190.184070198879</v>
      </c>
      <c r="I44" s="36">
        <f>'1.Life_Table'!G44</f>
        <v>10.614751236137057</v>
      </c>
      <c r="J44" s="37">
        <f t="shared" si="2"/>
        <v>161240.02513629297</v>
      </c>
    </row>
    <row r="45" spans="2:10" x14ac:dyDescent="0.2">
      <c r="B45" s="38">
        <v>105</v>
      </c>
      <c r="C45" s="39">
        <v>40</v>
      </c>
      <c r="D45" s="40">
        <f>'1.Life_Table'!D45</f>
        <v>0.36547000464354196</v>
      </c>
      <c r="E45" s="33">
        <f>'1.Life_Table'!F45</f>
        <v>1.1699562502091011E-2</v>
      </c>
      <c r="F45" s="33">
        <f t="shared" si="0"/>
        <v>0.30655684077380685</v>
      </c>
      <c r="G45" s="34">
        <f>SUMPRODUCT(E45:E$61,F45:F$61)/(E45*F45)</f>
        <v>2.3856082755491617</v>
      </c>
      <c r="H45" s="41">
        <f t="shared" si="1"/>
        <v>14313.64965329497</v>
      </c>
      <c r="I45" s="36">
        <f>'1.Life_Table'!G45</f>
        <v>7.0197375012546068</v>
      </c>
      <c r="J45" s="37">
        <f t="shared" si="2"/>
        <v>100478.0632510547</v>
      </c>
    </row>
    <row r="46" spans="2:10" x14ac:dyDescent="0.2">
      <c r="B46" s="38">
        <v>106</v>
      </c>
      <c r="C46" s="39">
        <v>41</v>
      </c>
      <c r="D46" s="40">
        <f>'1.Life_Table'!D46</f>
        <v>0.39368631258003839</v>
      </c>
      <c r="E46" s="33">
        <f>'1.Life_Table'!F46</f>
        <v>7.4237233401244001E-3</v>
      </c>
      <c r="F46" s="33">
        <f t="shared" si="0"/>
        <v>0.29762800075126877</v>
      </c>
      <c r="G46" s="34">
        <f>SUMPRODUCT(E46:E$61,F46:F$61)/(E46*F46)</f>
        <v>2.2491868536709534</v>
      </c>
      <c r="H46" s="41">
        <f t="shared" si="1"/>
        <v>13495.121122025721</v>
      </c>
      <c r="I46" s="36">
        <f>'1.Life_Table'!G46</f>
        <v>4.4542340040746398</v>
      </c>
      <c r="J46" s="37">
        <f t="shared" si="2"/>
        <v>60110.427390832876</v>
      </c>
    </row>
    <row r="47" spans="2:10" x14ac:dyDescent="0.2">
      <c r="B47" s="38">
        <v>107</v>
      </c>
      <c r="C47" s="39">
        <v>42</v>
      </c>
      <c r="D47" s="40">
        <f>'1.Life_Table'!D47</f>
        <v>0.42327721503035065</v>
      </c>
      <c r="E47" s="33">
        <f>'1.Life_Table'!F47</f>
        <v>4.5011050727364593E-3</v>
      </c>
      <c r="F47" s="33">
        <f t="shared" si="0"/>
        <v>0.28895922403035801</v>
      </c>
      <c r="G47" s="34">
        <f>SUMPRODUCT(E47:E$61,F47:F$61)/(E47*F47)</f>
        <v>2.1221068994107655</v>
      </c>
      <c r="H47" s="41">
        <f t="shared" si="1"/>
        <v>12732.641396464593</v>
      </c>
      <c r="I47" s="36">
        <f>'1.Life_Table'!G47</f>
        <v>2.7006630436418755</v>
      </c>
      <c r="J47" s="37">
        <f t="shared" si="2"/>
        <v>34386.574067376605</v>
      </c>
    </row>
    <row r="48" spans="2:10" x14ac:dyDescent="0.2">
      <c r="B48" s="38">
        <v>108</v>
      </c>
      <c r="C48" s="39">
        <v>43</v>
      </c>
      <c r="D48" s="40">
        <f>'1.Life_Table'!D48</f>
        <v>0.45416193250689485</v>
      </c>
      <c r="E48" s="33">
        <f>'1.Life_Table'!F48</f>
        <v>2.595889852989587E-3</v>
      </c>
      <c r="F48" s="33">
        <f t="shared" si="0"/>
        <v>0.28054293595180391</v>
      </c>
      <c r="G48" s="34">
        <f>SUMPRODUCT(E48:E$61,F48:F$61)/(E48*F48)</f>
        <v>2.0040305958328157</v>
      </c>
      <c r="H48" s="41">
        <f t="shared" si="1"/>
        <v>12024.183574996894</v>
      </c>
      <c r="I48" s="36">
        <f>'1.Life_Table'!G48</f>
        <v>1.5575339117937523</v>
      </c>
      <c r="J48" s="37">
        <f t="shared" si="2"/>
        <v>18728.073679691097</v>
      </c>
    </row>
    <row r="49" spans="2:10" x14ac:dyDescent="0.2">
      <c r="B49" s="38">
        <v>109</v>
      </c>
      <c r="C49" s="39">
        <v>44</v>
      </c>
      <c r="D49" s="40">
        <f>'1.Life_Table'!D49</f>
        <v>0.48622827121779821</v>
      </c>
      <c r="E49" s="33">
        <f>'1.Life_Table'!F49</f>
        <v>1.4169355007807971E-3</v>
      </c>
      <c r="F49" s="33">
        <f t="shared" si="0"/>
        <v>0.27237178247747956</v>
      </c>
      <c r="G49" s="34">
        <f>SUMPRODUCT(E49:E$61,F49:F$61)/(E49*F49)</f>
        <v>1.8946122949199824</v>
      </c>
      <c r="H49" s="41">
        <f t="shared" si="1"/>
        <v>11367.673769519894</v>
      </c>
      <c r="I49" s="36">
        <f>'1.Life_Table'!G49</f>
        <v>0.85016130046847826</v>
      </c>
      <c r="J49" s="37">
        <f t="shared" si="2"/>
        <v>9664.3563151964408</v>
      </c>
    </row>
    <row r="50" spans="2:10" x14ac:dyDescent="0.2">
      <c r="B50" s="38">
        <v>110</v>
      </c>
      <c r="C50" s="39">
        <v>45</v>
      </c>
      <c r="D50" s="40">
        <f>'1.Life_Table'!D50</f>
        <v>0.5193297724232826</v>
      </c>
      <c r="E50" s="33">
        <f>'1.Life_Table'!F50</f>
        <v>7.279814018090249E-4</v>
      </c>
      <c r="F50" s="33">
        <f t="shared" si="0"/>
        <v>0.26443862376454325</v>
      </c>
      <c r="G50" s="34">
        <f>SUMPRODUCT(E50:E$61,F50:F$61)/(E50*F50)</f>
        <v>1.7935020791270586</v>
      </c>
      <c r="H50" s="41">
        <f t="shared" si="1"/>
        <v>10761.012474762352</v>
      </c>
      <c r="I50" s="36">
        <f>'1.Life_Table'!G50</f>
        <v>0.43678884108541494</v>
      </c>
      <c r="J50" s="37">
        <f t="shared" si="2"/>
        <v>4700.2901677571408</v>
      </c>
    </row>
    <row r="51" spans="2:10" x14ac:dyDescent="0.2">
      <c r="B51" s="38">
        <v>111</v>
      </c>
      <c r="C51" s="39">
        <v>46</v>
      </c>
      <c r="D51" s="40">
        <f>'1.Life_Table'!D51</f>
        <v>0.55328355001041785</v>
      </c>
      <c r="E51" s="33">
        <f>'1.Life_Table'!F51</f>
        <v>3.4991898607916174E-4</v>
      </c>
      <c r="F51" s="33">
        <f t="shared" si="0"/>
        <v>0.25673652792674101</v>
      </c>
      <c r="G51" s="34">
        <f>SUMPRODUCT(E51:E$61,F51:F$61)/(E51*F51)</f>
        <v>1.7003490014792402</v>
      </c>
      <c r="H51" s="41">
        <f t="shared" si="1"/>
        <v>10202.094008875441</v>
      </c>
      <c r="I51" s="36">
        <f>'1.Life_Table'!G51</f>
        <v>0.20995139164749704</v>
      </c>
      <c r="J51" s="37">
        <f t="shared" si="2"/>
        <v>2141.9438348819908</v>
      </c>
    </row>
    <row r="52" spans="2:10" x14ac:dyDescent="0.2">
      <c r="B52" s="38">
        <v>112</v>
      </c>
      <c r="C52" s="39">
        <v>47</v>
      </c>
      <c r="D52" s="40">
        <f>'1.Life_Table'!D52</f>
        <v>0.58786913570665533</v>
      </c>
      <c r="E52" s="33">
        <f>'1.Life_Table'!F52</f>
        <v>1.5631456724523715E-4</v>
      </c>
      <c r="F52" s="33">
        <f t="shared" si="0"/>
        <v>0.24925876497741845</v>
      </c>
      <c r="G52" s="34">
        <f>SUMPRODUCT(E52:E$61,F52:F$61)/(E52*F52)</f>
        <v>1.6148039131767815</v>
      </c>
      <c r="H52" s="41">
        <f t="shared" si="1"/>
        <v>9688.8234790606894</v>
      </c>
      <c r="I52" s="36">
        <f>'1.Life_Table'!G52</f>
        <v>9.3788740347142283E-2</v>
      </c>
      <c r="J52" s="37">
        <f t="shared" si="2"/>
        <v>908.7025495469187</v>
      </c>
    </row>
    <row r="53" spans="2:10" x14ac:dyDescent="0.2">
      <c r="B53" s="38">
        <v>113</v>
      </c>
      <c r="C53" s="39">
        <v>48</v>
      </c>
      <c r="D53" s="40">
        <f>'1.Life_Table'!D53</f>
        <v>0.62282868681466486</v>
      </c>
      <c r="E53" s="33">
        <f>'1.Life_Table'!F53</f>
        <v>6.4422057700419733E-5</v>
      </c>
      <c r="F53" s="33">
        <f t="shared" si="0"/>
        <v>0.24199880094894996</v>
      </c>
      <c r="G53" s="34">
        <f>SUMPRODUCT(E53:E$61,F53:F$61)/(E53*F53)</f>
        <v>1.5365217348083755</v>
      </c>
      <c r="H53" s="41">
        <f t="shared" si="1"/>
        <v>9219.1304088502529</v>
      </c>
      <c r="I53" s="36">
        <f>'1.Life_Table'!G53</f>
        <v>3.8653234620251838E-2</v>
      </c>
      <c r="J53" s="37">
        <f t="shared" si="2"/>
        <v>356.34921068798707</v>
      </c>
    </row>
    <row r="54" spans="2:10" x14ac:dyDescent="0.2">
      <c r="B54" s="38">
        <v>114</v>
      </c>
      <c r="C54" s="39">
        <v>49</v>
      </c>
      <c r="D54" s="40">
        <f>'1.Life_Table'!D54</f>
        <v>0.65786892716094891</v>
      </c>
      <c r="E54" s="33">
        <f>'1.Life_Table'!F54</f>
        <v>2.4298152100968746E-5</v>
      </c>
      <c r="F54" s="33">
        <f t="shared" si="0"/>
        <v>0.2349502921834466</v>
      </c>
      <c r="G54" s="34">
        <f>SUMPRODUCT(E54:E$61,F54:F$61)/(E54*F54)</f>
        <v>1.4651628253103126</v>
      </c>
      <c r="H54" s="41">
        <f t="shared" si="1"/>
        <v>8790.9769518618759</v>
      </c>
      <c r="I54" s="36">
        <f>'1.Life_Table'!G54</f>
        <v>1.4578891260581248E-2</v>
      </c>
      <c r="J54" s="37">
        <f t="shared" si="2"/>
        <v>128.16269705547029</v>
      </c>
    </row>
    <row r="55" spans="2:10" x14ac:dyDescent="0.2">
      <c r="B55" s="38">
        <v>115</v>
      </c>
      <c r="C55" s="39">
        <v>50</v>
      </c>
      <c r="D55" s="40">
        <f>'1.Life_Table'!D55</f>
        <v>0.6926651771647635</v>
      </c>
      <c r="E55" s="33">
        <f>'1.Life_Table'!F55</f>
        <v>8.3131528463108794E-6</v>
      </c>
      <c r="F55" s="33">
        <f t="shared" si="0"/>
        <v>0.22810707978975397</v>
      </c>
      <c r="G55" s="34">
        <f>SUMPRODUCT(E55:E$61,F55:F$61)/(E55*F55)</f>
        <v>1.4003922709908712</v>
      </c>
      <c r="H55" s="41">
        <f t="shared" si="1"/>
        <v>8402.3536259452267</v>
      </c>
      <c r="I55" s="36">
        <f>'1.Life_Table'!G55</f>
        <v>4.9878917077865277E-3</v>
      </c>
      <c r="J55" s="37">
        <f t="shared" si="2"/>
        <v>41.910029976742258</v>
      </c>
    </row>
    <row r="56" spans="2:10" x14ac:dyDescent="0.2">
      <c r="B56" s="38">
        <v>116</v>
      </c>
      <c r="C56" s="39">
        <v>51</v>
      </c>
      <c r="D56" s="40">
        <f>'1.Life_Table'!D56</f>
        <v>0.72686777143125392</v>
      </c>
      <c r="E56" s="33">
        <f>'1.Life_Table'!F56</f>
        <v>2.5549213572231963E-6</v>
      </c>
      <c r="F56" s="33">
        <f t="shared" si="0"/>
        <v>0.22146318426189707</v>
      </c>
      <c r="G56" s="34">
        <f>SUMPRODUCT(E56:E$61,F56:F$61)/(E56*F56)</f>
        <v>1.3418721488052427</v>
      </c>
      <c r="H56" s="41">
        <f t="shared" si="1"/>
        <v>8051.2328928314564</v>
      </c>
      <c r="I56" s="36">
        <f>'1.Life_Table'!G56</f>
        <v>1.5329528143339178E-3</v>
      </c>
      <c r="J56" s="37">
        <f t="shared" si="2"/>
        <v>12.342160121923792</v>
      </c>
    </row>
    <row r="57" spans="2:10" x14ac:dyDescent="0.2">
      <c r="B57" s="38">
        <v>117</v>
      </c>
      <c r="C57" s="39">
        <v>52</v>
      </c>
      <c r="D57" s="40">
        <f>'1.Life_Table'!D57</f>
        <v>0.76011105024075043</v>
      </c>
      <c r="E57" s="33">
        <f>'1.Life_Table'!F57</f>
        <v>6.9783136411625704E-7</v>
      </c>
      <c r="F57" s="33">
        <f t="shared" si="0"/>
        <v>0.215012800254269</v>
      </c>
      <c r="G57" s="34">
        <f>SUMPRODUCT(E57:E$61,F57:F$61)/(E57*F57)</f>
        <v>1.2892228614492156</v>
      </c>
      <c r="H57" s="41">
        <f t="shared" si="1"/>
        <v>7735.3371686952933</v>
      </c>
      <c r="I57" s="36">
        <f>'1.Life_Table'!G57</f>
        <v>4.1869881846975422E-4</v>
      </c>
      <c r="J57" s="37">
        <f t="shared" si="2"/>
        <v>3.238776532997893</v>
      </c>
    </row>
    <row r="58" spans="2:10" x14ac:dyDescent="0.2">
      <c r="B58" s="38">
        <v>118</v>
      </c>
      <c r="C58" s="39">
        <v>53</v>
      </c>
      <c r="D58" s="40">
        <f>'1.Life_Table'!D58</f>
        <v>0.79202493562203158</v>
      </c>
      <c r="E58" s="33">
        <f>'1.Life_Table'!F58</f>
        <v>1.6740203304691339E-7</v>
      </c>
      <c r="F58" s="33">
        <f t="shared" si="0"/>
        <v>0.20875029150899907</v>
      </c>
      <c r="G58" s="34">
        <f>SUMPRODUCT(E58:E$61,F58:F$61)/(E58*F58)</f>
        <v>1.2418227166847875</v>
      </c>
      <c r="H58" s="41">
        <f t="shared" si="1"/>
        <v>7450.9363001087249</v>
      </c>
      <c r="I58" s="36">
        <f>'1.Life_Table'!G58</f>
        <v>1.0044121982814803E-4</v>
      </c>
      <c r="J58" s="37">
        <f t="shared" si="2"/>
        <v>0.74838113084474844</v>
      </c>
    </row>
    <row r="59" spans="2:10" x14ac:dyDescent="0.2">
      <c r="B59" s="38">
        <v>119</v>
      </c>
      <c r="C59" s="39">
        <v>54</v>
      </c>
      <c r="D59" s="40">
        <f>'1.Life_Table'!D59</f>
        <v>0.82224886024438604</v>
      </c>
      <c r="E59" s="33">
        <f>'1.Life_Table'!F59</f>
        <v>3.4815448599934612E-8</v>
      </c>
      <c r="F59" s="33">
        <f t="shared" si="0"/>
        <v>0.20267018593106703</v>
      </c>
      <c r="G59" s="34">
        <f>SUMPRODUCT(E59:E$61,F59:F$61)/(E59*F59)</f>
        <v>1.1976310666391445</v>
      </c>
      <c r="H59" s="41">
        <f t="shared" si="1"/>
        <v>7185.7863998348676</v>
      </c>
      <c r="I59" s="36">
        <f>'1.Life_Table'!G59</f>
        <v>2.0889269159960768E-5</v>
      </c>
      <c r="J59" s="37">
        <f t="shared" si="2"/>
        <v>0.150105826232136</v>
      </c>
    </row>
    <row r="60" spans="2:10" x14ac:dyDescent="0.2">
      <c r="B60" s="38">
        <v>120</v>
      </c>
      <c r="C60" s="39">
        <v>55</v>
      </c>
      <c r="D60" s="40">
        <f>'1.Life_Table'!D60</f>
        <v>0.85044751507228111</v>
      </c>
      <c r="E60" s="33">
        <f>'1.Life_Table'!F60</f>
        <v>6.1884856697413699E-9</v>
      </c>
      <c r="F60" s="33">
        <f t="shared" si="0"/>
        <v>0.19676717080686118</v>
      </c>
      <c r="G60" s="34">
        <f>SUMPRODUCT(E60:E$61,F60:F$61)/(E60*F60)</f>
        <v>1.1451965873084651</v>
      </c>
      <c r="H60" s="41">
        <f t="shared" si="1"/>
        <v>6871.1795238507902</v>
      </c>
      <c r="I60" s="36">
        <f>'1.Life_Table'!G60</f>
        <v>3.7130914018448219E-6</v>
      </c>
      <c r="J60" s="37">
        <f t="shared" si="2"/>
        <v>2.5513317610542565E-2</v>
      </c>
    </row>
    <row r="61" spans="2:10" x14ac:dyDescent="0.2">
      <c r="B61" s="38">
        <v>121</v>
      </c>
      <c r="C61" s="39">
        <v>56</v>
      </c>
      <c r="D61" s="40">
        <f>'1.Life_Table'!D61</f>
        <v>0.87632754074618835</v>
      </c>
      <c r="E61" s="33">
        <f>'1.Life_Table'!F61</f>
        <v>9.2550340984940034E-10</v>
      </c>
      <c r="F61" s="33">
        <f t="shared" si="0"/>
        <v>0.19103608816200118</v>
      </c>
      <c r="G61" s="34">
        <f>SUMPRODUCT(E61:E$61,F61:F$61)/(E61*F61)</f>
        <v>1</v>
      </c>
      <c r="H61" s="41">
        <f t="shared" si="1"/>
        <v>6000</v>
      </c>
      <c r="I61" s="36">
        <f>'1.Life_Table'!G61</f>
        <v>5.5530204590964023E-7</v>
      </c>
      <c r="J61" s="37">
        <f t="shared" si="2"/>
        <v>3.3318122754578414E-3</v>
      </c>
    </row>
  </sheetData>
  <pageMargins left="0.2" right="0" top="0.25" bottom="0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5" workbookViewId="0">
      <selection activeCell="L52" sqref="L52"/>
    </sheetView>
  </sheetViews>
  <sheetFormatPr defaultRowHeight="11.25" x14ac:dyDescent="0.2"/>
  <cols>
    <col min="1" max="1" width="1.28515625" style="3" customWidth="1"/>
    <col min="2" max="2" width="5.140625" style="3" customWidth="1"/>
    <col min="3" max="3" width="3.140625" style="3" customWidth="1"/>
    <col min="4" max="4" width="8.5703125" style="3" customWidth="1"/>
    <col min="5" max="5" width="5.7109375" style="3" customWidth="1"/>
    <col min="6" max="6" width="10.140625" style="3" customWidth="1"/>
    <col min="7" max="7" width="10.28515625" style="3" customWidth="1"/>
    <col min="8" max="9" width="12.7109375" style="3" customWidth="1"/>
    <col min="10" max="10" width="8.42578125" style="3" customWidth="1"/>
    <col min="11" max="11" width="7.5703125" style="3" customWidth="1"/>
    <col min="12" max="12" width="8" style="3" customWidth="1"/>
    <col min="13" max="13" width="9.5703125" style="3" customWidth="1"/>
    <col min="14" max="16384" width="9.140625" style="3"/>
  </cols>
  <sheetData>
    <row r="1" spans="1:13" x14ac:dyDescent="0.2">
      <c r="A1" s="3" t="s">
        <v>12</v>
      </c>
    </row>
    <row r="3" spans="1:13" ht="33" customHeight="1" x14ac:dyDescent="0.25">
      <c r="B3" s="4" t="s">
        <v>29</v>
      </c>
      <c r="C3" s="4" t="s">
        <v>0</v>
      </c>
      <c r="D3" s="5" t="s">
        <v>30</v>
      </c>
      <c r="E3" s="4" t="s">
        <v>31</v>
      </c>
      <c r="F3" s="4" t="s">
        <v>32</v>
      </c>
      <c r="G3" s="6" t="s">
        <v>10</v>
      </c>
      <c r="H3" s="6" t="s">
        <v>11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</row>
    <row r="4" spans="1:13" x14ac:dyDescent="0.2">
      <c r="B4" s="8">
        <v>65</v>
      </c>
      <c r="C4" s="9">
        <v>0</v>
      </c>
      <c r="D4" s="10">
        <f>'1.Life_Table'!D5</f>
        <v>0.01</v>
      </c>
      <c r="E4" s="11">
        <f>'1.Life_Table'!G5</f>
        <v>600</v>
      </c>
      <c r="F4" s="12">
        <f>ROUND(E4,0)</f>
        <v>600</v>
      </c>
      <c r="G4" s="13">
        <f>'3.Reserve(t)'!H5</f>
        <v>92731.926266544804</v>
      </c>
      <c r="H4" s="14">
        <f>'3.Reserve(t)'!J5</f>
        <v>55639155.759926885</v>
      </c>
      <c r="I4" s="14">
        <f>H4</f>
        <v>55639155.759926885</v>
      </c>
    </row>
    <row r="5" spans="1:13" x14ac:dyDescent="0.2">
      <c r="B5" s="15">
        <v>66</v>
      </c>
      <c r="C5" s="16">
        <v>1</v>
      </c>
      <c r="D5" s="17">
        <f>'1.Life_Table'!D6</f>
        <v>1.0994483421167489E-2</v>
      </c>
      <c r="E5" s="18">
        <f>'1.Life_Table'!G6</f>
        <v>594</v>
      </c>
      <c r="F5" s="19">
        <f t="shared" ref="F5:F60" si="0">ROUND(E5,0)</f>
        <v>594</v>
      </c>
      <c r="G5" s="20">
        <f>'3.Reserve(t)'!H6</f>
        <v>90236.246519738546</v>
      </c>
      <c r="H5" s="21">
        <f>'3.Reserve(t)'!J6</f>
        <v>53600330.432724699</v>
      </c>
      <c r="I5" s="21">
        <f>H5-H4</f>
        <v>-2038825.327202186</v>
      </c>
      <c r="J5" s="22">
        <f>F4-F5</f>
        <v>6</v>
      </c>
      <c r="K5" s="16">
        <f>_xlfn.BINOM.INV(F4,D4,0.01)</f>
        <v>1</v>
      </c>
      <c r="L5" s="19">
        <f>J5-K5</f>
        <v>5</v>
      </c>
      <c r="M5" s="21">
        <f>L5*G5</f>
        <v>451181.23259869276</v>
      </c>
    </row>
    <row r="6" spans="1:13" x14ac:dyDescent="0.2">
      <c r="B6" s="15">
        <v>67</v>
      </c>
      <c r="C6" s="16">
        <v>2</v>
      </c>
      <c r="D6" s="17">
        <f>'1.Life_Table'!D7</f>
        <v>1.2087261392941473E-2</v>
      </c>
      <c r="E6" s="18">
        <f>'1.Life_Table'!G7</f>
        <v>587.46927684782645</v>
      </c>
      <c r="F6" s="19">
        <f t="shared" si="0"/>
        <v>587</v>
      </c>
      <c r="G6" s="20">
        <f>'3.Reserve(t)'!H7</f>
        <v>87727.856377851553</v>
      </c>
      <c r="H6" s="21">
        <f>'3.Reserve(t)'!J7</f>
        <v>51537420.345706433</v>
      </c>
    </row>
    <row r="7" spans="1:13" x14ac:dyDescent="0.2">
      <c r="B7" s="15">
        <v>68</v>
      </c>
      <c r="C7" s="16">
        <v>3</v>
      </c>
      <c r="D7" s="17">
        <f>'1.Life_Table'!D8</f>
        <v>1.3287922621383896E-2</v>
      </c>
      <c r="E7" s="18">
        <f>'1.Life_Table'!G8</f>
        <v>580.36838213824456</v>
      </c>
      <c r="F7" s="19">
        <f t="shared" si="0"/>
        <v>580</v>
      </c>
      <c r="G7" s="20">
        <f>'3.Reserve(t)'!H8</f>
        <v>85209.643300965166</v>
      </c>
      <c r="H7" s="21">
        <f>'3.Reserve(t)'!J8</f>
        <v>49452982.82515806</v>
      </c>
    </row>
    <row r="8" spans="1:13" x14ac:dyDescent="0.2">
      <c r="B8" s="15">
        <v>69</v>
      </c>
      <c r="C8" s="16">
        <v>4</v>
      </c>
      <c r="D8" s="17">
        <f>'1.Life_Table'!D9</f>
        <v>1.4606964635602404E-2</v>
      </c>
      <c r="E8" s="18">
        <f>'1.Life_Table'!G9</f>
        <v>572.65649198449375</v>
      </c>
      <c r="F8" s="19">
        <f t="shared" si="0"/>
        <v>573</v>
      </c>
      <c r="G8" s="20">
        <f>'3.Reserve(t)'!H9</f>
        <v>82684.639694228012</v>
      </c>
      <c r="H8" s="21">
        <f>'3.Reserve(t)'!J9</f>
        <v>47349895.708298437</v>
      </c>
    </row>
    <row r="9" spans="1:13" x14ac:dyDescent="0.2">
      <c r="B9" s="15">
        <v>70</v>
      </c>
      <c r="C9" s="16">
        <v>5</v>
      </c>
      <c r="D9" s="17">
        <f>'1.Life_Table'!D10</f>
        <v>1.6055874327678521E-2</v>
      </c>
      <c r="E9" s="18">
        <f>'1.Life_Table'!G10</f>
        <v>564.29171885772814</v>
      </c>
      <c r="F9" s="19">
        <f t="shared" si="0"/>
        <v>564</v>
      </c>
      <c r="G9" s="20">
        <f>'3.Reserve(t)'!H10</f>
        <v>80156.014960919827</v>
      </c>
      <c r="H9" s="21">
        <f>'3.Reserve(t)'!J10</f>
        <v>45231375.459083222</v>
      </c>
    </row>
    <row r="10" spans="1:13" x14ac:dyDescent="0.2">
      <c r="B10" s="15">
        <v>71</v>
      </c>
      <c r="C10" s="16">
        <v>6</v>
      </c>
      <c r="D10" s="17">
        <f>'1.Life_Table'!D11</f>
        <v>1.7647214429655556E-2</v>
      </c>
      <c r="E10" s="18">
        <f>'1.Life_Table'!G11</f>
        <v>555.23152193559872</v>
      </c>
      <c r="F10" s="19">
        <f t="shared" si="0"/>
        <v>555</v>
      </c>
      <c r="G10" s="20">
        <f>'3.Reserve(t)'!H11</f>
        <v>77627.065823028388</v>
      </c>
      <c r="H10" s="21">
        <f>'3.Reserve(t)'!J11</f>
        <v>43100993.900314949</v>
      </c>
    </row>
    <row r="11" spans="1:13" x14ac:dyDescent="0.2">
      <c r="B11" s="15">
        <v>72</v>
      </c>
      <c r="C11" s="16">
        <v>7</v>
      </c>
      <c r="D11" s="17">
        <f>'1.Life_Table'!D12</f>
        <v>1.9394716094696229E-2</v>
      </c>
      <c r="E11" s="18">
        <f>'1.Life_Table'!G12</f>
        <v>545.43323220989726</v>
      </c>
      <c r="F11" s="19">
        <f t="shared" si="0"/>
        <v>545</v>
      </c>
      <c r="G11" s="20">
        <f>'3.Reserve(t)'!H12</f>
        <v>75101.204863877574</v>
      </c>
      <c r="H11" s="21">
        <f>'3.Reserve(t)'!J12</f>
        <v>40962692.911762401</v>
      </c>
    </row>
    <row r="12" spans="1:13" x14ac:dyDescent="0.2">
      <c r="B12" s="15">
        <v>73</v>
      </c>
      <c r="C12" s="16">
        <v>8</v>
      </c>
      <c r="D12" s="17">
        <f>'1.Life_Table'!D13</f>
        <v>2.131337768247743E-2</v>
      </c>
      <c r="E12" s="18">
        <f>'1.Life_Table'!G13</f>
        <v>534.85470952257367</v>
      </c>
      <c r="F12" s="19">
        <f t="shared" si="0"/>
        <v>535</v>
      </c>
      <c r="G12" s="20">
        <f>'3.Reserve(t)'!H13</f>
        <v>72581.947270709526</v>
      </c>
      <c r="H12" s="21">
        <f>'3.Reserve(t)'!J13</f>
        <v>38820796.324058101</v>
      </c>
    </row>
    <row r="13" spans="1:13" x14ac:dyDescent="0.2">
      <c r="B13" s="15">
        <v>74</v>
      </c>
      <c r="C13" s="16">
        <v>9</v>
      </c>
      <c r="D13" s="17">
        <f>'1.Life_Table'!D14</f>
        <v>2.3419569759442482E-2</v>
      </c>
      <c r="E13" s="18">
        <f>'1.Life_Table'!G14</f>
        <v>523.45514909326732</v>
      </c>
      <c r="F13" s="19">
        <f t="shared" si="0"/>
        <v>523</v>
      </c>
      <c r="G13" s="20">
        <f>'3.Reserve(t)'!H14</f>
        <v>70072.895781936153</v>
      </c>
      <c r="H13" s="21">
        <f>'3.Reserve(t)'!J14</f>
        <v>36680018.108930372</v>
      </c>
    </row>
    <row r="14" spans="1:13" x14ac:dyDescent="0.2">
      <c r="B14" s="15">
        <v>75</v>
      </c>
      <c r="C14" s="16">
        <v>10</v>
      </c>
      <c r="D14" s="17">
        <f>'1.Life_Table'!D15</f>
        <v>2.5731146207732758E-2</v>
      </c>
      <c r="E14" s="18">
        <f>'1.Life_Table'!G15</f>
        <v>511.19605471313821</v>
      </c>
      <c r="F14" s="19">
        <f t="shared" si="0"/>
        <v>511</v>
      </c>
      <c r="G14" s="20">
        <f>'3.Reserve(t)'!H15</f>
        <v>67577.723873842013</v>
      </c>
      <c r="H14" s="21">
        <f>'3.Reserve(t)'!J15</f>
        <v>34545465.830801889</v>
      </c>
    </row>
    <row r="15" spans="1:13" x14ac:dyDescent="0.2">
      <c r="B15" s="15">
        <v>76</v>
      </c>
      <c r="C15" s="16">
        <v>11</v>
      </c>
      <c r="D15" s="17">
        <f>'1.Life_Table'!D16</f>
        <v>2.8267561186662182E-2</v>
      </c>
      <c r="E15" s="18">
        <f>'1.Life_Table'!G16</f>
        <v>498.04239428849826</v>
      </c>
      <c r="F15" s="19">
        <f t="shared" si="0"/>
        <v>498</v>
      </c>
      <c r="G15" s="20">
        <f>'3.Reserve(t)'!H16</f>
        <v>65100.157254519705</v>
      </c>
      <c r="H15" s="21">
        <f>'3.Reserve(t)'!J16</f>
        <v>32422638.187598743</v>
      </c>
    </row>
    <row r="16" spans="1:13" x14ac:dyDescent="0.2">
      <c r="B16" s="15">
        <v>77</v>
      </c>
      <c r="C16" s="16">
        <v>12</v>
      </c>
      <c r="D16" s="17">
        <f>'1.Life_Table'!D17</f>
        <v>3.1049991500687324E-2</v>
      </c>
      <c r="E16" s="18">
        <f>'1.Life_Table'!G17</f>
        <v>483.96395043439639</v>
      </c>
      <c r="F16" s="19">
        <f t="shared" si="0"/>
        <v>484</v>
      </c>
      <c r="G16" s="20">
        <f>'3.Reserve(t)'!H17</f>
        <v>62643.953768274441</v>
      </c>
      <c r="H16" s="21">
        <f>'3.Reserve(t)'!J17</f>
        <v>30317415.33652379</v>
      </c>
    </row>
    <row r="17" spans="2:8" x14ac:dyDescent="0.2">
      <c r="B17" s="15">
        <v>78</v>
      </c>
      <c r="C17" s="16">
        <v>13</v>
      </c>
      <c r="D17" s="17">
        <f>'1.Life_Table'!D18</f>
        <v>3.4101463690078937E-2</v>
      </c>
      <c r="E17" s="18">
        <f>'1.Life_Table'!G18</f>
        <v>468.93687388676932</v>
      </c>
      <c r="F17" s="19">
        <f t="shared" si="0"/>
        <v>469</v>
      </c>
      <c r="G17" s="20">
        <f>'3.Reserve(t)'!H18</f>
        <v>60212.881851029</v>
      </c>
      <c r="H17" s="21">
        <f>'3.Reserve(t)'!J18</f>
        <v>28236040.582934927</v>
      </c>
    </row>
    <row r="18" spans="2:8" x14ac:dyDescent="0.2">
      <c r="B18" s="15">
        <v>79</v>
      </c>
      <c r="C18" s="16">
        <v>14</v>
      </c>
      <c r="D18" s="17">
        <f>'1.Life_Table'!D19</f>
        <v>3.7446984865854072E-2</v>
      </c>
      <c r="E18" s="18">
        <f>'1.Life_Table'!G19</f>
        <v>452.94544010898051</v>
      </c>
      <c r="F18" s="19">
        <f t="shared" si="0"/>
        <v>453</v>
      </c>
      <c r="G18" s="20">
        <f>'3.Reserve(t)'!H19</f>
        <v>57810.697715606781</v>
      </c>
      <c r="H18" s="21">
        <f>'3.Reserve(t)'!J19</f>
        <v>26185091.919802748</v>
      </c>
    </row>
    <row r="19" spans="2:8" x14ac:dyDescent="0.2">
      <c r="B19" s="15">
        <v>80</v>
      </c>
      <c r="C19" s="16">
        <v>15</v>
      </c>
      <c r="D19" s="17">
        <f>'1.Life_Table'!D20</f>
        <v>4.1113675948637129E-2</v>
      </c>
      <c r="E19" s="18">
        <f>'1.Life_Table'!G20</f>
        <v>435.98399906816189</v>
      </c>
      <c r="F19" s="19">
        <f t="shared" si="0"/>
        <v>436</v>
      </c>
      <c r="G19" s="20">
        <f>'3.Reserve(t)'!H20</f>
        <v>55441.121484241354</v>
      </c>
      <c r="H19" s="21">
        <f>'3.Reserve(t)'!J20</f>
        <v>24171441.857523333</v>
      </c>
    </row>
    <row r="20" spans="2:8" x14ac:dyDescent="0.2">
      <c r="B20" s="15">
        <v>81</v>
      </c>
      <c r="C20" s="16">
        <v>16</v>
      </c>
      <c r="D20" s="17">
        <f>'1.Life_Table'!D21</f>
        <v>4.5130905530350929E-2</v>
      </c>
      <c r="E20" s="18">
        <f>'1.Life_Table'!G21</f>
        <v>418.05909421168258</v>
      </c>
      <c r="F20" s="19">
        <f t="shared" si="0"/>
        <v>418</v>
      </c>
      <c r="G20" s="20">
        <f>'3.Reserve(t)'!H21</f>
        <v>53107.812523187888</v>
      </c>
      <c r="H20" s="21">
        <f>'3.Reserve(t)'!J21</f>
        <v>22202203.99900778</v>
      </c>
    </row>
    <row r="21" spans="2:8" x14ac:dyDescent="0.2">
      <c r="B21" s="15">
        <v>82</v>
      </c>
      <c r="C21" s="16">
        <v>17</v>
      </c>
      <c r="D21" s="17">
        <f>'1.Life_Table'!D22</f>
        <v>4.9530422045041878E-2</v>
      </c>
      <c r="E21" s="18">
        <f>'1.Life_Table'!G22</f>
        <v>399.19170872471108</v>
      </c>
      <c r="F21" s="19">
        <f t="shared" si="0"/>
        <v>399</v>
      </c>
      <c r="G21" s="20">
        <f>'3.Reserve(t)'!H22</f>
        <v>50814.344269706358</v>
      </c>
      <c r="H21" s="21">
        <f>'3.Reserve(t)'!J22</f>
        <v>20284664.916749813</v>
      </c>
    </row>
    <row r="22" spans="2:8" x14ac:dyDescent="0.2">
      <c r="B22" s="15">
        <v>83</v>
      </c>
      <c r="C22" s="16">
        <v>18</v>
      </c>
      <c r="D22" s="17">
        <f>'1.Life_Table'!D23</f>
        <v>5.4346481296586258E-2</v>
      </c>
      <c r="E22" s="18">
        <f>'1.Life_Table'!G23</f>
        <v>379.41957491469469</v>
      </c>
      <c r="F22" s="19">
        <f t="shared" si="0"/>
        <v>379</v>
      </c>
      <c r="G22" s="20">
        <f>'3.Reserve(t)'!H23</f>
        <v>48564.178873681944</v>
      </c>
      <c r="H22" s="21">
        <f>'3.Reserve(t)'!J23</f>
        <v>18426200.104333598</v>
      </c>
    </row>
    <row r="23" spans="2:8" x14ac:dyDescent="0.2">
      <c r="B23" s="15">
        <v>84</v>
      </c>
      <c r="C23" s="16">
        <v>19</v>
      </c>
      <c r="D23" s="17">
        <f>'1.Life_Table'!D24</f>
        <v>5.9615965631391266E-2</v>
      </c>
      <c r="E23" s="18">
        <f>'1.Life_Table'!G24</f>
        <v>358.7994560830345</v>
      </c>
      <c r="F23" s="19">
        <f t="shared" si="0"/>
        <v>359</v>
      </c>
      <c r="G23" s="20">
        <f>'3.Reserve(t)'!H24</f>
        <v>46360.642003429508</v>
      </c>
      <c r="H23" s="21">
        <f>'3.Reserve(t)'!J24</f>
        <v>16634173.13449079</v>
      </c>
    </row>
    <row r="24" spans="2:8" x14ac:dyDescent="0.2">
      <c r="B24" s="15">
        <v>85</v>
      </c>
      <c r="C24" s="16">
        <v>20</v>
      </c>
      <c r="D24" s="17">
        <f>'1.Life_Table'!D25</f>
        <v>6.5378490147806168E-2</v>
      </c>
      <c r="E24" s="18">
        <f>'1.Life_Table'!G25</f>
        <v>337.40928004062641</v>
      </c>
      <c r="F24" s="19">
        <f t="shared" si="0"/>
        <v>337</v>
      </c>
      <c r="G24" s="20">
        <f>'3.Reserve(t)'!H25</f>
        <v>44206.898186488499</v>
      </c>
      <c r="H24" s="21">
        <f>'3.Reserve(t)'!J25</f>
        <v>14915817.689932358</v>
      </c>
    </row>
    <row r="25" spans="2:8" x14ac:dyDescent="0.2">
      <c r="B25" s="15">
        <v>86</v>
      </c>
      <c r="C25" s="16">
        <v>21</v>
      </c>
      <c r="D25" s="17">
        <f>'1.Life_Table'!D26</f>
        <v>7.1676490285170869E-2</v>
      </c>
      <c r="E25" s="18">
        <f>'1.Life_Table'!G26</f>
        <v>315.34997074971199</v>
      </c>
      <c r="F25" s="19">
        <f t="shared" si="0"/>
        <v>315</v>
      </c>
      <c r="G25" s="20">
        <f>'3.Reserve(t)'!H26</f>
        <v>42105.927070206904</v>
      </c>
      <c r="H25" s="21">
        <f>'3.Reserve(t)'!J26</f>
        <v>13278102.869979253</v>
      </c>
    </row>
    <row r="26" spans="2:8" x14ac:dyDescent="0.2">
      <c r="B26" s="15">
        <v>87</v>
      </c>
      <c r="C26" s="16">
        <v>22</v>
      </c>
      <c r="D26" s="17">
        <f>'1.Life_Table'!D27</f>
        <v>7.8555283919648056E-2</v>
      </c>
      <c r="E26" s="18">
        <f>'1.Life_Table'!G27</f>
        <v>292.74679163484132</v>
      </c>
      <c r="F26" s="19">
        <f t="shared" si="0"/>
        <v>293</v>
      </c>
      <c r="G26" s="20">
        <f>'3.Reserve(t)'!H27</f>
        <v>40060.500992522757</v>
      </c>
      <c r="H26" s="21">
        <f>'3.Reserve(t)'!J27</f>
        <v>11727583.136845414</v>
      </c>
    </row>
    <row r="27" spans="2:8" x14ac:dyDescent="0.2">
      <c r="B27" s="15">
        <v>88</v>
      </c>
      <c r="C27" s="16">
        <v>23</v>
      </c>
      <c r="D27" s="17">
        <f>'1.Life_Table'!D28</f>
        <v>8.6063099699029366E-2</v>
      </c>
      <c r="E27" s="18">
        <f>'1.Life_Table'!G28</f>
        <v>269.74998430140033</v>
      </c>
      <c r="F27" s="19">
        <f t="shared" si="0"/>
        <v>270</v>
      </c>
      <c r="G27" s="20">
        <f>'3.Reserve(t)'!H28</f>
        <v>38073.164249649024</v>
      </c>
      <c r="H27" s="21">
        <f>'3.Reserve(t)'!J28</f>
        <v>10270235.45864746</v>
      </c>
    </row>
    <row r="28" spans="2:8" x14ac:dyDescent="0.2">
      <c r="B28" s="15">
        <v>89</v>
      </c>
      <c r="C28" s="16">
        <v>24</v>
      </c>
      <c r="D28" s="17">
        <f>'1.Life_Table'!D29</f>
        <v>9.4251061766738808E-2</v>
      </c>
      <c r="E28" s="18">
        <f>'1.Life_Table'!G29</f>
        <v>246.53446450865729</v>
      </c>
      <c r="F28" s="19">
        <f t="shared" si="0"/>
        <v>247</v>
      </c>
      <c r="G28" s="20">
        <f>'3.Reserve(t)'!H29</f>
        <v>36146.214433687426</v>
      </c>
      <c r="H28" s="21">
        <f>'3.Reserve(t)'!J29</f>
        <v>8911287.6194242295</v>
      </c>
    </row>
    <row r="29" spans="2:8" x14ac:dyDescent="0.2">
      <c r="B29" s="15">
        <v>90</v>
      </c>
      <c r="C29" s="16">
        <v>25</v>
      </c>
      <c r="D29" s="17">
        <f>'1.Life_Table'!D30</f>
        <v>0.10317311925544215</v>
      </c>
      <c r="E29" s="18">
        <f>'1.Life_Table'!G30</f>
        <v>223.29832946662196</v>
      </c>
      <c r="F29" s="19">
        <f t="shared" si="0"/>
        <v>223</v>
      </c>
      <c r="G29" s="20">
        <f>'3.Reserve(t)'!H30</f>
        <v>34281.686189182656</v>
      </c>
      <c r="H29" s="21">
        <f>'3.Reserve(t)'!J30</f>
        <v>7655043.2573434524</v>
      </c>
    </row>
    <row r="30" spans="2:8" x14ac:dyDescent="0.2">
      <c r="B30" s="15">
        <v>91</v>
      </c>
      <c r="C30" s="16">
        <v>26</v>
      </c>
      <c r="D30" s="17">
        <f>'1.Life_Table'!D31</f>
        <v>0.11288590698267409</v>
      </c>
      <c r="E30" s="18">
        <f>'1.Life_Table'!G31</f>
        <v>200.25994429102116</v>
      </c>
      <c r="F30" s="19">
        <f t="shared" si="0"/>
        <v>200</v>
      </c>
      <c r="G30" s="20">
        <f>'3.Reserve(t)'!H31</f>
        <v>32481.337703296635</v>
      </c>
      <c r="H30" s="21">
        <f>'3.Reserve(t)'!J31</f>
        <v>6504710.8789600292</v>
      </c>
    </row>
    <row r="31" spans="2:8" x14ac:dyDescent="0.2">
      <c r="B31" s="15">
        <v>92</v>
      </c>
      <c r="C31" s="16">
        <v>27</v>
      </c>
      <c r="D31" s="17">
        <f>'1.Life_Table'!D32</f>
        <v>0.1234485216794492</v>
      </c>
      <c r="E31" s="18">
        <f>'1.Life_Table'!G32</f>
        <v>177.65341884742944</v>
      </c>
      <c r="F31" s="19">
        <f t="shared" si="0"/>
        <v>178</v>
      </c>
      <c r="G31" s="20">
        <f>'3.Reserve(t)'!H32</f>
        <v>30746.640200047888</v>
      </c>
      <c r="H31" s="21">
        <f>'3.Reserve(t)'!J32</f>
        <v>5462245.7496103188</v>
      </c>
    </row>
    <row r="32" spans="2:8" x14ac:dyDescent="0.2">
      <c r="B32" s="15">
        <v>93</v>
      </c>
      <c r="C32" s="16">
        <v>28</v>
      </c>
      <c r="D32" s="17">
        <f>'1.Life_Table'!D33</f>
        <v>0.13492219587353371</v>
      </c>
      <c r="E32" s="18">
        <f>'1.Life_Table'!G33</f>
        <v>155.72236691941427</v>
      </c>
      <c r="F32" s="19">
        <f t="shared" si="0"/>
        <v>156</v>
      </c>
      <c r="G32" s="20">
        <f>'3.Reserve(t)'!H33</f>
        <v>29078.770655758453</v>
      </c>
      <c r="H32" s="21">
        <f>'3.Reserve(t)'!J33</f>
        <v>4528214.9936215142</v>
      </c>
    </row>
    <row r="33" spans="2:8" x14ac:dyDescent="0.2">
      <c r="B33" s="15">
        <v>94</v>
      </c>
      <c r="C33" s="16">
        <v>29</v>
      </c>
      <c r="D33" s="17">
        <f>'1.Life_Table'!D34</f>
        <v>0.14736984930563612</v>
      </c>
      <c r="E33" s="18">
        <f>'1.Life_Table'!G34</f>
        <v>134.71196322802277</v>
      </c>
      <c r="F33" s="19">
        <f t="shared" si="0"/>
        <v>135</v>
      </c>
      <c r="G33" s="20">
        <f>'3.Reserve(t)'!H34</f>
        <v>27478.607891731437</v>
      </c>
      <c r="H33" s="21">
        <f>'3.Reserve(t)'!J34</f>
        <v>3701697.2158681815</v>
      </c>
    </row>
    <row r="34" spans="2:8" x14ac:dyDescent="0.2">
      <c r="B34" s="15">
        <v>95</v>
      </c>
      <c r="C34" s="16">
        <v>30</v>
      </c>
      <c r="D34" s="17">
        <f>'1.Life_Table'!D35</f>
        <v>0.1608554955897965</v>
      </c>
      <c r="E34" s="18">
        <f>'1.Life_Table'!G35</f>
        <v>114.85948150744265</v>
      </c>
      <c r="F34" s="19">
        <f t="shared" si="0"/>
        <v>115</v>
      </c>
      <c r="G34" s="20">
        <f>'3.Reserve(t)'!H35</f>
        <v>25946.732132879555</v>
      </c>
      <c r="H34" s="21">
        <f>'3.Reserve(t)'!J35</f>
        <v>2980228.1995950472</v>
      </c>
    </row>
    <row r="35" spans="2:8" x14ac:dyDescent="0.2">
      <c r="B35" s="15">
        <v>96</v>
      </c>
      <c r="C35" s="16">
        <v>31</v>
      </c>
      <c r="D35" s="17">
        <f>'1.Life_Table'!D36</f>
        <v>0.17544347989647968</v>
      </c>
      <c r="E35" s="18">
        <f>'1.Life_Table'!G36</f>
        <v>96.383702686375898</v>
      </c>
      <c r="F35" s="19">
        <f t="shared" si="0"/>
        <v>96</v>
      </c>
      <c r="G35" s="20">
        <f>'3.Reserve(t)'!H36</f>
        <v>24483.428049506427</v>
      </c>
      <c r="H35" s="21">
        <f>'3.Reserve(t)'!J36</f>
        <v>2359803.4498669035</v>
      </c>
    </row>
    <row r="36" spans="2:8" x14ac:dyDescent="0.2">
      <c r="B36" s="15">
        <v>97</v>
      </c>
      <c r="C36" s="16">
        <v>32</v>
      </c>
      <c r="D36" s="17">
        <f>'1.Life_Table'!D37</f>
        <v>0.19119752195494411</v>
      </c>
      <c r="E36" s="18">
        <f>'1.Life_Table'!G37</f>
        <v>79.473810481770442</v>
      </c>
      <c r="F36" s="19">
        <f t="shared" si="0"/>
        <v>79</v>
      </c>
      <c r="G36" s="20">
        <f>'3.Reserve(t)'!H37</f>
        <v>23088.691225922812</v>
      </c>
      <c r="H36" s="21">
        <f>'3.Reserve(t)'!J37</f>
        <v>1834946.2707611057</v>
      </c>
    </row>
    <row r="37" spans="2:8" x14ac:dyDescent="0.2">
      <c r="B37" s="15">
        <v>98</v>
      </c>
      <c r="C37" s="16">
        <v>33</v>
      </c>
      <c r="D37" s="17">
        <f>'1.Life_Table'!D38</f>
        <v>0.20817953792852362</v>
      </c>
      <c r="E37" s="18">
        <f>'1.Life_Table'!G38</f>
        <v>64.278614857339065</v>
      </c>
      <c r="F37" s="19">
        <f t="shared" si="0"/>
        <v>64</v>
      </c>
      <c r="G37" s="20">
        <f>'3.Reserve(t)'!H38</f>
        <v>21762.237926427297</v>
      </c>
      <c r="H37" s="21">
        <f>'3.Reserve(t)'!J38</f>
        <v>1398846.5101065973</v>
      </c>
    </row>
    <row r="38" spans="2:8" x14ac:dyDescent="0.2">
      <c r="B38" s="15">
        <v>99</v>
      </c>
      <c r="C38" s="16">
        <v>34</v>
      </c>
      <c r="D38" s="17">
        <f>'1.Life_Table'!D39</f>
        <v>0.22644821508482826</v>
      </c>
      <c r="E38" s="18">
        <f>'1.Life_Table'!G39</f>
        <v>50.89712251765269</v>
      </c>
      <c r="F38" s="19">
        <f t="shared" si="0"/>
        <v>51</v>
      </c>
      <c r="G38" s="20">
        <f>'3.Reserve(t)'!H39</f>
        <v>20503.517958790264</v>
      </c>
      <c r="H38" s="21">
        <f>'3.Reserve(t)'!J39</f>
        <v>1043570.0655914403</v>
      </c>
    </row>
    <row r="39" spans="2:8" x14ac:dyDescent="0.2">
      <c r="B39" s="15">
        <v>100</v>
      </c>
      <c r="C39" s="16">
        <v>35</v>
      </c>
      <c r="D39" s="17">
        <f>'1.Life_Table'!D40</f>
        <v>0.24605731513010443</v>
      </c>
      <c r="E39" s="18">
        <f>'1.Life_Table'!G40</f>
        <v>39.371559970576413</v>
      </c>
      <c r="F39" s="19">
        <f t="shared" si="0"/>
        <v>39</v>
      </c>
      <c r="G39" s="20">
        <f>'3.Reserve(t)'!H40</f>
        <v>19311.730370051639</v>
      </c>
      <c r="H39" s="21">
        <f>'3.Reserve(t)'!J40</f>
        <v>760332.95040008996</v>
      </c>
    </row>
    <row r="40" spans="2:8" x14ac:dyDescent="0.2">
      <c r="B40" s="15">
        <v>101</v>
      </c>
      <c r="C40" s="16">
        <v>36</v>
      </c>
      <c r="D40" s="17">
        <f>'1.Life_Table'!D41</f>
        <v>0.2670536861731051</v>
      </c>
      <c r="E40" s="18">
        <f>'1.Life_Table'!G41</f>
        <v>29.683899631732491</v>
      </c>
      <c r="F40" s="19">
        <f t="shared" si="0"/>
        <v>30</v>
      </c>
      <c r="G40" s="20">
        <f>'3.Reserve(t)'!H41</f>
        <v>18185.841651238035</v>
      </c>
      <c r="H40" s="21">
        <f>'3.Reserve(t)'!J41</f>
        <v>539826.69829393015</v>
      </c>
    </row>
    <row r="41" spans="2:8" x14ac:dyDescent="0.2">
      <c r="B41" s="15">
        <v>102</v>
      </c>
      <c r="C41" s="16">
        <v>37</v>
      </c>
      <c r="D41" s="17">
        <f>'1.Life_Table'!D42</f>
        <v>0.28947497020090684</v>
      </c>
      <c r="E41" s="18">
        <f>'1.Life_Table'!G42</f>
        <v>21.756704815085854</v>
      </c>
      <c r="F41" s="19">
        <f t="shared" si="0"/>
        <v>22</v>
      </c>
      <c r="G41" s="20">
        <f>'3.Reserve(t)'!H42</f>
        <v>17124.606078228433</v>
      </c>
      <c r="H41" s="21">
        <f>'3.Reserve(t)'!J42</f>
        <v>372574.99951864104</v>
      </c>
    </row>
    <row r="42" spans="2:8" x14ac:dyDescent="0.2">
      <c r="B42" s="15">
        <v>103</v>
      </c>
      <c r="C42" s="16">
        <v>38</v>
      </c>
      <c r="D42" s="17">
        <f>'1.Life_Table'!D43</f>
        <v>0.31334700344863453</v>
      </c>
      <c r="E42" s="18">
        <f>'1.Life_Table'!G43</f>
        <v>15.458683337068949</v>
      </c>
      <c r="F42" s="19">
        <f t="shared" si="0"/>
        <v>15</v>
      </c>
      <c r="G42" s="20">
        <f>'3.Reserve(t)'!H43</f>
        <v>16126.587776668808</v>
      </c>
      <c r="H42" s="21">
        <f>'3.Reserve(t)'!J43</f>
        <v>249295.81374696991</v>
      </c>
    </row>
    <row r="43" spans="2:8" x14ac:dyDescent="0.2">
      <c r="B43" s="15">
        <v>104</v>
      </c>
      <c r="C43" s="16">
        <v>39</v>
      </c>
      <c r="D43" s="17">
        <f>'1.Life_Table'!D44</f>
        <v>0.33868092194601018</v>
      </c>
      <c r="E43" s="18">
        <f>'1.Life_Table'!G44</f>
        <v>10.614751236137057</v>
      </c>
      <c r="F43" s="19">
        <f t="shared" si="0"/>
        <v>11</v>
      </c>
      <c r="G43" s="20">
        <f>'3.Reserve(t)'!H44</f>
        <v>15190.184070198879</v>
      </c>
      <c r="H43" s="21">
        <f>'3.Reserve(t)'!J44</f>
        <v>161240.02513629297</v>
      </c>
    </row>
    <row r="44" spans="2:8" x14ac:dyDescent="0.2">
      <c r="B44" s="15">
        <v>105</v>
      </c>
      <c r="C44" s="16">
        <v>40</v>
      </c>
      <c r="D44" s="17">
        <f>'1.Life_Table'!D45</f>
        <v>0.36547000464354196</v>
      </c>
      <c r="E44" s="18">
        <f>'1.Life_Table'!G45</f>
        <v>7.0197375012546068</v>
      </c>
      <c r="F44" s="19">
        <f t="shared" si="0"/>
        <v>7</v>
      </c>
      <c r="G44" s="20">
        <f>'3.Reserve(t)'!H45</f>
        <v>14313.64965329497</v>
      </c>
      <c r="H44" s="21">
        <f>'3.Reserve(t)'!J45</f>
        <v>100478.0632510547</v>
      </c>
    </row>
    <row r="45" spans="2:8" x14ac:dyDescent="0.2">
      <c r="B45" s="15">
        <v>106</v>
      </c>
      <c r="C45" s="16">
        <v>41</v>
      </c>
      <c r="D45" s="17">
        <f>'1.Life_Table'!D46</f>
        <v>0.39368631258003839</v>
      </c>
      <c r="E45" s="18">
        <f>'1.Life_Table'!G46</f>
        <v>4.4542340040746398</v>
      </c>
      <c r="F45" s="19">
        <f t="shared" si="0"/>
        <v>4</v>
      </c>
      <c r="G45" s="20">
        <f>'3.Reserve(t)'!H46</f>
        <v>13495.121122025721</v>
      </c>
      <c r="H45" s="21">
        <f>'3.Reserve(t)'!J46</f>
        <v>60110.427390832876</v>
      </c>
    </row>
    <row r="46" spans="2:8" x14ac:dyDescent="0.2">
      <c r="B46" s="15">
        <v>107</v>
      </c>
      <c r="C46" s="16">
        <v>42</v>
      </c>
      <c r="D46" s="17">
        <f>'1.Life_Table'!D47</f>
        <v>0.42327721503035065</v>
      </c>
      <c r="E46" s="18">
        <f>'1.Life_Table'!G47</f>
        <v>2.7006630436418755</v>
      </c>
      <c r="F46" s="19">
        <f t="shared" si="0"/>
        <v>3</v>
      </c>
      <c r="G46" s="20">
        <f>'3.Reserve(t)'!H47</f>
        <v>12732.641396464593</v>
      </c>
      <c r="H46" s="21">
        <f>'3.Reserve(t)'!J47</f>
        <v>34386.574067376605</v>
      </c>
    </row>
    <row r="47" spans="2:8" x14ac:dyDescent="0.2">
      <c r="B47" s="15">
        <v>108</v>
      </c>
      <c r="C47" s="16">
        <v>43</v>
      </c>
      <c r="D47" s="17">
        <f>'1.Life_Table'!D48</f>
        <v>0.45416193250689485</v>
      </c>
      <c r="E47" s="18">
        <f>'1.Life_Table'!G48</f>
        <v>1.5575339117937523</v>
      </c>
      <c r="F47" s="19">
        <f t="shared" si="0"/>
        <v>2</v>
      </c>
      <c r="G47" s="20">
        <f>'3.Reserve(t)'!H48</f>
        <v>12024.183574996894</v>
      </c>
      <c r="H47" s="21">
        <f>'3.Reserve(t)'!J48</f>
        <v>18728.073679691097</v>
      </c>
    </row>
    <row r="48" spans="2:8" x14ac:dyDescent="0.2">
      <c r="B48" s="15">
        <v>109</v>
      </c>
      <c r="C48" s="16">
        <v>44</v>
      </c>
      <c r="D48" s="17">
        <f>'1.Life_Table'!D49</f>
        <v>0.48622827121779821</v>
      </c>
      <c r="E48" s="18">
        <f>'1.Life_Table'!G49</f>
        <v>0.85016130046847826</v>
      </c>
      <c r="F48" s="19">
        <f t="shared" si="0"/>
        <v>1</v>
      </c>
      <c r="G48" s="20">
        <f>'3.Reserve(t)'!H49</f>
        <v>11367.673769519894</v>
      </c>
      <c r="H48" s="21">
        <f>'3.Reserve(t)'!J49</f>
        <v>9664.3563151964408</v>
      </c>
    </row>
    <row r="49" spans="2:8" x14ac:dyDescent="0.2">
      <c r="B49" s="15">
        <v>110</v>
      </c>
      <c r="C49" s="16">
        <v>45</v>
      </c>
      <c r="D49" s="17">
        <f>'1.Life_Table'!D50</f>
        <v>0.5193297724232826</v>
      </c>
      <c r="E49" s="18">
        <f>'1.Life_Table'!G50</f>
        <v>0.43678884108541494</v>
      </c>
      <c r="F49" s="19">
        <f t="shared" si="0"/>
        <v>0</v>
      </c>
      <c r="G49" s="20">
        <f>'3.Reserve(t)'!H50</f>
        <v>10761.012474762352</v>
      </c>
      <c r="H49" s="21">
        <f>'3.Reserve(t)'!J50</f>
        <v>4700.2901677571408</v>
      </c>
    </row>
    <row r="50" spans="2:8" x14ac:dyDescent="0.2">
      <c r="B50" s="15">
        <v>111</v>
      </c>
      <c r="C50" s="16">
        <v>46</v>
      </c>
      <c r="D50" s="17">
        <f>'1.Life_Table'!D51</f>
        <v>0.55328355001041785</v>
      </c>
      <c r="E50" s="18">
        <f>'1.Life_Table'!G51</f>
        <v>0.20995139164749704</v>
      </c>
      <c r="F50" s="19">
        <f t="shared" si="0"/>
        <v>0</v>
      </c>
      <c r="G50" s="20">
        <f>'3.Reserve(t)'!H51</f>
        <v>10202.094008875441</v>
      </c>
      <c r="H50" s="21">
        <f>'3.Reserve(t)'!J51</f>
        <v>2141.9438348819908</v>
      </c>
    </row>
    <row r="51" spans="2:8" x14ac:dyDescent="0.2">
      <c r="B51" s="15">
        <v>112</v>
      </c>
      <c r="C51" s="16">
        <v>47</v>
      </c>
      <c r="D51" s="17">
        <f>'1.Life_Table'!D52</f>
        <v>0.58786913570665533</v>
      </c>
      <c r="E51" s="18">
        <f>'1.Life_Table'!G52</f>
        <v>9.3788740347142283E-2</v>
      </c>
      <c r="F51" s="19">
        <f t="shared" si="0"/>
        <v>0</v>
      </c>
      <c r="G51" s="20">
        <f>'3.Reserve(t)'!H52</f>
        <v>9688.8234790606894</v>
      </c>
      <c r="H51" s="21">
        <f>'3.Reserve(t)'!J52</f>
        <v>908.7025495469187</v>
      </c>
    </row>
    <row r="52" spans="2:8" x14ac:dyDescent="0.2">
      <c r="B52" s="15">
        <v>113</v>
      </c>
      <c r="C52" s="16">
        <v>48</v>
      </c>
      <c r="D52" s="17">
        <f>'1.Life_Table'!D53</f>
        <v>0.62282868681466486</v>
      </c>
      <c r="E52" s="18">
        <f>'1.Life_Table'!G53</f>
        <v>3.8653234620251838E-2</v>
      </c>
      <c r="F52" s="19">
        <f t="shared" si="0"/>
        <v>0</v>
      </c>
      <c r="G52" s="20">
        <f>'3.Reserve(t)'!H53</f>
        <v>9219.1304088502529</v>
      </c>
      <c r="H52" s="21">
        <f>'3.Reserve(t)'!J53</f>
        <v>356.34921068798707</v>
      </c>
    </row>
    <row r="53" spans="2:8" x14ac:dyDescent="0.2">
      <c r="B53" s="15">
        <v>114</v>
      </c>
      <c r="C53" s="16">
        <v>49</v>
      </c>
      <c r="D53" s="17">
        <f>'1.Life_Table'!D54</f>
        <v>0.65786892716094891</v>
      </c>
      <c r="E53" s="18">
        <f>'1.Life_Table'!G54</f>
        <v>1.4578891260581248E-2</v>
      </c>
      <c r="F53" s="19">
        <f t="shared" si="0"/>
        <v>0</v>
      </c>
      <c r="G53" s="20">
        <f>'3.Reserve(t)'!H54</f>
        <v>8790.9769518618759</v>
      </c>
      <c r="H53" s="21">
        <f>'3.Reserve(t)'!J54</f>
        <v>128.16269705547029</v>
      </c>
    </row>
    <row r="54" spans="2:8" x14ac:dyDescent="0.2">
      <c r="B54" s="15">
        <v>115</v>
      </c>
      <c r="C54" s="16">
        <v>50</v>
      </c>
      <c r="D54" s="17">
        <f>'1.Life_Table'!D55</f>
        <v>0.6926651771647635</v>
      </c>
      <c r="E54" s="18">
        <f>'1.Life_Table'!G55</f>
        <v>4.9878917077865277E-3</v>
      </c>
      <c r="F54" s="19">
        <f t="shared" si="0"/>
        <v>0</v>
      </c>
      <c r="G54" s="20">
        <f>'3.Reserve(t)'!H55</f>
        <v>8402.3536259452267</v>
      </c>
      <c r="H54" s="21">
        <f>'3.Reserve(t)'!J55</f>
        <v>41.910029976742258</v>
      </c>
    </row>
    <row r="55" spans="2:8" x14ac:dyDescent="0.2">
      <c r="B55" s="15">
        <v>116</v>
      </c>
      <c r="C55" s="16">
        <v>51</v>
      </c>
      <c r="D55" s="17">
        <f>'1.Life_Table'!D56</f>
        <v>0.72686777143125392</v>
      </c>
      <c r="E55" s="18">
        <f>'1.Life_Table'!G56</f>
        <v>1.5329528143339178E-3</v>
      </c>
      <c r="F55" s="19">
        <f t="shared" si="0"/>
        <v>0</v>
      </c>
      <c r="G55" s="20">
        <f>'3.Reserve(t)'!H56</f>
        <v>8051.2328928314564</v>
      </c>
      <c r="H55" s="21">
        <f>'3.Reserve(t)'!J56</f>
        <v>12.342160121923792</v>
      </c>
    </row>
    <row r="56" spans="2:8" x14ac:dyDescent="0.2">
      <c r="B56" s="15">
        <v>117</v>
      </c>
      <c r="C56" s="16">
        <v>52</v>
      </c>
      <c r="D56" s="17">
        <f>'1.Life_Table'!D57</f>
        <v>0.76011105024075043</v>
      </c>
      <c r="E56" s="18">
        <f>'1.Life_Table'!G57</f>
        <v>4.1869881846975422E-4</v>
      </c>
      <c r="F56" s="19">
        <f t="shared" si="0"/>
        <v>0</v>
      </c>
      <c r="G56" s="20">
        <f>'3.Reserve(t)'!H57</f>
        <v>7735.3371686952933</v>
      </c>
      <c r="H56" s="21">
        <f>'3.Reserve(t)'!J57</f>
        <v>3.238776532997893</v>
      </c>
    </row>
    <row r="57" spans="2:8" x14ac:dyDescent="0.2">
      <c r="B57" s="15">
        <v>118</v>
      </c>
      <c r="C57" s="16">
        <v>53</v>
      </c>
      <c r="D57" s="17">
        <f>'1.Life_Table'!D58</f>
        <v>0.79202493562203158</v>
      </c>
      <c r="E57" s="18">
        <f>'1.Life_Table'!G58</f>
        <v>1.0044121982814803E-4</v>
      </c>
      <c r="F57" s="19">
        <f t="shared" si="0"/>
        <v>0</v>
      </c>
      <c r="G57" s="20">
        <f>'3.Reserve(t)'!H58</f>
        <v>7450.9363001087249</v>
      </c>
      <c r="H57" s="21">
        <f>'3.Reserve(t)'!J58</f>
        <v>0.74838113084474844</v>
      </c>
    </row>
    <row r="58" spans="2:8" x14ac:dyDescent="0.2">
      <c r="B58" s="15">
        <v>119</v>
      </c>
      <c r="C58" s="16">
        <v>54</v>
      </c>
      <c r="D58" s="17">
        <f>'1.Life_Table'!D59</f>
        <v>0.82224886024438604</v>
      </c>
      <c r="E58" s="18">
        <f>'1.Life_Table'!G59</f>
        <v>2.0889269159960768E-5</v>
      </c>
      <c r="F58" s="19">
        <f t="shared" si="0"/>
        <v>0</v>
      </c>
      <c r="G58" s="20">
        <f>'3.Reserve(t)'!H59</f>
        <v>7185.7863998348676</v>
      </c>
      <c r="H58" s="21">
        <f>'3.Reserve(t)'!J59</f>
        <v>0.150105826232136</v>
      </c>
    </row>
    <row r="59" spans="2:8" x14ac:dyDescent="0.2">
      <c r="B59" s="15">
        <v>120</v>
      </c>
      <c r="C59" s="16">
        <v>55</v>
      </c>
      <c r="D59" s="17">
        <f>'1.Life_Table'!D60</f>
        <v>0.85044751507228111</v>
      </c>
      <c r="E59" s="18">
        <f>'1.Life_Table'!G60</f>
        <v>3.7130914018448219E-6</v>
      </c>
      <c r="F59" s="19">
        <f t="shared" si="0"/>
        <v>0</v>
      </c>
      <c r="G59" s="20">
        <f>'3.Reserve(t)'!H60</f>
        <v>6871.1795238507902</v>
      </c>
      <c r="H59" s="21">
        <f>'3.Reserve(t)'!J60</f>
        <v>2.5513317610542565E-2</v>
      </c>
    </row>
    <row r="60" spans="2:8" x14ac:dyDescent="0.2">
      <c r="B60" s="15">
        <v>121</v>
      </c>
      <c r="C60" s="16">
        <v>56</v>
      </c>
      <c r="D60" s="17">
        <f>'1.Life_Table'!D61</f>
        <v>0.87632754074618835</v>
      </c>
      <c r="E60" s="18">
        <f>'1.Life_Table'!G61</f>
        <v>5.5530204590964023E-7</v>
      </c>
      <c r="F60" s="19">
        <f t="shared" si="0"/>
        <v>0</v>
      </c>
      <c r="G60" s="20">
        <f>'3.Reserve(t)'!H61</f>
        <v>6000</v>
      </c>
      <c r="H60" s="21">
        <f>'3.Reserve(t)'!J61</f>
        <v>3.3318122754578414E-3</v>
      </c>
    </row>
  </sheetData>
  <pageMargins left="0.2" right="0" top="0.25" bottom="0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1.Life_Table</vt:lpstr>
      <vt:lpstr>2.PV(1Life)</vt:lpstr>
      <vt:lpstr>3.Reserve(t)</vt:lpstr>
      <vt:lpstr>4.VAR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Walker</dc:creator>
  <cp:lastModifiedBy>test</cp:lastModifiedBy>
  <cp:lastPrinted>2017-03-02T14:54:59Z</cp:lastPrinted>
  <dcterms:created xsi:type="dcterms:W3CDTF">2016-11-19T17:04:14Z</dcterms:created>
  <dcterms:modified xsi:type="dcterms:W3CDTF">2017-03-13T14:59:51Z</dcterms:modified>
</cp:coreProperties>
</file>