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ocuments\UNCC FINN 6216 Scribb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K4" i="1" s="1"/>
  <c r="U3" i="1" s="1"/>
  <c r="I5" i="1"/>
  <c r="K5" i="1" s="1"/>
  <c r="U4" i="1" s="1"/>
  <c r="I6" i="1"/>
  <c r="K6" i="1" s="1"/>
  <c r="U5" i="1" s="1"/>
  <c r="I7" i="1"/>
  <c r="K7" i="1" s="1"/>
  <c r="U6" i="1" s="1"/>
  <c r="I8" i="1"/>
  <c r="K8" i="1" s="1"/>
  <c r="U7" i="1" s="1"/>
  <c r="I9" i="1"/>
  <c r="K9" i="1" s="1"/>
  <c r="U8" i="1" s="1"/>
  <c r="I10" i="1"/>
  <c r="K10" i="1" s="1"/>
  <c r="U9" i="1" s="1"/>
  <c r="I11" i="1"/>
  <c r="K11" i="1" s="1"/>
  <c r="U10" i="1" s="1"/>
  <c r="I12" i="1"/>
  <c r="K12" i="1" s="1"/>
  <c r="U11" i="1" s="1"/>
  <c r="I13" i="1"/>
  <c r="K13" i="1" s="1"/>
  <c r="U12" i="1" s="1"/>
  <c r="I14" i="1"/>
  <c r="K14" i="1" s="1"/>
  <c r="U13" i="1" s="1"/>
  <c r="I15" i="1"/>
  <c r="K15" i="1" s="1"/>
  <c r="U14" i="1" s="1"/>
  <c r="I16" i="1"/>
  <c r="K16" i="1" s="1"/>
  <c r="U15" i="1" s="1"/>
  <c r="I17" i="1"/>
  <c r="K17" i="1" s="1"/>
  <c r="U16" i="1" s="1"/>
  <c r="I18" i="1"/>
  <c r="K18" i="1" s="1"/>
  <c r="U17" i="1" s="1"/>
  <c r="I19" i="1"/>
  <c r="K19" i="1" s="1"/>
  <c r="U18" i="1" s="1"/>
  <c r="I20" i="1"/>
  <c r="K20" i="1" s="1"/>
  <c r="U19" i="1" s="1"/>
  <c r="I21" i="1"/>
  <c r="K21" i="1" s="1"/>
  <c r="U20" i="1" s="1"/>
  <c r="I22" i="1"/>
  <c r="K22" i="1" s="1"/>
  <c r="U21" i="1" s="1"/>
  <c r="I23" i="1"/>
  <c r="K23" i="1" s="1"/>
  <c r="U22" i="1" s="1"/>
  <c r="I24" i="1"/>
  <c r="K24" i="1" s="1"/>
  <c r="U23" i="1" s="1"/>
  <c r="I25" i="1"/>
  <c r="K25" i="1" s="1"/>
  <c r="U24" i="1" s="1"/>
  <c r="I26" i="1"/>
  <c r="K26" i="1" s="1"/>
  <c r="U25" i="1" s="1"/>
  <c r="I27" i="1"/>
  <c r="K27" i="1" s="1"/>
  <c r="U26" i="1" s="1"/>
  <c r="I28" i="1"/>
  <c r="K28" i="1" s="1"/>
  <c r="U27" i="1" s="1"/>
  <c r="I29" i="1"/>
  <c r="K29" i="1" s="1"/>
  <c r="U28" i="1" s="1"/>
  <c r="I30" i="1"/>
  <c r="K30" i="1" s="1"/>
  <c r="U29" i="1" s="1"/>
  <c r="I31" i="1"/>
  <c r="K31" i="1" s="1"/>
  <c r="U30" i="1" s="1"/>
  <c r="I32" i="1"/>
  <c r="K32" i="1" s="1"/>
  <c r="U31" i="1" s="1"/>
  <c r="I33" i="1"/>
  <c r="K33" i="1" s="1"/>
  <c r="U32" i="1" s="1"/>
  <c r="I34" i="1"/>
  <c r="K34" i="1" s="1"/>
  <c r="U33" i="1" s="1"/>
  <c r="I35" i="1"/>
  <c r="K35" i="1" s="1"/>
  <c r="U34" i="1" s="1"/>
  <c r="I36" i="1"/>
  <c r="K36" i="1" s="1"/>
  <c r="U35" i="1" s="1"/>
  <c r="I37" i="1"/>
  <c r="K37" i="1" s="1"/>
  <c r="U36" i="1" s="1"/>
  <c r="I38" i="1"/>
  <c r="K38" i="1" s="1"/>
  <c r="U37" i="1" s="1"/>
  <c r="I39" i="1"/>
  <c r="K39" i="1" s="1"/>
  <c r="U38" i="1" s="1"/>
  <c r="I40" i="1"/>
  <c r="K40" i="1" s="1"/>
  <c r="U39" i="1" s="1"/>
  <c r="I41" i="1"/>
  <c r="K41" i="1" s="1"/>
  <c r="U40" i="1" s="1"/>
  <c r="I42" i="1"/>
  <c r="K42" i="1" s="1"/>
  <c r="U41" i="1" s="1"/>
  <c r="I43" i="1"/>
  <c r="K43" i="1" s="1"/>
  <c r="U42" i="1" s="1"/>
  <c r="I44" i="1"/>
  <c r="K44" i="1" s="1"/>
  <c r="U43" i="1" s="1"/>
  <c r="I45" i="1"/>
  <c r="K45" i="1" s="1"/>
  <c r="U44" i="1" s="1"/>
  <c r="I46" i="1"/>
  <c r="K46" i="1" s="1"/>
  <c r="U45" i="1" s="1"/>
  <c r="I47" i="1"/>
  <c r="K47" i="1" s="1"/>
  <c r="U46" i="1" s="1"/>
  <c r="I48" i="1"/>
  <c r="K48" i="1" s="1"/>
  <c r="U47" i="1" s="1"/>
  <c r="I49" i="1"/>
  <c r="K49" i="1" s="1"/>
  <c r="U48" i="1" s="1"/>
  <c r="I50" i="1"/>
  <c r="K50" i="1" s="1"/>
  <c r="U49" i="1" s="1"/>
  <c r="I51" i="1"/>
  <c r="K51" i="1" s="1"/>
  <c r="U50" i="1" s="1"/>
  <c r="I52" i="1"/>
  <c r="K52" i="1" s="1"/>
  <c r="U51" i="1" s="1"/>
  <c r="I53" i="1"/>
  <c r="K53" i="1" s="1"/>
  <c r="U52" i="1" s="1"/>
  <c r="I54" i="1"/>
  <c r="K54" i="1" s="1"/>
  <c r="U53" i="1" s="1"/>
  <c r="I55" i="1"/>
  <c r="K55" i="1" s="1"/>
  <c r="U54" i="1" s="1"/>
  <c r="I56" i="1"/>
  <c r="K56" i="1" s="1"/>
  <c r="U55" i="1" s="1"/>
  <c r="I57" i="1"/>
  <c r="K57" i="1" s="1"/>
  <c r="U56" i="1" s="1"/>
  <c r="I58" i="1"/>
  <c r="K58" i="1" s="1"/>
  <c r="U57" i="1" s="1"/>
  <c r="I59" i="1"/>
  <c r="K59" i="1" s="1"/>
  <c r="U58" i="1" s="1"/>
  <c r="I60" i="1"/>
  <c r="K60" i="1" s="1"/>
  <c r="U59" i="1" s="1"/>
  <c r="I61" i="1"/>
  <c r="K61" i="1" s="1"/>
  <c r="U60" i="1" s="1"/>
  <c r="I62" i="1"/>
  <c r="K62" i="1" s="1"/>
  <c r="U61" i="1" s="1"/>
  <c r="I63" i="1"/>
  <c r="K63" i="1" s="1"/>
  <c r="U62" i="1" s="1"/>
  <c r="I64" i="1"/>
  <c r="K64" i="1" s="1"/>
  <c r="U63" i="1" s="1"/>
  <c r="I65" i="1"/>
  <c r="K65" i="1" s="1"/>
  <c r="U64" i="1" s="1"/>
  <c r="I66" i="1"/>
  <c r="K66" i="1" s="1"/>
  <c r="U65" i="1" s="1"/>
  <c r="I67" i="1"/>
  <c r="K67" i="1" s="1"/>
  <c r="U66" i="1" s="1"/>
  <c r="I68" i="1"/>
  <c r="K68" i="1" s="1"/>
  <c r="U67" i="1" s="1"/>
  <c r="I69" i="1"/>
  <c r="K69" i="1" s="1"/>
  <c r="U68" i="1" s="1"/>
  <c r="I70" i="1"/>
  <c r="K70" i="1" s="1"/>
  <c r="U69" i="1" s="1"/>
  <c r="I71" i="1"/>
  <c r="K71" i="1" s="1"/>
  <c r="U70" i="1" s="1"/>
  <c r="I72" i="1"/>
  <c r="K72" i="1" s="1"/>
  <c r="U71" i="1" s="1"/>
  <c r="I73" i="1"/>
  <c r="K73" i="1" s="1"/>
  <c r="U72" i="1" s="1"/>
  <c r="I74" i="1"/>
  <c r="K74" i="1" s="1"/>
  <c r="U73" i="1" s="1"/>
  <c r="I75" i="1"/>
  <c r="K75" i="1" s="1"/>
  <c r="U74" i="1" s="1"/>
  <c r="I76" i="1"/>
  <c r="K76" i="1" s="1"/>
  <c r="U75" i="1" s="1"/>
  <c r="I77" i="1"/>
  <c r="K77" i="1" s="1"/>
  <c r="U76" i="1" s="1"/>
  <c r="I78" i="1"/>
  <c r="K78" i="1" s="1"/>
  <c r="U77" i="1" s="1"/>
  <c r="I79" i="1"/>
  <c r="K79" i="1" s="1"/>
  <c r="U78" i="1" s="1"/>
  <c r="I80" i="1"/>
  <c r="K80" i="1" s="1"/>
  <c r="U79" i="1" s="1"/>
  <c r="I81" i="1"/>
  <c r="K81" i="1" s="1"/>
  <c r="U80" i="1" s="1"/>
  <c r="I82" i="1"/>
  <c r="K82" i="1" s="1"/>
  <c r="U81" i="1" s="1"/>
  <c r="I83" i="1"/>
  <c r="K83" i="1" s="1"/>
  <c r="U82" i="1" s="1"/>
  <c r="I84" i="1"/>
  <c r="K84" i="1" s="1"/>
  <c r="U83" i="1" s="1"/>
  <c r="I85" i="1"/>
  <c r="K85" i="1" s="1"/>
  <c r="U84" i="1" s="1"/>
  <c r="I86" i="1"/>
  <c r="K86" i="1" s="1"/>
  <c r="U85" i="1" s="1"/>
  <c r="I87" i="1"/>
  <c r="K87" i="1" s="1"/>
  <c r="U86" i="1" s="1"/>
  <c r="I88" i="1"/>
  <c r="K88" i="1" s="1"/>
  <c r="U87" i="1" s="1"/>
  <c r="I89" i="1"/>
  <c r="K89" i="1" s="1"/>
  <c r="U88" i="1" s="1"/>
  <c r="I90" i="1"/>
  <c r="K90" i="1" s="1"/>
  <c r="U89" i="1" s="1"/>
  <c r="I91" i="1"/>
  <c r="K91" i="1" s="1"/>
  <c r="U90" i="1" s="1"/>
  <c r="I92" i="1"/>
  <c r="K92" i="1" s="1"/>
  <c r="U91" i="1" s="1"/>
  <c r="I93" i="1"/>
  <c r="K93" i="1" s="1"/>
  <c r="U92" i="1" s="1"/>
  <c r="I94" i="1"/>
  <c r="K94" i="1" s="1"/>
  <c r="U93" i="1" s="1"/>
  <c r="I95" i="1"/>
  <c r="K95" i="1" s="1"/>
  <c r="U94" i="1" s="1"/>
  <c r="I96" i="1"/>
  <c r="K96" i="1" s="1"/>
  <c r="U95" i="1" s="1"/>
  <c r="I97" i="1"/>
  <c r="K97" i="1" s="1"/>
  <c r="U96" i="1" s="1"/>
  <c r="I98" i="1"/>
  <c r="K98" i="1" s="1"/>
  <c r="U97" i="1" s="1"/>
  <c r="I99" i="1"/>
  <c r="K99" i="1" s="1"/>
  <c r="U98" i="1" s="1"/>
  <c r="I100" i="1"/>
  <c r="K100" i="1" s="1"/>
  <c r="U99" i="1" s="1"/>
  <c r="I101" i="1"/>
  <c r="K101" i="1" s="1"/>
  <c r="U100" i="1" s="1"/>
  <c r="I102" i="1"/>
  <c r="K102" i="1" s="1"/>
  <c r="U101" i="1" s="1"/>
  <c r="I3" i="1"/>
  <c r="K3" i="1" s="1"/>
  <c r="U2" i="1" s="1"/>
  <c r="B11" i="1"/>
  <c r="B9" i="1"/>
  <c r="C3" i="1"/>
  <c r="D3" i="1" l="1"/>
  <c r="F3" i="1"/>
  <c r="G3" i="1" s="1"/>
  <c r="S2" i="1" s="1"/>
  <c r="Q2" i="1"/>
  <c r="C4" i="1"/>
  <c r="B12" i="1"/>
  <c r="F4" i="1"/>
  <c r="D4" i="1"/>
  <c r="H3" i="1" l="1"/>
  <c r="T2" i="1" s="1"/>
  <c r="E3" i="1"/>
  <c r="H4" i="1"/>
  <c r="T3" i="1" s="1"/>
  <c r="E4" i="1"/>
  <c r="R3" i="1" s="1"/>
  <c r="G4" i="1"/>
  <c r="S3" i="1" s="1"/>
  <c r="Q3" i="1"/>
  <c r="C5" i="1"/>
  <c r="R2" i="1" l="1"/>
  <c r="C6" i="1"/>
  <c r="G5" i="1"/>
  <c r="S4" i="1" s="1"/>
  <c r="Q4" i="1"/>
  <c r="D5" i="1"/>
  <c r="F5" i="1"/>
  <c r="H5" i="1" l="1"/>
  <c r="T4" i="1" s="1"/>
  <c r="E5" i="1"/>
  <c r="C7" i="1"/>
  <c r="Q5" i="1"/>
  <c r="F6" i="1"/>
  <c r="G6" i="1" s="1"/>
  <c r="S5" i="1" s="1"/>
  <c r="D6" i="1"/>
  <c r="R4" i="1" l="1"/>
  <c r="H6" i="1"/>
  <c r="T5" i="1" s="1"/>
  <c r="E6" i="1"/>
  <c r="R5" i="1" s="1"/>
  <c r="C8" i="1"/>
  <c r="Q6" i="1"/>
  <c r="F7" i="1"/>
  <c r="G7" i="1" s="1"/>
  <c r="S6" i="1" s="1"/>
  <c r="D7" i="1"/>
  <c r="H7" i="1" l="1"/>
  <c r="T6" i="1" s="1"/>
  <c r="E7" i="1"/>
  <c r="R6" i="1" s="1"/>
  <c r="C9" i="1"/>
  <c r="Q7" i="1"/>
  <c r="F8" i="1"/>
  <c r="G8" i="1" s="1"/>
  <c r="S7" i="1" s="1"/>
  <c r="D8" i="1"/>
  <c r="H8" i="1" l="1"/>
  <c r="T7" i="1" s="1"/>
  <c r="E8" i="1"/>
  <c r="R7" i="1" s="1"/>
  <c r="C10" i="1"/>
  <c r="G9" i="1"/>
  <c r="S8" i="1" s="1"/>
  <c r="Q8" i="1"/>
  <c r="D9" i="1"/>
  <c r="F9" i="1"/>
  <c r="H9" i="1" l="1"/>
  <c r="T8" i="1" s="1"/>
  <c r="E9" i="1"/>
  <c r="C11" i="1"/>
  <c r="Q9" i="1"/>
  <c r="F10" i="1"/>
  <c r="G10" i="1" s="1"/>
  <c r="S9" i="1" s="1"/>
  <c r="D10" i="1"/>
  <c r="R8" i="1" l="1"/>
  <c r="H10" i="1"/>
  <c r="T9" i="1" s="1"/>
  <c r="E10" i="1"/>
  <c r="R9" i="1" s="1"/>
  <c r="C12" i="1"/>
  <c r="Q10" i="1"/>
  <c r="F11" i="1"/>
  <c r="G11" i="1" s="1"/>
  <c r="S10" i="1" s="1"/>
  <c r="D11" i="1"/>
  <c r="H11" i="1" l="1"/>
  <c r="T10" i="1" s="1"/>
  <c r="E11" i="1"/>
  <c r="R10" i="1" s="1"/>
  <c r="C13" i="1"/>
  <c r="Q11" i="1"/>
  <c r="F12" i="1"/>
  <c r="G12" i="1" s="1"/>
  <c r="S11" i="1" s="1"/>
  <c r="D12" i="1"/>
  <c r="H12" i="1" l="1"/>
  <c r="T11" i="1" s="1"/>
  <c r="E12" i="1"/>
  <c r="R11" i="1" s="1"/>
  <c r="C14" i="1"/>
  <c r="G13" i="1"/>
  <c r="S12" i="1" s="1"/>
  <c r="Q12" i="1"/>
  <c r="D13" i="1"/>
  <c r="F13" i="1"/>
  <c r="H13" i="1" l="1"/>
  <c r="T12" i="1" s="1"/>
  <c r="E13" i="1"/>
  <c r="R12" i="1" s="1"/>
  <c r="C15" i="1"/>
  <c r="Q13" i="1"/>
  <c r="F14" i="1"/>
  <c r="G14" i="1" s="1"/>
  <c r="S13" i="1" s="1"/>
  <c r="D14" i="1"/>
  <c r="H14" i="1" l="1"/>
  <c r="T13" i="1" s="1"/>
  <c r="E14" i="1"/>
  <c r="R13" i="1" s="1"/>
  <c r="C16" i="1"/>
  <c r="Q14" i="1"/>
  <c r="F15" i="1"/>
  <c r="G15" i="1" s="1"/>
  <c r="S14" i="1" s="1"/>
  <c r="D15" i="1"/>
  <c r="H15" i="1" l="1"/>
  <c r="T14" i="1" s="1"/>
  <c r="E15" i="1"/>
  <c r="R14" i="1" s="1"/>
  <c r="C17" i="1"/>
  <c r="Q15" i="1"/>
  <c r="F16" i="1"/>
  <c r="G16" i="1" s="1"/>
  <c r="S15" i="1" s="1"/>
  <c r="D16" i="1"/>
  <c r="H16" i="1" l="1"/>
  <c r="T15" i="1" s="1"/>
  <c r="E16" i="1"/>
  <c r="R15" i="1" s="1"/>
  <c r="C18" i="1"/>
  <c r="G17" i="1"/>
  <c r="S16" i="1" s="1"/>
  <c r="Q16" i="1"/>
  <c r="D17" i="1"/>
  <c r="F17" i="1"/>
  <c r="H17" i="1" l="1"/>
  <c r="T16" i="1" s="1"/>
  <c r="E17" i="1"/>
  <c r="R16" i="1" s="1"/>
  <c r="C19" i="1"/>
  <c r="Q17" i="1"/>
  <c r="F18" i="1"/>
  <c r="G18" i="1" s="1"/>
  <c r="S17" i="1" s="1"/>
  <c r="D18" i="1"/>
  <c r="H18" i="1" l="1"/>
  <c r="T17" i="1" s="1"/>
  <c r="E18" i="1"/>
  <c r="R17" i="1" s="1"/>
  <c r="C20" i="1"/>
  <c r="Q18" i="1"/>
  <c r="F19" i="1"/>
  <c r="G19" i="1" s="1"/>
  <c r="S18" i="1" s="1"/>
  <c r="D19" i="1"/>
  <c r="H19" i="1" l="1"/>
  <c r="T18" i="1" s="1"/>
  <c r="E19" i="1"/>
  <c r="R18" i="1" s="1"/>
  <c r="C21" i="1"/>
  <c r="Q19" i="1"/>
  <c r="F20" i="1"/>
  <c r="G20" i="1" s="1"/>
  <c r="S19" i="1" s="1"/>
  <c r="D20" i="1"/>
  <c r="H20" i="1" l="1"/>
  <c r="T19" i="1" s="1"/>
  <c r="E20" i="1"/>
  <c r="R19" i="1" s="1"/>
  <c r="C22" i="1"/>
  <c r="G21" i="1"/>
  <c r="S20" i="1" s="1"/>
  <c r="Q20" i="1"/>
  <c r="D21" i="1"/>
  <c r="F21" i="1"/>
  <c r="H21" i="1" l="1"/>
  <c r="T20" i="1" s="1"/>
  <c r="E21" i="1"/>
  <c r="R20" i="1" s="1"/>
  <c r="C23" i="1"/>
  <c r="Q21" i="1"/>
  <c r="F22" i="1"/>
  <c r="G22" i="1" s="1"/>
  <c r="S21" i="1" s="1"/>
  <c r="D22" i="1"/>
  <c r="H22" i="1" l="1"/>
  <c r="T21" i="1" s="1"/>
  <c r="E22" i="1"/>
  <c r="R21" i="1" s="1"/>
  <c r="C24" i="1"/>
  <c r="Q22" i="1"/>
  <c r="F23" i="1"/>
  <c r="G23" i="1" s="1"/>
  <c r="S22" i="1" s="1"/>
  <c r="D23" i="1"/>
  <c r="H23" i="1" l="1"/>
  <c r="T22" i="1" s="1"/>
  <c r="E23" i="1"/>
  <c r="R22" i="1" s="1"/>
  <c r="C25" i="1"/>
  <c r="Q23" i="1"/>
  <c r="F24" i="1"/>
  <c r="G24" i="1" s="1"/>
  <c r="S23" i="1" s="1"/>
  <c r="D24" i="1"/>
  <c r="H24" i="1" l="1"/>
  <c r="T23" i="1" s="1"/>
  <c r="E24" i="1"/>
  <c r="R23" i="1" s="1"/>
  <c r="C26" i="1"/>
  <c r="G25" i="1"/>
  <c r="S24" i="1" s="1"/>
  <c r="Q24" i="1"/>
  <c r="D25" i="1"/>
  <c r="F25" i="1"/>
  <c r="H25" i="1" l="1"/>
  <c r="T24" i="1" s="1"/>
  <c r="E25" i="1"/>
  <c r="R24" i="1" s="1"/>
  <c r="C27" i="1"/>
  <c r="Q25" i="1"/>
  <c r="F26" i="1"/>
  <c r="G26" i="1" s="1"/>
  <c r="S25" i="1" s="1"/>
  <c r="D26" i="1"/>
  <c r="H26" i="1" l="1"/>
  <c r="T25" i="1" s="1"/>
  <c r="E26" i="1"/>
  <c r="R25" i="1" s="1"/>
  <c r="C28" i="1"/>
  <c r="Q26" i="1"/>
  <c r="F27" i="1"/>
  <c r="G27" i="1" s="1"/>
  <c r="S26" i="1" s="1"/>
  <c r="D27" i="1"/>
  <c r="H27" i="1" l="1"/>
  <c r="T26" i="1" s="1"/>
  <c r="E27" i="1"/>
  <c r="R26" i="1" s="1"/>
  <c r="C29" i="1"/>
  <c r="Q27" i="1"/>
  <c r="F28" i="1"/>
  <c r="G28" i="1" s="1"/>
  <c r="S27" i="1" s="1"/>
  <c r="D28" i="1"/>
  <c r="H28" i="1" l="1"/>
  <c r="T27" i="1" s="1"/>
  <c r="E28" i="1"/>
  <c r="R27" i="1" s="1"/>
  <c r="C30" i="1"/>
  <c r="G29" i="1"/>
  <c r="S28" i="1" s="1"/>
  <c r="Q28" i="1"/>
  <c r="D29" i="1"/>
  <c r="F29" i="1"/>
  <c r="H29" i="1" l="1"/>
  <c r="T28" i="1" s="1"/>
  <c r="E29" i="1"/>
  <c r="R28" i="1" s="1"/>
  <c r="C31" i="1"/>
  <c r="Q29" i="1"/>
  <c r="F30" i="1"/>
  <c r="G30" i="1" s="1"/>
  <c r="S29" i="1" s="1"/>
  <c r="D30" i="1"/>
  <c r="H30" i="1" l="1"/>
  <c r="T29" i="1" s="1"/>
  <c r="E30" i="1"/>
  <c r="R29" i="1" s="1"/>
  <c r="C32" i="1"/>
  <c r="Q30" i="1"/>
  <c r="F31" i="1"/>
  <c r="G31" i="1" s="1"/>
  <c r="S30" i="1" s="1"/>
  <c r="D31" i="1"/>
  <c r="H31" i="1" l="1"/>
  <c r="T30" i="1" s="1"/>
  <c r="E31" i="1"/>
  <c r="R30" i="1" s="1"/>
  <c r="C33" i="1"/>
  <c r="Q31" i="1"/>
  <c r="F32" i="1"/>
  <c r="G32" i="1" s="1"/>
  <c r="S31" i="1" s="1"/>
  <c r="D32" i="1"/>
  <c r="H32" i="1" l="1"/>
  <c r="T31" i="1" s="1"/>
  <c r="E32" i="1"/>
  <c r="R31" i="1" s="1"/>
  <c r="C34" i="1"/>
  <c r="G33" i="1"/>
  <c r="S32" i="1" s="1"/>
  <c r="Q32" i="1"/>
  <c r="D33" i="1"/>
  <c r="F33" i="1"/>
  <c r="H33" i="1" l="1"/>
  <c r="T32" i="1" s="1"/>
  <c r="E33" i="1"/>
  <c r="R32" i="1" s="1"/>
  <c r="C35" i="1"/>
  <c r="Q33" i="1"/>
  <c r="F34" i="1"/>
  <c r="G34" i="1" s="1"/>
  <c r="S33" i="1" s="1"/>
  <c r="D34" i="1"/>
  <c r="H34" i="1" l="1"/>
  <c r="T33" i="1" s="1"/>
  <c r="E34" i="1"/>
  <c r="R33" i="1" s="1"/>
  <c r="C36" i="1"/>
  <c r="Q34" i="1"/>
  <c r="F35" i="1"/>
  <c r="G35" i="1" s="1"/>
  <c r="S34" i="1" s="1"/>
  <c r="D35" i="1"/>
  <c r="H35" i="1" l="1"/>
  <c r="T34" i="1" s="1"/>
  <c r="E35" i="1"/>
  <c r="R34" i="1" s="1"/>
  <c r="C37" i="1"/>
  <c r="Q35" i="1"/>
  <c r="F36" i="1"/>
  <c r="G36" i="1" s="1"/>
  <c r="S35" i="1" s="1"/>
  <c r="D36" i="1"/>
  <c r="H36" i="1" l="1"/>
  <c r="T35" i="1" s="1"/>
  <c r="E36" i="1"/>
  <c r="R35" i="1" s="1"/>
  <c r="C38" i="1"/>
  <c r="G37" i="1"/>
  <c r="S36" i="1" s="1"/>
  <c r="Q36" i="1"/>
  <c r="D37" i="1"/>
  <c r="F37" i="1"/>
  <c r="H37" i="1" l="1"/>
  <c r="T36" i="1" s="1"/>
  <c r="E37" i="1"/>
  <c r="R36" i="1" s="1"/>
  <c r="C39" i="1"/>
  <c r="Q37" i="1"/>
  <c r="F38" i="1"/>
  <c r="G38" i="1" s="1"/>
  <c r="S37" i="1" s="1"/>
  <c r="D38" i="1"/>
  <c r="H38" i="1" l="1"/>
  <c r="T37" i="1" s="1"/>
  <c r="E38" i="1"/>
  <c r="R37" i="1" s="1"/>
  <c r="C40" i="1"/>
  <c r="Q38" i="1"/>
  <c r="F39" i="1"/>
  <c r="G39" i="1" s="1"/>
  <c r="S38" i="1" s="1"/>
  <c r="D39" i="1"/>
  <c r="H39" i="1" l="1"/>
  <c r="T38" i="1" s="1"/>
  <c r="E39" i="1"/>
  <c r="R38" i="1" s="1"/>
  <c r="C41" i="1"/>
  <c r="Q39" i="1"/>
  <c r="F40" i="1"/>
  <c r="G40" i="1" s="1"/>
  <c r="S39" i="1" s="1"/>
  <c r="D40" i="1"/>
  <c r="H40" i="1" l="1"/>
  <c r="T39" i="1" s="1"/>
  <c r="E40" i="1"/>
  <c r="R39" i="1" s="1"/>
  <c r="C42" i="1"/>
  <c r="G41" i="1"/>
  <c r="S40" i="1" s="1"/>
  <c r="Q40" i="1"/>
  <c r="D41" i="1"/>
  <c r="F41" i="1"/>
  <c r="H41" i="1" l="1"/>
  <c r="T40" i="1" s="1"/>
  <c r="E41" i="1"/>
  <c r="R40" i="1" s="1"/>
  <c r="C43" i="1"/>
  <c r="Q41" i="1"/>
  <c r="F42" i="1"/>
  <c r="G42" i="1" s="1"/>
  <c r="S41" i="1" s="1"/>
  <c r="D42" i="1"/>
  <c r="H42" i="1" l="1"/>
  <c r="T41" i="1" s="1"/>
  <c r="E42" i="1"/>
  <c r="R41" i="1" s="1"/>
  <c r="C44" i="1"/>
  <c r="Q42" i="1"/>
  <c r="F43" i="1"/>
  <c r="G43" i="1" s="1"/>
  <c r="S42" i="1" s="1"/>
  <c r="D43" i="1"/>
  <c r="H43" i="1" l="1"/>
  <c r="T42" i="1" s="1"/>
  <c r="E43" i="1"/>
  <c r="R42" i="1" s="1"/>
  <c r="C45" i="1"/>
  <c r="Q43" i="1"/>
  <c r="F44" i="1"/>
  <c r="G44" i="1" s="1"/>
  <c r="S43" i="1" s="1"/>
  <c r="D44" i="1"/>
  <c r="H44" i="1" l="1"/>
  <c r="T43" i="1" s="1"/>
  <c r="E44" i="1"/>
  <c r="R43" i="1" s="1"/>
  <c r="C46" i="1"/>
  <c r="G45" i="1"/>
  <c r="S44" i="1" s="1"/>
  <c r="Q44" i="1"/>
  <c r="D45" i="1"/>
  <c r="F45" i="1"/>
  <c r="H45" i="1" l="1"/>
  <c r="T44" i="1" s="1"/>
  <c r="E45" i="1"/>
  <c r="R44" i="1" s="1"/>
  <c r="C47" i="1"/>
  <c r="G46" i="1"/>
  <c r="S45" i="1" s="1"/>
  <c r="Q45" i="1"/>
  <c r="D46" i="1"/>
  <c r="F46" i="1"/>
  <c r="H46" i="1" l="1"/>
  <c r="T45" i="1" s="1"/>
  <c r="E46" i="1"/>
  <c r="R45" i="1" s="1"/>
  <c r="C48" i="1"/>
  <c r="G47" i="1"/>
  <c r="S46" i="1" s="1"/>
  <c r="Q46" i="1"/>
  <c r="D47" i="1"/>
  <c r="F47" i="1"/>
  <c r="H47" i="1" l="1"/>
  <c r="T46" i="1" s="1"/>
  <c r="E47" i="1"/>
  <c r="R46" i="1" s="1"/>
  <c r="C49" i="1"/>
  <c r="G48" i="1"/>
  <c r="S47" i="1" s="1"/>
  <c r="Q47" i="1"/>
  <c r="D48" i="1"/>
  <c r="F48" i="1"/>
  <c r="H48" i="1" l="1"/>
  <c r="T47" i="1" s="1"/>
  <c r="E48" i="1"/>
  <c r="R47" i="1" s="1"/>
  <c r="C50" i="1"/>
  <c r="G49" i="1"/>
  <c r="S48" i="1" s="1"/>
  <c r="Q48" i="1"/>
  <c r="D49" i="1"/>
  <c r="F49" i="1"/>
  <c r="H49" i="1" l="1"/>
  <c r="T48" i="1" s="1"/>
  <c r="E49" i="1"/>
  <c r="R48" i="1" s="1"/>
  <c r="C51" i="1"/>
  <c r="G50" i="1"/>
  <c r="S49" i="1" s="1"/>
  <c r="Q49" i="1"/>
  <c r="D50" i="1"/>
  <c r="F50" i="1"/>
  <c r="H50" i="1" l="1"/>
  <c r="T49" i="1" s="1"/>
  <c r="E50" i="1"/>
  <c r="R49" i="1" s="1"/>
  <c r="C52" i="1"/>
  <c r="G51" i="1"/>
  <c r="S50" i="1" s="1"/>
  <c r="Q50" i="1"/>
  <c r="D51" i="1"/>
  <c r="F51" i="1"/>
  <c r="H51" i="1" l="1"/>
  <c r="T50" i="1" s="1"/>
  <c r="E51" i="1"/>
  <c r="R50" i="1" s="1"/>
  <c r="C53" i="1"/>
  <c r="G52" i="1"/>
  <c r="S51" i="1" s="1"/>
  <c r="Q51" i="1"/>
  <c r="D52" i="1"/>
  <c r="F52" i="1"/>
  <c r="H52" i="1" l="1"/>
  <c r="T51" i="1" s="1"/>
  <c r="E52" i="1"/>
  <c r="R51" i="1" s="1"/>
  <c r="C54" i="1"/>
  <c r="G53" i="1"/>
  <c r="S52" i="1" s="1"/>
  <c r="Q52" i="1"/>
  <c r="D53" i="1"/>
  <c r="F53" i="1"/>
  <c r="H53" i="1" l="1"/>
  <c r="T52" i="1" s="1"/>
  <c r="E53" i="1"/>
  <c r="R52" i="1" s="1"/>
  <c r="C55" i="1"/>
  <c r="G54" i="1"/>
  <c r="S53" i="1" s="1"/>
  <c r="Q53" i="1"/>
  <c r="D54" i="1"/>
  <c r="F54" i="1"/>
  <c r="H54" i="1" l="1"/>
  <c r="T53" i="1" s="1"/>
  <c r="E54" i="1"/>
  <c r="R53" i="1" s="1"/>
  <c r="C56" i="1"/>
  <c r="G55" i="1"/>
  <c r="S54" i="1" s="1"/>
  <c r="Q54" i="1"/>
  <c r="D55" i="1"/>
  <c r="F55" i="1"/>
  <c r="H55" i="1" l="1"/>
  <c r="T54" i="1" s="1"/>
  <c r="E55" i="1"/>
  <c r="R54" i="1" s="1"/>
  <c r="C57" i="1"/>
  <c r="G56" i="1"/>
  <c r="S55" i="1" s="1"/>
  <c r="Q55" i="1"/>
  <c r="D56" i="1"/>
  <c r="F56" i="1"/>
  <c r="H56" i="1" l="1"/>
  <c r="T55" i="1" s="1"/>
  <c r="E56" i="1"/>
  <c r="R55" i="1" s="1"/>
  <c r="C58" i="1"/>
  <c r="G57" i="1"/>
  <c r="S56" i="1" s="1"/>
  <c r="Q56" i="1"/>
  <c r="D57" i="1"/>
  <c r="F57" i="1"/>
  <c r="H57" i="1" l="1"/>
  <c r="T56" i="1" s="1"/>
  <c r="E57" i="1"/>
  <c r="R56" i="1" s="1"/>
  <c r="C59" i="1"/>
  <c r="G58" i="1"/>
  <c r="S57" i="1" s="1"/>
  <c r="Q57" i="1"/>
  <c r="D58" i="1"/>
  <c r="F58" i="1"/>
  <c r="H58" i="1" l="1"/>
  <c r="T57" i="1" s="1"/>
  <c r="E58" i="1"/>
  <c r="R57" i="1" s="1"/>
  <c r="C60" i="1"/>
  <c r="G59" i="1"/>
  <c r="S58" i="1" s="1"/>
  <c r="Q58" i="1"/>
  <c r="D59" i="1"/>
  <c r="F59" i="1"/>
  <c r="H59" i="1" l="1"/>
  <c r="T58" i="1" s="1"/>
  <c r="E59" i="1"/>
  <c r="R58" i="1" s="1"/>
  <c r="C61" i="1"/>
  <c r="G60" i="1"/>
  <c r="S59" i="1" s="1"/>
  <c r="Q59" i="1"/>
  <c r="D60" i="1"/>
  <c r="F60" i="1"/>
  <c r="H60" i="1" l="1"/>
  <c r="T59" i="1" s="1"/>
  <c r="E60" i="1"/>
  <c r="R59" i="1" s="1"/>
  <c r="C62" i="1"/>
  <c r="G61" i="1"/>
  <c r="S60" i="1" s="1"/>
  <c r="Q60" i="1"/>
  <c r="D61" i="1"/>
  <c r="F61" i="1"/>
  <c r="H61" i="1" l="1"/>
  <c r="T60" i="1" s="1"/>
  <c r="E61" i="1"/>
  <c r="R60" i="1" s="1"/>
  <c r="C63" i="1"/>
  <c r="G62" i="1"/>
  <c r="S61" i="1" s="1"/>
  <c r="Q61" i="1"/>
  <c r="D62" i="1"/>
  <c r="F62" i="1"/>
  <c r="H62" i="1" l="1"/>
  <c r="T61" i="1" s="1"/>
  <c r="E62" i="1"/>
  <c r="R61" i="1" s="1"/>
  <c r="C64" i="1"/>
  <c r="G63" i="1"/>
  <c r="S62" i="1" s="1"/>
  <c r="Q62" i="1"/>
  <c r="D63" i="1"/>
  <c r="F63" i="1"/>
  <c r="H63" i="1" l="1"/>
  <c r="T62" i="1" s="1"/>
  <c r="E63" i="1"/>
  <c r="R62" i="1" s="1"/>
  <c r="C65" i="1"/>
  <c r="G64" i="1"/>
  <c r="S63" i="1" s="1"/>
  <c r="Q63" i="1"/>
  <c r="D64" i="1"/>
  <c r="F64" i="1"/>
  <c r="H64" i="1" l="1"/>
  <c r="T63" i="1" s="1"/>
  <c r="E64" i="1"/>
  <c r="R63" i="1" s="1"/>
  <c r="C66" i="1"/>
  <c r="G65" i="1"/>
  <c r="S64" i="1" s="1"/>
  <c r="Q64" i="1"/>
  <c r="D65" i="1"/>
  <c r="F65" i="1"/>
  <c r="H65" i="1" l="1"/>
  <c r="T64" i="1" s="1"/>
  <c r="E65" i="1"/>
  <c r="R64" i="1" s="1"/>
  <c r="C67" i="1"/>
  <c r="G66" i="1"/>
  <c r="S65" i="1" s="1"/>
  <c r="Q65" i="1"/>
  <c r="D66" i="1"/>
  <c r="F66" i="1"/>
  <c r="H66" i="1" l="1"/>
  <c r="T65" i="1" s="1"/>
  <c r="E66" i="1"/>
  <c r="R65" i="1" s="1"/>
  <c r="C68" i="1"/>
  <c r="G67" i="1"/>
  <c r="S66" i="1" s="1"/>
  <c r="Q66" i="1"/>
  <c r="D67" i="1"/>
  <c r="F67" i="1"/>
  <c r="H67" i="1" l="1"/>
  <c r="T66" i="1" s="1"/>
  <c r="E67" i="1"/>
  <c r="R66" i="1" s="1"/>
  <c r="C69" i="1"/>
  <c r="G68" i="1"/>
  <c r="S67" i="1" s="1"/>
  <c r="Q67" i="1"/>
  <c r="D68" i="1"/>
  <c r="F68" i="1"/>
  <c r="H68" i="1" l="1"/>
  <c r="T67" i="1" s="1"/>
  <c r="E68" i="1"/>
  <c r="R67" i="1" s="1"/>
  <c r="C70" i="1"/>
  <c r="G69" i="1"/>
  <c r="S68" i="1" s="1"/>
  <c r="Q68" i="1"/>
  <c r="D69" i="1"/>
  <c r="F69" i="1"/>
  <c r="H69" i="1" l="1"/>
  <c r="T68" i="1" s="1"/>
  <c r="E69" i="1"/>
  <c r="R68" i="1" s="1"/>
  <c r="C71" i="1"/>
  <c r="G70" i="1"/>
  <c r="S69" i="1" s="1"/>
  <c r="Q69" i="1"/>
  <c r="D70" i="1"/>
  <c r="F70" i="1"/>
  <c r="H70" i="1" l="1"/>
  <c r="T69" i="1" s="1"/>
  <c r="E70" i="1"/>
  <c r="R69" i="1" s="1"/>
  <c r="C72" i="1"/>
  <c r="G71" i="1"/>
  <c r="S70" i="1" s="1"/>
  <c r="Q70" i="1"/>
  <c r="D71" i="1"/>
  <c r="F71" i="1"/>
  <c r="H71" i="1" l="1"/>
  <c r="T70" i="1" s="1"/>
  <c r="E71" i="1"/>
  <c r="R70" i="1" s="1"/>
  <c r="C73" i="1"/>
  <c r="G72" i="1"/>
  <c r="S71" i="1" s="1"/>
  <c r="Q71" i="1"/>
  <c r="D72" i="1"/>
  <c r="F72" i="1"/>
  <c r="H72" i="1" l="1"/>
  <c r="T71" i="1" s="1"/>
  <c r="E72" i="1"/>
  <c r="R71" i="1" s="1"/>
  <c r="C74" i="1"/>
  <c r="G73" i="1"/>
  <c r="S72" i="1" s="1"/>
  <c r="Q72" i="1"/>
  <c r="D73" i="1"/>
  <c r="F73" i="1"/>
  <c r="H73" i="1" l="1"/>
  <c r="T72" i="1" s="1"/>
  <c r="E73" i="1"/>
  <c r="R72" i="1" s="1"/>
  <c r="C75" i="1"/>
  <c r="G74" i="1"/>
  <c r="S73" i="1" s="1"/>
  <c r="Q73" i="1"/>
  <c r="D74" i="1"/>
  <c r="F74" i="1"/>
  <c r="H74" i="1" l="1"/>
  <c r="T73" i="1" s="1"/>
  <c r="E74" i="1"/>
  <c r="R73" i="1" s="1"/>
  <c r="C76" i="1"/>
  <c r="G75" i="1"/>
  <c r="S74" i="1" s="1"/>
  <c r="Q74" i="1"/>
  <c r="D75" i="1"/>
  <c r="F75" i="1"/>
  <c r="H75" i="1" l="1"/>
  <c r="T74" i="1" s="1"/>
  <c r="E75" i="1"/>
  <c r="R74" i="1" s="1"/>
  <c r="C77" i="1"/>
  <c r="G76" i="1"/>
  <c r="S75" i="1" s="1"/>
  <c r="Q75" i="1"/>
  <c r="D76" i="1"/>
  <c r="F76" i="1"/>
  <c r="H76" i="1" l="1"/>
  <c r="T75" i="1" s="1"/>
  <c r="E76" i="1"/>
  <c r="R75" i="1" s="1"/>
  <c r="C78" i="1"/>
  <c r="G77" i="1"/>
  <c r="S76" i="1" s="1"/>
  <c r="Q76" i="1"/>
  <c r="D77" i="1"/>
  <c r="F77" i="1"/>
  <c r="H77" i="1" l="1"/>
  <c r="T76" i="1" s="1"/>
  <c r="E77" i="1"/>
  <c r="R76" i="1" s="1"/>
  <c r="C79" i="1"/>
  <c r="G78" i="1"/>
  <c r="S77" i="1" s="1"/>
  <c r="Q77" i="1"/>
  <c r="D78" i="1"/>
  <c r="F78" i="1"/>
  <c r="H78" i="1" l="1"/>
  <c r="T77" i="1" s="1"/>
  <c r="E78" i="1"/>
  <c r="R77" i="1" s="1"/>
  <c r="C80" i="1"/>
  <c r="G79" i="1"/>
  <c r="S78" i="1" s="1"/>
  <c r="Q78" i="1"/>
  <c r="D79" i="1"/>
  <c r="F79" i="1"/>
  <c r="H79" i="1" l="1"/>
  <c r="T78" i="1" s="1"/>
  <c r="E79" i="1"/>
  <c r="R78" i="1" s="1"/>
  <c r="C81" i="1"/>
  <c r="G80" i="1"/>
  <c r="S79" i="1" s="1"/>
  <c r="Q79" i="1"/>
  <c r="D80" i="1"/>
  <c r="F80" i="1"/>
  <c r="H80" i="1" l="1"/>
  <c r="T79" i="1" s="1"/>
  <c r="E80" i="1"/>
  <c r="R79" i="1" s="1"/>
  <c r="C82" i="1"/>
  <c r="G81" i="1"/>
  <c r="S80" i="1" s="1"/>
  <c r="Q80" i="1"/>
  <c r="D81" i="1"/>
  <c r="F81" i="1"/>
  <c r="H81" i="1" l="1"/>
  <c r="T80" i="1" s="1"/>
  <c r="E81" i="1"/>
  <c r="R80" i="1" s="1"/>
  <c r="C83" i="1"/>
  <c r="G82" i="1"/>
  <c r="S81" i="1" s="1"/>
  <c r="Q81" i="1"/>
  <c r="D82" i="1"/>
  <c r="F82" i="1"/>
  <c r="H82" i="1" l="1"/>
  <c r="T81" i="1" s="1"/>
  <c r="E82" i="1"/>
  <c r="R81" i="1" s="1"/>
  <c r="C84" i="1"/>
  <c r="G83" i="1"/>
  <c r="S82" i="1" s="1"/>
  <c r="Q82" i="1"/>
  <c r="D83" i="1"/>
  <c r="F83" i="1"/>
  <c r="H83" i="1" l="1"/>
  <c r="T82" i="1" s="1"/>
  <c r="E83" i="1"/>
  <c r="R82" i="1" s="1"/>
  <c r="C85" i="1"/>
  <c r="G84" i="1"/>
  <c r="S83" i="1" s="1"/>
  <c r="Q83" i="1"/>
  <c r="D84" i="1"/>
  <c r="F84" i="1"/>
  <c r="H84" i="1" l="1"/>
  <c r="T83" i="1" s="1"/>
  <c r="E84" i="1"/>
  <c r="R83" i="1" s="1"/>
  <c r="C86" i="1"/>
  <c r="G85" i="1"/>
  <c r="S84" i="1" s="1"/>
  <c r="Q84" i="1"/>
  <c r="D85" i="1"/>
  <c r="F85" i="1"/>
  <c r="H85" i="1" l="1"/>
  <c r="T84" i="1" s="1"/>
  <c r="E85" i="1"/>
  <c r="R84" i="1" s="1"/>
  <c r="C87" i="1"/>
  <c r="G86" i="1"/>
  <c r="S85" i="1" s="1"/>
  <c r="Q85" i="1"/>
  <c r="D86" i="1"/>
  <c r="F86" i="1"/>
  <c r="H86" i="1" l="1"/>
  <c r="T85" i="1" s="1"/>
  <c r="E86" i="1"/>
  <c r="R85" i="1" s="1"/>
  <c r="C88" i="1"/>
  <c r="Q86" i="1"/>
  <c r="D87" i="1"/>
  <c r="F87" i="1"/>
  <c r="G87" i="1" s="1"/>
  <c r="S86" i="1" s="1"/>
  <c r="H87" i="1" l="1"/>
  <c r="T86" i="1" s="1"/>
  <c r="E87" i="1"/>
  <c r="R86" i="1" s="1"/>
  <c r="C89" i="1"/>
  <c r="G88" i="1"/>
  <c r="S87" i="1" s="1"/>
  <c r="Q87" i="1"/>
  <c r="D88" i="1"/>
  <c r="F88" i="1"/>
  <c r="H88" i="1" l="1"/>
  <c r="T87" i="1" s="1"/>
  <c r="E88" i="1"/>
  <c r="R87" i="1" s="1"/>
  <c r="C90" i="1"/>
  <c r="G89" i="1"/>
  <c r="S88" i="1" s="1"/>
  <c r="Q88" i="1"/>
  <c r="D89" i="1"/>
  <c r="F89" i="1"/>
  <c r="H89" i="1" l="1"/>
  <c r="T88" i="1" s="1"/>
  <c r="E89" i="1"/>
  <c r="R88" i="1" s="1"/>
  <c r="C91" i="1"/>
  <c r="G90" i="1"/>
  <c r="S89" i="1" s="1"/>
  <c r="Q89" i="1"/>
  <c r="D90" i="1"/>
  <c r="F90" i="1"/>
  <c r="H90" i="1" l="1"/>
  <c r="T89" i="1" s="1"/>
  <c r="E90" i="1"/>
  <c r="R89" i="1" s="1"/>
  <c r="C92" i="1"/>
  <c r="G91" i="1"/>
  <c r="S90" i="1" s="1"/>
  <c r="Q90" i="1"/>
  <c r="D91" i="1"/>
  <c r="F91" i="1"/>
  <c r="H91" i="1" l="1"/>
  <c r="T90" i="1" s="1"/>
  <c r="E91" i="1"/>
  <c r="R90" i="1" s="1"/>
  <c r="C93" i="1"/>
  <c r="G92" i="1"/>
  <c r="S91" i="1" s="1"/>
  <c r="Q91" i="1"/>
  <c r="D92" i="1"/>
  <c r="F92" i="1"/>
  <c r="H92" i="1" l="1"/>
  <c r="T91" i="1" s="1"/>
  <c r="E92" i="1"/>
  <c r="R91" i="1" s="1"/>
  <c r="C94" i="1"/>
  <c r="G93" i="1"/>
  <c r="S92" i="1" s="1"/>
  <c r="Q92" i="1"/>
  <c r="D93" i="1"/>
  <c r="F93" i="1"/>
  <c r="H93" i="1" l="1"/>
  <c r="T92" i="1" s="1"/>
  <c r="E93" i="1"/>
  <c r="R92" i="1" s="1"/>
  <c r="C95" i="1"/>
  <c r="G94" i="1"/>
  <c r="S93" i="1" s="1"/>
  <c r="Q93" i="1"/>
  <c r="D94" i="1"/>
  <c r="F94" i="1"/>
  <c r="H94" i="1" l="1"/>
  <c r="T93" i="1" s="1"/>
  <c r="E94" i="1"/>
  <c r="R93" i="1" s="1"/>
  <c r="C96" i="1"/>
  <c r="G95" i="1"/>
  <c r="S94" i="1" s="1"/>
  <c r="Q94" i="1"/>
  <c r="D95" i="1"/>
  <c r="F95" i="1"/>
  <c r="H95" i="1" l="1"/>
  <c r="T94" i="1" s="1"/>
  <c r="E95" i="1"/>
  <c r="R94" i="1" s="1"/>
  <c r="C97" i="1"/>
  <c r="G96" i="1"/>
  <c r="S95" i="1" s="1"/>
  <c r="Q95" i="1"/>
  <c r="D96" i="1"/>
  <c r="F96" i="1"/>
  <c r="H96" i="1" l="1"/>
  <c r="T95" i="1" s="1"/>
  <c r="E96" i="1"/>
  <c r="R95" i="1" s="1"/>
  <c r="C98" i="1"/>
  <c r="G97" i="1"/>
  <c r="S96" i="1" s="1"/>
  <c r="Q96" i="1"/>
  <c r="D97" i="1"/>
  <c r="F97" i="1"/>
  <c r="H97" i="1" l="1"/>
  <c r="T96" i="1" s="1"/>
  <c r="E97" i="1"/>
  <c r="R96" i="1" s="1"/>
  <c r="C99" i="1"/>
  <c r="G98" i="1"/>
  <c r="S97" i="1" s="1"/>
  <c r="Q97" i="1"/>
  <c r="D98" i="1"/>
  <c r="F98" i="1"/>
  <c r="H98" i="1" l="1"/>
  <c r="T97" i="1" s="1"/>
  <c r="E98" i="1"/>
  <c r="R97" i="1" s="1"/>
  <c r="C100" i="1"/>
  <c r="G99" i="1"/>
  <c r="S98" i="1" s="1"/>
  <c r="Q98" i="1"/>
  <c r="D99" i="1"/>
  <c r="F99" i="1"/>
  <c r="H99" i="1" l="1"/>
  <c r="T98" i="1" s="1"/>
  <c r="E99" i="1"/>
  <c r="R98" i="1" s="1"/>
  <c r="C101" i="1"/>
  <c r="G100" i="1"/>
  <c r="S99" i="1" s="1"/>
  <c r="Q99" i="1"/>
  <c r="D100" i="1"/>
  <c r="F100" i="1"/>
  <c r="H100" i="1" l="1"/>
  <c r="T99" i="1" s="1"/>
  <c r="E100" i="1"/>
  <c r="R99" i="1" s="1"/>
  <c r="Q100" i="1"/>
  <c r="C102" i="1"/>
  <c r="D101" i="1"/>
  <c r="F101" i="1"/>
  <c r="G101" i="1" s="1"/>
  <c r="S100" i="1" s="1"/>
  <c r="H101" i="1" l="1"/>
  <c r="T100" i="1" s="1"/>
  <c r="E101" i="1"/>
  <c r="R100" i="1" s="1"/>
  <c r="Q101" i="1"/>
  <c r="D102" i="1"/>
  <c r="F102" i="1"/>
  <c r="G102" i="1" s="1"/>
  <c r="S101" i="1" s="1"/>
  <c r="H102" i="1" l="1"/>
  <c r="T101" i="1" s="1"/>
  <c r="E102" i="1"/>
  <c r="R101" i="1" l="1"/>
  <c r="B16" i="1"/>
</calcChain>
</file>

<file path=xl/sharedStrings.xml><?xml version="1.0" encoding="utf-8"?>
<sst xmlns="http://schemas.openxmlformats.org/spreadsheetml/2006/main" count="33" uniqueCount="32">
  <si>
    <t>Counterparty Risk Examples</t>
  </si>
  <si>
    <t xml:space="preserve">Current AAPL price </t>
  </si>
  <si>
    <t>risk free rate</t>
  </si>
  <si>
    <t>dividend rate</t>
  </si>
  <si>
    <t>time to expiration</t>
  </si>
  <si>
    <t>strike price</t>
  </si>
  <si>
    <t>recovery rate</t>
  </si>
  <si>
    <t>hazard rate</t>
  </si>
  <si>
    <t>times</t>
  </si>
  <si>
    <t>Survival probability</t>
  </si>
  <si>
    <t>european call value</t>
  </si>
  <si>
    <t>volatility</t>
  </si>
  <si>
    <t>CVA value analytical</t>
  </si>
  <si>
    <t>real world drift</t>
  </si>
  <si>
    <t>AAPL closes</t>
  </si>
  <si>
    <t>dates</t>
  </si>
  <si>
    <t>Sbar</t>
  </si>
  <si>
    <t>percentile</t>
  </si>
  <si>
    <t>PFE(t)</t>
  </si>
  <si>
    <t>EE(t)</t>
  </si>
  <si>
    <t>Maximum PFE</t>
  </si>
  <si>
    <t>adj fwd</t>
  </si>
  <si>
    <t>adj F</t>
  </si>
  <si>
    <t>PFE</t>
  </si>
  <si>
    <t>EE</t>
  </si>
  <si>
    <t>PFE(t) fwd</t>
  </si>
  <si>
    <t>EE(t) fwd</t>
  </si>
  <si>
    <t>adj strike</t>
  </si>
  <si>
    <t>PFE fwd</t>
  </si>
  <si>
    <t>EE fwd</t>
  </si>
  <si>
    <t>CVA fwd term</t>
  </si>
  <si>
    <t>CVA value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</si>
</sst>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PFE</a:t>
            </a:r>
            <a:r>
              <a:rPr lang="en-US" baseline="0"/>
              <a:t> and 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Sheet1!$Q$2:$Q$101</c:f>
              <c:numCache>
                <c:formatCode>#,##0.00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Sheet1!$R$2:$R$101</c:f>
              <c:numCache>
                <c:formatCode>0.00</c:formatCode>
                <c:ptCount val="100"/>
                <c:pt idx="0">
                  <c:v>13.949390802858993</c:v>
                </c:pt>
                <c:pt idx="1">
                  <c:v>15.202404409410491</c:v>
                </c:pt>
                <c:pt idx="2">
                  <c:v>16.205806218328064</c:v>
                </c:pt>
                <c:pt idx="3">
                  <c:v>17.080924140391303</c:v>
                </c:pt>
                <c:pt idx="4">
                  <c:v>17.87469479152341</c:v>
                </c:pt>
                <c:pt idx="5">
                  <c:v>18.61116357620098</c:v>
                </c:pt>
                <c:pt idx="6">
                  <c:v>19.304600489175414</c:v>
                </c:pt>
                <c:pt idx="7">
                  <c:v>19.964295112090213</c:v>
                </c:pt>
                <c:pt idx="8">
                  <c:v>20.596695127238476</c:v>
                </c:pt>
                <c:pt idx="9">
                  <c:v>21.206492058952222</c:v>
                </c:pt>
                <c:pt idx="10">
                  <c:v>21.797225805521308</c:v>
                </c:pt>
                <c:pt idx="11">
                  <c:v>22.37164544689189</c:v>
                </c:pt>
                <c:pt idx="12">
                  <c:v>22.931936613934894</c:v>
                </c:pt>
                <c:pt idx="13">
                  <c:v>23.479871178271523</c:v>
                </c:pt>
                <c:pt idx="14">
                  <c:v>24.016909417813466</c:v>
                </c:pt>
                <c:pt idx="15">
                  <c:v>24.544271885632838</c:v>
                </c:pt>
                <c:pt idx="16">
                  <c:v>25.062991283477928</c:v>
                </c:pt>
                <c:pt idx="17">
                  <c:v>25.573950741818308</c:v>
                </c:pt>
                <c:pt idx="18">
                  <c:v>26.077912618707174</c:v>
                </c:pt>
                <c:pt idx="19">
                  <c:v>26.575540535886901</c:v>
                </c:pt>
                <c:pt idx="20">
                  <c:v>27.06741649488869</c:v>
                </c:pt>
                <c:pt idx="21">
                  <c:v>27.554054350332564</c:v>
                </c:pt>
                <c:pt idx="22">
                  <c:v>28.035910543335731</c:v>
                </c:pt>
                <c:pt idx="23">
                  <c:v>28.513392744737516</c:v>
                </c:pt>
                <c:pt idx="24">
                  <c:v>28.986866883183694</c:v>
                </c:pt>
                <c:pt idx="25">
                  <c:v>29.456662910459315</c:v>
                </c:pt>
                <c:pt idx="26">
                  <c:v>29.923079568942484</c:v>
                </c:pt>
                <c:pt idx="27">
                  <c:v>30.386388362676584</c:v>
                </c:pt>
                <c:pt idx="28">
                  <c:v>30.846836887045299</c:v>
                </c:pt>
                <c:pt idx="29">
                  <c:v>31.30465163747688</c:v>
                </c:pt>
                <c:pt idx="30">
                  <c:v>31.760040391628479</c:v>
                </c:pt>
                <c:pt idx="31">
                  <c:v>32.213194239773173</c:v>
                </c:pt>
                <c:pt idx="32">
                  <c:v>32.664289322979556</c:v>
                </c:pt>
                <c:pt idx="33">
                  <c:v>33.113488326960976</c:v>
                </c:pt>
                <c:pt idx="34">
                  <c:v>33.560941770326721</c:v>
                </c:pt>
                <c:pt idx="35">
                  <c:v>34.006789118771522</c:v>
                </c:pt>
                <c:pt idx="36">
                  <c:v>34.451159751036016</c:v>
                </c:pt>
                <c:pt idx="37">
                  <c:v>34.89417379791584</c:v>
                </c:pt>
                <c:pt idx="38">
                  <c:v>35.33594287193867</c:v>
                </c:pt>
                <c:pt idx="39">
                  <c:v>35.776570702370805</c:v>
                </c:pt>
                <c:pt idx="40">
                  <c:v>36.216153687811584</c:v>
                </c:pt>
                <c:pt idx="41">
                  <c:v>36.654781376669305</c:v>
                </c:pt>
                <c:pt idx="42">
                  <c:v>37.092536884202985</c:v>
                </c:pt>
                <c:pt idx="43">
                  <c:v>37.529497253487463</c:v>
                </c:pt>
                <c:pt idx="44">
                  <c:v>37.965733766564455</c:v>
                </c:pt>
                <c:pt idx="45">
                  <c:v>38.401312211137764</c:v>
                </c:pt>
                <c:pt idx="46">
                  <c:v>38.836293107422492</c:v>
                </c:pt>
                <c:pt idx="47">
                  <c:v>39.270731899141765</c:v>
                </c:pt>
                <c:pt idx="48">
                  <c:v>39.704679112158288</c:v>
                </c:pt>
                <c:pt idx="49">
                  <c:v>40.138180483820037</c:v>
                </c:pt>
                <c:pt idx="50">
                  <c:v>40.571277065772122</c:v>
                </c:pt>
                <c:pt idx="51">
                  <c:v>41.00400530273636</c:v>
                </c:pt>
                <c:pt idx="52">
                  <c:v>41.436397089575792</c:v>
                </c:pt>
                <c:pt idx="53">
                  <c:v>41.868479808845663</c:v>
                </c:pt>
                <c:pt idx="54">
                  <c:v>42.30027635097035</c:v>
                </c:pt>
                <c:pt idx="55">
                  <c:v>42.73180511919368</c:v>
                </c:pt>
                <c:pt idx="56">
                  <c:v>43.163080021509487</c:v>
                </c:pt>
                <c:pt idx="57">
                  <c:v>43.594110451911433</c:v>
                </c:pt>
                <c:pt idx="58">
                  <c:v>44.024901263490392</c:v>
                </c:pt>
                <c:pt idx="59">
                  <c:v>44.455452736172461</c:v>
                </c:pt>
                <c:pt idx="60">
                  <c:v>44.885760542226947</c:v>
                </c:pt>
                <c:pt idx="61">
                  <c:v>45.315815713088938</c:v>
                </c:pt>
                <c:pt idx="62">
                  <c:v>45.745604611539278</c:v>
                </c:pt>
                <c:pt idx="63">
                  <c:v>46.175108913868073</c:v>
                </c:pt>
                <c:pt idx="64">
                  <c:v>46.604305607320242</c:v>
                </c:pt>
                <c:pt idx="65">
                  <c:v>47.033167008876333</c:v>
                </c:pt>
                <c:pt idx="66">
                  <c:v>47.46166081225509</c:v>
                </c:pt>
                <c:pt idx="67">
                  <c:v>47.889750170917878</c:v>
                </c:pt>
                <c:pt idx="68">
                  <c:v>48.317393825781664</c:v>
                </c:pt>
                <c:pt idx="69">
                  <c:v>48.74454628726231</c:v>
                </c:pt>
                <c:pt idx="70">
                  <c:v>49.171158082109002</c:v>
                </c:pt>
                <c:pt idx="71">
                  <c:v>49.597176076153687</c:v>
                </c:pt>
                <c:pt idx="72">
                  <c:v>50.022543884457662</c:v>
                </c:pt>
                <c:pt idx="73">
                  <c:v>50.447202380202285</c:v>
                </c:pt>
                <c:pt idx="74">
                  <c:v>50.871090312802949</c:v>
                </c:pt>
                <c:pt idx="75">
                  <c:v>51.294145043823264</c:v>
                </c:pt>
                <c:pt idx="76">
                  <c:v>51.716303405934866</c:v>
                </c:pt>
                <c:pt idx="77">
                  <c:v>52.13750268498454</c:v>
                </c:pt>
                <c:pt idx="78">
                  <c:v>52.557681717698287</c:v>
                </c:pt>
                <c:pt idx="79">
                  <c:v>52.976782087231484</c:v>
                </c:pt>
                <c:pt idx="80">
                  <c:v>53.394749385343687</c:v>
                </c:pt>
                <c:pt idx="81">
                  <c:v>53.811534493478703</c:v>
                </c:pt>
                <c:pt idx="82">
                  <c:v>54.227094816118239</c:v>
                </c:pt>
                <c:pt idx="83">
                  <c:v>54.64139538020487</c:v>
                </c:pt>
                <c:pt idx="84">
                  <c:v>55.054409697476146</c:v>
                </c:pt>
                <c:pt idx="85">
                  <c:v>55.466120277573836</c:v>
                </c:pt>
                <c:pt idx="86">
                  <c:v>55.876518686219043</c:v>
                </c:pt>
                <c:pt idx="87">
                  <c:v>56.285605073281204</c:v>
                </c:pt>
                <c:pt idx="88">
                  <c:v>56.693387157308479</c:v>
                </c:pt>
                <c:pt idx="89">
                  <c:v>57.099878745986075</c:v>
                </c:pt>
                <c:pt idx="90">
                  <c:v>57.505097980798439</c:v>
                </c:pt>
                <c:pt idx="91">
                  <c:v>57.909065582032184</c:v>
                </c:pt>
                <c:pt idx="92">
                  <c:v>58.311803384157983</c:v>
                </c:pt>
                <c:pt idx="93">
                  <c:v>58.713333352786663</c:v>
                </c:pt>
                <c:pt idx="94">
                  <c:v>59.113677089102211</c:v>
                </c:pt>
                <c:pt idx="95">
                  <c:v>59.512855665655351</c:v>
                </c:pt>
                <c:pt idx="96">
                  <c:v>59.910889606231734</c:v>
                </c:pt>
                <c:pt idx="97">
                  <c:v>60.307798901201764</c:v>
                </c:pt>
                <c:pt idx="98">
                  <c:v>60.703603026426933</c:v>
                </c:pt>
                <c:pt idx="99">
                  <c:v>61.098320961506658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Sheet1!$Q$2:$Q$101</c:f>
              <c:numCache>
                <c:formatCode>#,##0.00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Sheet1!$S$2:$S$101</c:f>
              <c:numCache>
                <c:formatCode>0.0000</c:formatCode>
                <c:ptCount val="100"/>
                <c:pt idx="0">
                  <c:v>11.190550829114365</c:v>
                </c:pt>
                <c:pt idx="1">
                  <c:v>11.214249235030437</c:v>
                </c:pt>
                <c:pt idx="2">
                  <c:v>11.237983671020096</c:v>
                </c:pt>
                <c:pt idx="3">
                  <c:v>11.261754159783186</c:v>
                </c:pt>
                <c:pt idx="4">
                  <c:v>11.285560723973717</c:v>
                </c:pt>
                <c:pt idx="5">
                  <c:v>11.309403386199804</c:v>
                </c:pt>
                <c:pt idx="6">
                  <c:v>11.333282169023596</c:v>
                </c:pt>
                <c:pt idx="7">
                  <c:v>11.357197094961217</c:v>
                </c:pt>
                <c:pt idx="8">
                  <c:v>11.381148186482694</c:v>
                </c:pt>
                <c:pt idx="9">
                  <c:v>11.405135466011822</c:v>
                </c:pt>
                <c:pt idx="10">
                  <c:v>11.429158955926255</c:v>
                </c:pt>
                <c:pt idx="11">
                  <c:v>11.453218678557192</c:v>
                </c:pt>
                <c:pt idx="12">
                  <c:v>11.477314656189575</c:v>
                </c:pt>
                <c:pt idx="13">
                  <c:v>11.501446911061826</c:v>
                </c:pt>
                <c:pt idx="14">
                  <c:v>11.525615465365872</c:v>
                </c:pt>
                <c:pt idx="15">
                  <c:v>11.549820341247065</c:v>
                </c:pt>
                <c:pt idx="16">
                  <c:v>11.574061560804065</c:v>
                </c:pt>
                <c:pt idx="17">
                  <c:v>11.598339146088794</c:v>
                </c:pt>
                <c:pt idx="18">
                  <c:v>11.622653119106516</c:v>
                </c:pt>
                <c:pt idx="19">
                  <c:v>11.647003501815444</c:v>
                </c:pt>
                <c:pt idx="20">
                  <c:v>11.671390316127031</c:v>
                </c:pt>
                <c:pt idx="21">
                  <c:v>11.695813583905657</c:v>
                </c:pt>
                <c:pt idx="22">
                  <c:v>11.720273326968671</c:v>
                </c:pt>
                <c:pt idx="23">
                  <c:v>11.744769567086328</c:v>
                </c:pt>
                <c:pt idx="24">
                  <c:v>11.769302325981689</c:v>
                </c:pt>
                <c:pt idx="25">
                  <c:v>11.793871625330503</c:v>
                </c:pt>
                <c:pt idx="26">
                  <c:v>11.818477486761315</c:v>
                </c:pt>
                <c:pt idx="27">
                  <c:v>11.843119931855231</c:v>
                </c:pt>
                <c:pt idx="28">
                  <c:v>11.867798982145912</c:v>
                </c:pt>
                <c:pt idx="29">
                  <c:v>11.892514659119538</c:v>
                </c:pt>
                <c:pt idx="30">
                  <c:v>11.917266984214733</c:v>
                </c:pt>
                <c:pt idx="31">
                  <c:v>11.942055978822461</c:v>
                </c:pt>
                <c:pt idx="32">
                  <c:v>11.966881664286007</c:v>
                </c:pt>
                <c:pt idx="33">
                  <c:v>11.991744061900938</c:v>
                </c:pt>
                <c:pt idx="34">
                  <c:v>12.016643192914964</c:v>
                </c:pt>
                <c:pt idx="35">
                  <c:v>12.041579078527938</c:v>
                </c:pt>
                <c:pt idx="36">
                  <c:v>12.066551739891745</c:v>
                </c:pt>
                <c:pt idx="37">
                  <c:v>12.091561198110355</c:v>
                </c:pt>
                <c:pt idx="38">
                  <c:v>12.116607474239576</c:v>
                </c:pt>
                <c:pt idx="39">
                  <c:v>12.141690589287213</c:v>
                </c:pt>
                <c:pt idx="40">
                  <c:v>12.166810564212765</c:v>
                </c:pt>
                <c:pt idx="41">
                  <c:v>12.1919674199276</c:v>
                </c:pt>
                <c:pt idx="42">
                  <c:v>12.217161177294761</c:v>
                </c:pt>
                <c:pt idx="43">
                  <c:v>12.242391857128903</c:v>
                </c:pt>
                <c:pt idx="44">
                  <c:v>12.267659480196306</c:v>
                </c:pt>
                <c:pt idx="45">
                  <c:v>12.292964067214793</c:v>
                </c:pt>
                <c:pt idx="46">
                  <c:v>12.318305638853609</c:v>
                </c:pt>
                <c:pt idx="47">
                  <c:v>12.343684215733468</c:v>
                </c:pt>
                <c:pt idx="48">
                  <c:v>12.369099818426417</c:v>
                </c:pt>
                <c:pt idx="49">
                  <c:v>12.394552467455759</c:v>
                </c:pt>
                <c:pt idx="50">
                  <c:v>12.420042183296175</c:v>
                </c:pt>
                <c:pt idx="51">
                  <c:v>12.44556898637336</c:v>
                </c:pt>
                <c:pt idx="52">
                  <c:v>12.471132897064308</c:v>
                </c:pt>
                <c:pt idx="53">
                  <c:v>12.496733935696971</c:v>
                </c:pt>
                <c:pt idx="54">
                  <c:v>12.522372122550395</c:v>
                </c:pt>
                <c:pt idx="55">
                  <c:v>12.548047477854542</c:v>
                </c:pt>
                <c:pt idx="56">
                  <c:v>12.573760021790379</c:v>
                </c:pt>
                <c:pt idx="57">
                  <c:v>12.599509774489603</c:v>
                </c:pt>
                <c:pt idx="58">
                  <c:v>12.625296756034832</c:v>
                </c:pt>
                <c:pt idx="59">
                  <c:v>12.651120986459405</c:v>
                </c:pt>
                <c:pt idx="60">
                  <c:v>12.676982485747326</c:v>
                </c:pt>
                <c:pt idx="61">
                  <c:v>12.702881273833302</c:v>
                </c:pt>
                <c:pt idx="62">
                  <c:v>12.728817370602579</c:v>
                </c:pt>
                <c:pt idx="63">
                  <c:v>12.754790795891017</c:v>
                </c:pt>
                <c:pt idx="64">
                  <c:v>12.780801569484941</c:v>
                </c:pt>
                <c:pt idx="65">
                  <c:v>12.806849711121075</c:v>
                </c:pt>
                <c:pt idx="66">
                  <c:v>12.832935240486583</c:v>
                </c:pt>
                <c:pt idx="67">
                  <c:v>12.859058177219001</c:v>
                </c:pt>
                <c:pt idx="68">
                  <c:v>12.885218540906049</c:v>
                </c:pt>
                <c:pt idx="69">
                  <c:v>12.9114163510858</c:v>
                </c:pt>
                <c:pt idx="70">
                  <c:v>12.93765162724649</c:v>
                </c:pt>
                <c:pt idx="71">
                  <c:v>12.963924388826442</c:v>
                </c:pt>
                <c:pt idx="72">
                  <c:v>12.990234655214133</c:v>
                </c:pt>
                <c:pt idx="73">
                  <c:v>13.016582445748067</c:v>
                </c:pt>
                <c:pt idx="74">
                  <c:v>13.042967779716752</c:v>
                </c:pt>
                <c:pt idx="75">
                  <c:v>13.069390676358646</c:v>
                </c:pt>
                <c:pt idx="76">
                  <c:v>13.095851154862112</c:v>
                </c:pt>
                <c:pt idx="77">
                  <c:v>13.122349234365329</c:v>
                </c:pt>
                <c:pt idx="78">
                  <c:v>13.148884933956356</c:v>
                </c:pt>
                <c:pt idx="79">
                  <c:v>13.175458272672984</c:v>
                </c:pt>
                <c:pt idx="80">
                  <c:v>13.202069269502719</c:v>
                </c:pt>
                <c:pt idx="81">
                  <c:v>13.228717943382728</c:v>
                </c:pt>
                <c:pt idx="82">
                  <c:v>13.25540431319981</c:v>
                </c:pt>
                <c:pt idx="83">
                  <c:v>13.28212839779038</c:v>
                </c:pt>
                <c:pt idx="84">
                  <c:v>13.30889021594033</c:v>
                </c:pt>
                <c:pt idx="85">
                  <c:v>13.335689786385128</c:v>
                </c:pt>
                <c:pt idx="86">
                  <c:v>13.362527127809612</c:v>
                </c:pt>
                <c:pt idx="87">
                  <c:v>13.389402258848053</c:v>
                </c:pt>
                <c:pt idx="88">
                  <c:v>13.416315198084103</c:v>
                </c:pt>
                <c:pt idx="89">
                  <c:v>13.443265964050767</c:v>
                </c:pt>
                <c:pt idx="90">
                  <c:v>13.470254575230243</c:v>
                </c:pt>
                <c:pt idx="91">
                  <c:v>13.497281050053989</c:v>
                </c:pt>
                <c:pt idx="92">
                  <c:v>13.524345406902729</c:v>
                </c:pt>
                <c:pt idx="93">
                  <c:v>13.551447664106281</c:v>
                </c:pt>
                <c:pt idx="94">
                  <c:v>13.578587839943546</c:v>
                </c:pt>
                <c:pt idx="95">
                  <c:v>13.605765952642567</c:v>
                </c:pt>
                <c:pt idx="96">
                  <c:v>13.632982020380428</c:v>
                </c:pt>
                <c:pt idx="97">
                  <c:v>13.660236061283104</c:v>
                </c:pt>
                <c:pt idx="98">
                  <c:v>13.687528093425595</c:v>
                </c:pt>
                <c:pt idx="99">
                  <c:v>13.714858134831864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PFE fwd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Sheet1!$Q$2:$Q$101</c:f>
              <c:numCache>
                <c:formatCode>#,##0.00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Sheet1!$T$2:$T$101</c:f>
              <c:numCache>
                <c:formatCode>0.0000</c:formatCode>
                <c:ptCount val="100"/>
                <c:pt idx="0">
                  <c:v>2.8227843641717811</c:v>
                </c:pt>
                <c:pt idx="1">
                  <c:v>5.0216950946112178</c:v>
                </c:pt>
                <c:pt idx="2">
                  <c:v>6.7364309716575548</c:v>
                </c:pt>
                <c:pt idx="3">
                  <c:v>8.2008447163203186</c:v>
                </c:pt>
                <c:pt idx="4">
                  <c:v>9.5054819742072709</c:v>
                </c:pt>
                <c:pt idx="5">
                  <c:v>10.696762798382778</c:v>
                </c:pt>
                <c:pt idx="6">
                  <c:v>11.802252763078727</c:v>
                </c:pt>
                <c:pt idx="7">
                  <c:v>12.839905872860584</c:v>
                </c:pt>
                <c:pt idx="8">
                  <c:v>13.822188542289254</c:v>
                </c:pt>
                <c:pt idx="9">
                  <c:v>14.758174245940779</c:v>
                </c:pt>
                <c:pt idx="10">
                  <c:v>15.654710282966221</c:v>
                </c:pt>
                <c:pt idx="11">
                  <c:v>16.517114433053422</c:v>
                </c:pt>
                <c:pt idx="12">
                  <c:v>17.34961414785397</c:v>
                </c:pt>
                <c:pt idx="13">
                  <c:v>18.155635816269907</c:v>
                </c:pt>
                <c:pt idx="14">
                  <c:v>18.938002276965321</c:v>
                </c:pt>
                <c:pt idx="15">
                  <c:v>19.699071821156991</c:v>
                </c:pt>
                <c:pt idx="16">
                  <c:v>20.440838568655181</c:v>
                </c:pt>
                <c:pt idx="17">
                  <c:v>21.16500657688961</c:v>
                </c:pt>
                <c:pt idx="18">
                  <c:v>21.873045624340051</c:v>
                </c:pt>
                <c:pt idx="19">
                  <c:v>22.566233919423979</c:v>
                </c:pt>
                <c:pt idx="20">
                  <c:v>23.245691295345011</c:v>
                </c:pt>
                <c:pt idx="21">
                  <c:v>23.912405359353926</c:v>
                </c:pt>
                <c:pt idx="22">
                  <c:v>24.56725234196108</c:v>
                </c:pt>
                <c:pt idx="23">
                  <c:v>25.211013902516015</c:v>
                </c:pt>
                <c:pt idx="24">
                  <c:v>25.844390810083794</c:v>
                </c:pt>
                <c:pt idx="25">
                  <c:v>26.46801418151918</c:v>
                </c:pt>
                <c:pt idx="26">
                  <c:v>27.082454789473587</c:v>
                </c:pt>
                <c:pt idx="27">
                  <c:v>27.688230830551859</c:v>
                </c:pt>
                <c:pt idx="28">
                  <c:v>28.285814453899633</c:v>
                </c:pt>
                <c:pt idx="29">
                  <c:v>28.875637283669576</c:v>
                </c:pt>
                <c:pt idx="30">
                  <c:v>29.458095118575059</c:v>
                </c:pt>
                <c:pt idx="31">
                  <c:v>30.033551953577501</c:v>
                </c:pt>
                <c:pt idx="32">
                  <c:v>30.602343439478872</c:v>
                </c:pt>
                <c:pt idx="33">
                  <c:v>31.164779873527891</c:v>
                </c:pt>
                <c:pt idx="34">
                  <c:v>31.721148796455751</c:v>
                </c:pt>
                <c:pt idx="35">
                  <c:v>32.271717257432755</c:v>
                </c:pt>
                <c:pt idx="36">
                  <c:v>32.816733797397404</c:v>
                </c:pt>
                <c:pt idx="37">
                  <c:v>33.356430192395919</c:v>
                </c:pt>
                <c:pt idx="38">
                  <c:v>33.891022991485215</c:v>
                </c:pt>
                <c:pt idx="39">
                  <c:v>34.420714878024285</c:v>
                </c:pt>
                <c:pt idx="40">
                  <c:v>34.945695878518606</c:v>
                </c:pt>
                <c:pt idx="41">
                  <c:v>35.466144439369486</c:v>
                </c:pt>
                <c:pt idx="42">
                  <c:v>35.982228388746549</c:v>
                </c:pt>
                <c:pt idx="43">
                  <c:v>36.494105798210811</c:v>
                </c:pt>
                <c:pt idx="44">
                  <c:v>37.001925756564319</c:v>
                </c:pt>
                <c:pt idx="45">
                  <c:v>37.505829066608882</c:v>
                </c:pt>
                <c:pt idx="46">
                  <c:v>38.00594887399329</c:v>
                </c:pt>
                <c:pt idx="47">
                  <c:v>38.502411236064248</c:v>
                </c:pt>
                <c:pt idx="48">
                  <c:v>38.995335637568346</c:v>
                </c:pt>
                <c:pt idx="49">
                  <c:v>39.484835459148997</c:v>
                </c:pt>
                <c:pt idx="50">
                  <c:v>39.971018403811371</c:v>
                </c:pt>
                <c:pt idx="51">
                  <c:v>40.453986885872254</c:v>
                </c:pt>
                <c:pt idx="52">
                  <c:v>40.933838386348086</c:v>
                </c:pt>
                <c:pt idx="53">
                  <c:v>41.410665778254199</c:v>
                </c:pt>
                <c:pt idx="54">
                  <c:v>41.88455762486754</c:v>
                </c:pt>
                <c:pt idx="55">
                  <c:v>42.355598453650046</c:v>
                </c:pt>
                <c:pt idx="56">
                  <c:v>42.823869008214004</c:v>
                </c:pt>
                <c:pt idx="57">
                  <c:v>43.289446480442962</c:v>
                </c:pt>
                <c:pt idx="58">
                  <c:v>43.752404724644393</c:v>
                </c:pt>
                <c:pt idx="59">
                  <c:v>44.21281445540366</c:v>
                </c:pt>
                <c:pt idx="60">
                  <c:v>44.670743430630125</c:v>
                </c:pt>
                <c:pt idx="61">
                  <c:v>45.126256621126274</c:v>
                </c:pt>
                <c:pt idx="62">
                  <c:v>45.579416367873037</c:v>
                </c:pt>
                <c:pt idx="63">
                  <c:v>46.030282528100287</c:v>
                </c:pt>
                <c:pt idx="64">
                  <c:v>46.478912611104406</c:v>
                </c:pt>
                <c:pt idx="65">
                  <c:v>46.92536190467834</c:v>
                </c:pt>
                <c:pt idx="66">
                  <c:v>47.369683592934663</c:v>
                </c:pt>
                <c:pt idx="67">
                  <c:v>47.811928866226467</c:v>
                </c:pt>
                <c:pt idx="68">
                  <c:v>48.252147023804184</c:v>
                </c:pt>
                <c:pt idx="69">
                  <c:v>48.69038556978586</c:v>
                </c:pt>
                <c:pt idx="70">
                  <c:v>49.1266903029655</c:v>
                </c:pt>
                <c:pt idx="71">
                  <c:v>49.561105400935318</c:v>
                </c:pt>
                <c:pt idx="72">
                  <c:v>49.993673498956312</c:v>
                </c:pt>
                <c:pt idx="73">
                  <c:v>50.424435763971672</c:v>
                </c:pt>
                <c:pt idx="74">
                  <c:v>50.853431964122635</c:v>
                </c:pt>
                <c:pt idx="75">
                  <c:v>51.280700534097832</c:v>
                </c:pt>
                <c:pt idx="76">
                  <c:v>51.706278636615366</c:v>
                </c:pt>
                <c:pt idx="77">
                  <c:v>52.130202220314686</c:v>
                </c:pt>
                <c:pt idx="78">
                  <c:v>52.552506074310074</c:v>
                </c:pt>
                <c:pt idx="79">
                  <c:v>52.973223879638866</c:v>
                </c:pt>
                <c:pt idx="80">
                  <c:v>53.39238825781635</c:v>
                </c:pt>
                <c:pt idx="81">
                  <c:v>53.81003081669499</c:v>
                </c:pt>
                <c:pt idx="82">
                  <c:v>54.226182193806963</c:v>
                </c:pt>
                <c:pt idx="83">
                  <c:v>54.640872097358354</c:v>
                </c:pt>
                <c:pt idx="84">
                  <c:v>55.054129345026553</c:v>
                </c:pt>
                <c:pt idx="85">
                  <c:v>55.465981900704861</c:v>
                </c:pt>
                <c:pt idx="86">
                  <c:v>55.876456909324034</c:v>
                </c:pt>
                <c:pt idx="87">
                  <c:v>56.285580729872748</c:v>
                </c:pt>
                <c:pt idx="88">
                  <c:v>56.69337896672954</c:v>
                </c:pt>
                <c:pt idx="89">
                  <c:v>57.099876499410172</c:v>
                </c:pt>
                <c:pt idx="90">
                  <c:v>57.505097510827454</c:v>
                </c:pt>
                <c:pt idx="91">
                  <c:v>57.909065514153198</c:v>
                </c:pt>
                <c:pt idx="92">
                  <c:v>58.311803378365795</c:v>
                </c:pt>
                <c:pt idx="93">
                  <c:v>58.713333352561222</c:v>
                </c:pt>
                <c:pt idx="94">
                  <c:v>59.113677089099696</c:v>
                </c:pt>
                <c:pt idx="95">
                  <c:v>59.512855665655351</c:v>
                </c:pt>
                <c:pt idx="96">
                  <c:v>59.910889606231734</c:v>
                </c:pt>
                <c:pt idx="97">
                  <c:v>60.307798901201764</c:v>
                </c:pt>
                <c:pt idx="98">
                  <c:v>60.703603026426933</c:v>
                </c:pt>
                <c:pt idx="99">
                  <c:v>61.098320961506658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EE fwd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Sheet1!$Q$2:$Q$101</c:f>
              <c:numCache>
                <c:formatCode>#,##0.00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Sheet1!$U$2:$U$101</c:f>
              <c:numCache>
                <c:formatCode>0.0000</c:formatCode>
                <c:ptCount val="100"/>
                <c:pt idx="0">
                  <c:v>2.7780535969206994</c:v>
                </c:pt>
                <c:pt idx="1">
                  <c:v>3.2037451873620313</c:v>
                </c:pt>
                <c:pt idx="2">
                  <c:v>3.5588518703036272</c:v>
                </c:pt>
                <c:pt idx="3">
                  <c:v>3.8684238526422945</c:v>
                </c:pt>
                <c:pt idx="4">
                  <c:v>4.1461649323409802</c:v>
                </c:pt>
                <c:pt idx="5">
                  <c:v>4.4001423558671604</c:v>
                </c:pt>
                <c:pt idx="6">
                  <c:v>4.6355304090568126</c:v>
                </c:pt>
                <c:pt idx="7">
                  <c:v>4.8558710594341363</c:v>
                </c:pt>
                <c:pt idx="8">
                  <c:v>5.0637112229375276</c:v>
                </c:pt>
                <c:pt idx="9">
                  <c:v>5.2609535328026311</c:v>
                </c:pt>
                <c:pt idx="10">
                  <c:v>5.4490631034446437</c:v>
                </c:pt>
                <c:pt idx="11">
                  <c:v>5.6291963120431774</c:v>
                </c:pt>
                <c:pt idx="12">
                  <c:v>5.8022846958838414</c:v>
                </c:pt>
                <c:pt idx="13">
                  <c:v>5.9690916829153338</c:v>
                </c:pt>
                <c:pt idx="14">
                  <c:v>6.1302521731803097</c:v>
                </c:pt>
                <c:pt idx="15">
                  <c:v>6.286300902453803</c:v>
                </c:pt>
                <c:pt idx="16">
                  <c:v>6.4376932406445206</c:v>
                </c:pt>
                <c:pt idx="17">
                  <c:v>6.5848207516173716</c:v>
                </c:pt>
                <c:pt idx="18">
                  <c:v>6.7280230407599788</c:v>
                </c:pt>
                <c:pt idx="19">
                  <c:v>6.8675969177720049</c:v>
                </c:pt>
                <c:pt idx="20">
                  <c:v>7.0038035823234566</c:v>
                </c:pt>
                <c:pt idx="21">
                  <c:v>7.136874329965039</c:v>
                </c:pt>
                <c:pt idx="22">
                  <c:v>7.2670151343188536</c:v>
                </c:pt>
                <c:pt idx="23">
                  <c:v>7.3944103646169168</c:v>
                </c:pt>
                <c:pt idx="24">
                  <c:v>7.5192258299286436</c:v>
                </c:pt>
                <c:pt idx="25">
                  <c:v>7.6416112933249138</c:v>
                </c:pt>
                <c:pt idx="26">
                  <c:v>7.7617025645591866</c:v>
                </c:pt>
                <c:pt idx="27">
                  <c:v>7.8796232545090561</c:v>
                </c:pt>
                <c:pt idx="28">
                  <c:v>7.9954862558684567</c:v>
                </c:pt>
                <c:pt idx="29">
                  <c:v>8.1093950005391946</c:v>
                </c:pt>
                <c:pt idx="30">
                  <c:v>8.221444533540236</c:v>
                </c:pt>
                <c:pt idx="31">
                  <c:v>8.3317224351271051</c:v>
                </c:pt>
                <c:pt idx="32">
                  <c:v>8.4403096165417679</c:v>
                </c:pt>
                <c:pt idx="33">
                  <c:v>8.5472810099315808</c:v>
                </c:pt>
                <c:pt idx="34">
                  <c:v>8.6527061691449632</c:v>
                </c:pt>
                <c:pt idx="35">
                  <c:v>8.7566497950804347</c:v>
                </c:pt>
                <c:pt idx="36">
                  <c:v>8.8591721968542458</c:v>
                </c:pt>
                <c:pt idx="37">
                  <c:v>8.9603296981156006</c:v>
                </c:pt>
                <c:pt idx="38">
                  <c:v>9.0601749962774676</c:v>
                </c:pt>
                <c:pt idx="39">
                  <c:v>9.1587574811642867</c:v>
                </c:pt>
                <c:pt idx="40">
                  <c:v>9.2561235185424948</c:v>
                </c:pt>
                <c:pt idx="41">
                  <c:v>9.3523167031501941</c:v>
                </c:pt>
                <c:pt idx="42">
                  <c:v>9.4473780851429936</c:v>
                </c:pt>
                <c:pt idx="43">
                  <c:v>9.5413463732915247</c:v>
                </c:pt>
                <c:pt idx="44">
                  <c:v>9.6342581177820534</c:v>
                </c:pt>
                <c:pt idx="45">
                  <c:v>9.7261478750686976</c:v>
                </c:pt>
                <c:pt idx="46">
                  <c:v>9.8170483568846052</c:v>
                </c:pt>
                <c:pt idx="47">
                  <c:v>9.9069905652335351</c:v>
                </c:pt>
                <c:pt idx="48">
                  <c:v>9.9960039149412268</c:v>
                </c:pt>
                <c:pt idx="49">
                  <c:v>10.084116345139222</c:v>
                </c:pt>
                <c:pt idx="50">
                  <c:v>10.171354420879119</c:v>
                </c:pt>
                <c:pt idx="51">
                  <c:v>10.257743425924147</c:v>
                </c:pt>
                <c:pt idx="52">
                  <c:v>10.343307447636548</c:v>
                </c:pt>
                <c:pt idx="53">
                  <c:v>10.428069454768988</c:v>
                </c:pt>
                <c:pt idx="54">
                  <c:v>10.512051368870985</c:v>
                </c:pt>
                <c:pt idx="55">
                  <c:v>10.595274129939625</c:v>
                </c:pt>
                <c:pt idx="56">
                  <c:v>10.677757756872118</c:v>
                </c:pt>
                <c:pt idx="57">
                  <c:v>10.759521403213711</c:v>
                </c:pt>
                <c:pt idx="58">
                  <c:v>10.840583408641471</c:v>
                </c:pt>
                <c:pt idx="59">
                  <c:v>10.920961346575723</c:v>
                </c:pt>
                <c:pt idx="60">
                  <c:v>11.000672068269097</c:v>
                </c:pt>
                <c:pt idx="61">
                  <c:v>11.079731743686679</c:v>
                </c:pt>
                <c:pt idx="62">
                  <c:v>11.1581558994584</c:v>
                </c:pt>
                <c:pt idx="63">
                  <c:v>11.235959454155456</c:v>
                </c:pt>
                <c:pt idx="64">
                  <c:v>11.313156751118051</c:v>
                </c:pt>
                <c:pt idx="65">
                  <c:v>11.389761589039189</c:v>
                </c:pt>
                <c:pt idx="66">
                  <c:v>11.465787250488965</c:v>
                </c:pt>
                <c:pt idx="67">
                  <c:v>11.541246528546303</c:v>
                </c:pt>
                <c:pt idx="68">
                  <c:v>11.616151751689721</c:v>
                </c:pt>
                <c:pt idx="69">
                  <c:v>11.690514807083908</c:v>
                </c:pt>
                <c:pt idx="70">
                  <c:v>11.764347162386763</c:v>
                </c:pt>
                <c:pt idx="71">
                  <c:v>11.837659886190409</c:v>
                </c:pt>
                <c:pt idx="72">
                  <c:v>11.910463667198854</c:v>
                </c:pt>
                <c:pt idx="73">
                  <c:v>11.982768832237127</c:v>
                </c:pt>
                <c:pt idx="74">
                  <c:v>12.054585363177019</c:v>
                </c:pt>
                <c:pt idx="75">
                  <c:v>12.125922912858655</c:v>
                </c:pt>
                <c:pt idx="76">
                  <c:v>12.196790820079173</c:v>
                </c:pt>
                <c:pt idx="77">
                  <c:v>12.267198123715183</c:v>
                </c:pt>
                <c:pt idx="78">
                  <c:v>12.337153576038645</c:v>
                </c:pt>
                <c:pt idx="79">
                  <c:v>12.406665655282346</c:v>
                </c:pt>
                <c:pt idx="80">
                  <c:v>12.475742577505713</c:v>
                </c:pt>
                <c:pt idx="81">
                  <c:v>12.544392307808096</c:v>
                </c:pt>
                <c:pt idx="82">
                  <c:v>12.612622570932977</c:v>
                </c:pt>
                <c:pt idx="83">
                  <c:v>12.680440861302571</c:v>
                </c:pt>
                <c:pt idx="84">
                  <c:v>12.74785445252062</c:v>
                </c:pt>
                <c:pt idx="85">
                  <c:v>12.814870406376556</c:v>
                </c:pt>
                <c:pt idx="86">
                  <c:v>12.881495581383135</c:v>
                </c:pt>
                <c:pt idx="87">
                  <c:v>12.947736640876691</c:v>
                </c:pt>
                <c:pt idx="88">
                  <c:v>13.013600060706978</c:v>
                </c:pt>
                <c:pt idx="89">
                  <c:v>13.079092136541767</c:v>
                </c:pt>
                <c:pt idx="90">
                  <c:v>13.144218990809748</c:v>
                </c:pt>
                <c:pt idx="91">
                  <c:v>13.208986579302703</c:v>
                </c:pt>
                <c:pt idx="92">
                  <c:v>13.273400697458349</c:v>
                </c:pt>
                <c:pt idx="93">
                  <c:v>13.337466986341191</c:v>
                </c:pt>
                <c:pt idx="94">
                  <c:v>13.401190938339944</c:v>
                </c:pt>
                <c:pt idx="95">
                  <c:v>13.46457790259737</c:v>
                </c:pt>
                <c:pt idx="96">
                  <c:v>13.52763309018767</c:v>
                </c:pt>
                <c:pt idx="97">
                  <c:v>13.590361579055646</c:v>
                </c:pt>
                <c:pt idx="98">
                  <c:v>13.652768318731397</c:v>
                </c:pt>
                <c:pt idx="99">
                  <c:v>13.714858134831871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00488"/>
        <c:axId val="379196176"/>
      </c:scatterChart>
      <c:valAx>
        <c:axId val="3792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6176"/>
        <c:crosses val="autoZero"/>
        <c:crossBetween val="midCat"/>
      </c:valAx>
      <c:valAx>
        <c:axId val="3791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31</xdr:col>
      <xdr:colOff>438150</xdr:colOff>
      <xdr:row>20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tabSelected="1" workbookViewId="0">
      <selection activeCell="F10" sqref="F10"/>
    </sheetView>
  </sheetViews>
  <sheetFormatPr defaultRowHeight="15" x14ac:dyDescent="0.25"/>
  <cols>
    <col min="1" max="1" width="23.7109375" customWidth="1"/>
    <col min="8" max="10" width="10.5703125" customWidth="1"/>
    <col min="12" max="12" width="14.140625" customWidth="1"/>
    <col min="13" max="13" width="12" customWidth="1"/>
    <col min="14" max="14" width="9.140625" style="1"/>
  </cols>
  <sheetData>
    <row r="1" spans="1:21" x14ac:dyDescent="0.25">
      <c r="A1" t="s">
        <v>0</v>
      </c>
      <c r="C1" t="s">
        <v>8</v>
      </c>
      <c r="D1" t="s">
        <v>16</v>
      </c>
      <c r="E1" t="s">
        <v>18</v>
      </c>
      <c r="F1" t="s">
        <v>22</v>
      </c>
      <c r="G1" t="s">
        <v>19</v>
      </c>
      <c r="H1" t="s">
        <v>25</v>
      </c>
      <c r="I1" t="s">
        <v>21</v>
      </c>
      <c r="J1" t="s">
        <v>27</v>
      </c>
      <c r="K1" t="s">
        <v>26</v>
      </c>
      <c r="L1" t="s">
        <v>30</v>
      </c>
      <c r="M1" t="s">
        <v>15</v>
      </c>
      <c r="N1" s="1" t="s">
        <v>14</v>
      </c>
      <c r="Q1" t="s">
        <v>8</v>
      </c>
      <c r="R1" t="s">
        <v>23</v>
      </c>
      <c r="S1" t="s">
        <v>24</v>
      </c>
      <c r="T1" t="s">
        <v>28</v>
      </c>
      <c r="U1" t="s">
        <v>29</v>
      </c>
    </row>
    <row r="2" spans="1:21" x14ac:dyDescent="0.25">
      <c r="A2" t="s">
        <v>1</v>
      </c>
      <c r="B2">
        <v>124.75</v>
      </c>
      <c r="C2" s="1">
        <v>0</v>
      </c>
      <c r="M2" s="2">
        <v>42111</v>
      </c>
      <c r="N2" s="1">
        <v>124.75</v>
      </c>
      <c r="Q2" s="1">
        <f>C3</f>
        <v>0.01</v>
      </c>
      <c r="R2" s="4">
        <f>E3</f>
        <v>13.949390802858993</v>
      </c>
      <c r="S2" s="3">
        <f>G3</f>
        <v>11.190550829114365</v>
      </c>
      <c r="T2" s="3">
        <f>H3</f>
        <v>2.8227843641717811</v>
      </c>
      <c r="U2" s="3">
        <f>K3</f>
        <v>2.7780535969206994</v>
      </c>
    </row>
    <row r="3" spans="1:21" x14ac:dyDescent="0.25">
      <c r="A3" t="s">
        <v>2</v>
      </c>
      <c r="B3">
        <v>2E-3</v>
      </c>
      <c r="C3" s="1">
        <f>C2+0.01</f>
        <v>0.01</v>
      </c>
      <c r="D3" s="3">
        <f>B$2*EXP((B$13-0.5*B$10^2)*C3+NORMSINV(B$14)*B$10*SQRT(C3))</f>
        <v>129.97219920353396</v>
      </c>
      <c r="E3" s="4">
        <f>D3*EXP(-B$4*(B$5-C3))*NORMSDIST((LN(D3/B$6)+(B$3-B$4+0.5*B$10^2)*(B$5-C3))/(B$10*SQRT(B$5-C3)))-B$6*EXP(-B$3*(B$5-C3))*NORMSDIST((LN(D3/B$6)+(B$3-B$4-0.5*B$10^2)*(B$5-C3))/(B$10*SQRT(B$5-C3)))</f>
        <v>13.949390802858993</v>
      </c>
      <c r="F3" s="3">
        <f>B$2*EXP(B$13*C3+(B$3-B$4)*(B$5-C3))</f>
        <v>122.71685804161827</v>
      </c>
      <c r="G3" s="3">
        <f>EXP(-B$3*(B$5-C3))*(F3*NORMSDIST((LN(F3/B$6)+0.5*B$10^2*(B$5))/(B$10*SQRT(B$5)))-B$6*NORMSDIST((LN(F3/B$6)-0.5*B$10^2*(B$5))/(B$10*SQRT(B$5))))</f>
        <v>11.190550829114365</v>
      </c>
      <c r="H3" s="3">
        <f>D3*EXP(-B$4*(B$5-C3))-B$6*EXP(-B$3*(B$5-C3))</f>
        <v>2.8227843641717811</v>
      </c>
      <c r="I3" s="3">
        <f>B$2*EXP(B$13*C3)*EXP(B$4*(B$5-C3))</f>
        <v>127.11901004454533</v>
      </c>
      <c r="J3" s="3">
        <f>B$6*EXP(-B$3*(B$5-C3))</f>
        <v>124.75274486336352</v>
      </c>
      <c r="K3" s="3">
        <f>I3*NORMSDIST((LN(I3/J3)+0.5*C3*B$10^2)/(B$10*SQRT(C3)))-J3*NORMSDIST((LN(I3/J3)-0.5*C3*B$10^2)/(B$10*SQRT(C3)))</f>
        <v>2.7780535969206994</v>
      </c>
      <c r="L3" s="3">
        <f>(B$2*EXP((B$3-B$4)*C3)*NORMSDIST((LN(B$2*EXP((B$3-B$4)*C3)/B$6)+0.5*B$10^2*C3)/(B$10*SQRT(C3)))-B$6*EXP(-B$3*(B$5-C3))*NORMSDIST((LN(B$2*EXP((B$3-B$4)*C3)/B$6)-0.5*B$10^2*C3)/(B$10*SQRT(C3))))*(1-B$7)*(EXP(-B$8*C2)-EXP(-B$8*C3))</f>
        <v>1.4738960802805655E-4</v>
      </c>
      <c r="M3" s="2">
        <v>42110</v>
      </c>
      <c r="N3" s="1">
        <v>126.17</v>
      </c>
      <c r="Q3" s="1">
        <f t="shared" ref="Q3:Q66" si="0">C4</f>
        <v>0.02</v>
      </c>
      <c r="R3" s="4">
        <f t="shared" ref="R3:R66" si="1">E4</f>
        <v>15.202404409410491</v>
      </c>
      <c r="S3" s="3">
        <f t="shared" ref="S3:S66" si="2">G4</f>
        <v>11.214249235030437</v>
      </c>
      <c r="T3" s="3">
        <f t="shared" ref="T3:T66" si="3">H4</f>
        <v>5.0216950946112178</v>
      </c>
      <c r="U3" s="3">
        <f t="shared" ref="U3:U66" si="4">K4</f>
        <v>3.2037451873620313</v>
      </c>
    </row>
    <row r="4" spans="1:21" x14ac:dyDescent="0.25">
      <c r="A4" t="s">
        <v>3</v>
      </c>
      <c r="B4">
        <v>1.8800000000000001E-2</v>
      </c>
      <c r="C4" s="1">
        <f t="shared" ref="C4:C67" si="5">C3+0.01</f>
        <v>0.02</v>
      </c>
      <c r="D4" s="3">
        <f t="shared" ref="D4:D67" si="6">B$2*EXP((B$13-0.5*B$10^2)*C4+NORMSINV(B$14)*B$10*SQRT(C4))</f>
        <v>132.19010716966926</v>
      </c>
      <c r="E4" s="4">
        <f t="shared" ref="E4:E67" si="7">D4*EXP(-B$4*(B$5-C4))*NORMSDIST((LN(D4/B$6)+(B$3-B$4+0.5*B$10^2)*(B$5-C4))/(B$10*SQRT(B$5-C4)))-B$6*EXP(-B$3*(B$5-C4))*NORMSDIST((LN(D4/B$6)+(B$3-B$4-0.5*B$10^2)*(B$5-C4))/(B$10*SQRT(B$5-C4)))</f>
        <v>15.202404409410491</v>
      </c>
      <c r="F4" s="3">
        <f t="shared" ref="F4:F67" si="8">B$2*EXP(B$13*C4+(B$3-B$4)*(B$5-C4))</f>
        <v>122.76202615580085</v>
      </c>
      <c r="G4" s="3">
        <f t="shared" ref="G4:G67" si="9">EXP(-B$3*(B$5-C4))*(F4*NORMSDIST((LN(F4/B$6)+0.5*B$10^2*(B$5))/(B$10*SQRT(B$5)))-B$6*NORMSDIST((LN(F4/B$6)-0.5*B$10^2*(B$5))/(B$10*SQRT(B$5))))</f>
        <v>11.214249235030437</v>
      </c>
      <c r="H4" s="3">
        <f t="shared" ref="H4:H67" si="10">D4*EXP(-B$4*(B$5-C4))-B$6*EXP(-B$3*(B$5-C4))</f>
        <v>5.0216950946112178</v>
      </c>
      <c r="I4" s="3">
        <f t="shared" ref="I4:I67" si="11">B$2*EXP(B$13*C4)*EXP(B$4*(B$5-C4))</f>
        <v>127.12053548181851</v>
      </c>
      <c r="J4" s="3">
        <f t="shared" ref="J4:J67" si="12">B$6*EXP(-B$3*(B$5-C4))</f>
        <v>124.75523994321149</v>
      </c>
      <c r="K4" s="3">
        <f t="shared" ref="K4:K67" si="13">I4*NORMSDIST((LN(I4/J4)+0.5*C4*B$10^2)/(B$10*SQRT(C4)))-J4*NORMSDIST((LN(I4/J4)-0.5*C4*B$10^2)/(B$10*SQRT(C4)))</f>
        <v>3.2037451873620313</v>
      </c>
      <c r="L4" s="3">
        <f t="shared" ref="L4:L67" si="14">(B$2*EXP((B$3-B$4)*C4)*NORMSDIST((LN(B$2*EXP((B$3-B$4)*C4)/B$6)+0.5*B$10^2*C4)/(B$10*SQRT(C4)))-B$6*EXP(-B$3*(B$5-C4))*NORMSDIST((LN(B$2*EXP((B$3-B$4)*C4)/B$6)-0.5*B$10^2*C4)/(B$10*SQRT(C4))))*(1-B$7)*(EXP(-B$8*C3)-EXP(-B$8*C4))</f>
        <v>2.0790270996690437E-4</v>
      </c>
      <c r="M4" s="2">
        <v>42109</v>
      </c>
      <c r="N4" s="1">
        <v>126.78</v>
      </c>
      <c r="Q4" s="1">
        <f t="shared" si="0"/>
        <v>0.03</v>
      </c>
      <c r="R4" s="4">
        <f t="shared" si="1"/>
        <v>16.205806218328064</v>
      </c>
      <c r="S4" s="3">
        <f t="shared" si="2"/>
        <v>11.237983671020096</v>
      </c>
      <c r="T4" s="3">
        <f t="shared" si="3"/>
        <v>6.7364309716575548</v>
      </c>
      <c r="U4" s="3">
        <f t="shared" si="4"/>
        <v>3.5588518703036272</v>
      </c>
    </row>
    <row r="5" spans="1:21" x14ac:dyDescent="0.25">
      <c r="A5" t="s">
        <v>4</v>
      </c>
      <c r="B5">
        <v>1</v>
      </c>
      <c r="C5" s="1">
        <f t="shared" si="5"/>
        <v>0.03</v>
      </c>
      <c r="D5" s="3">
        <f t="shared" si="6"/>
        <v>133.91409147452489</v>
      </c>
      <c r="E5" s="4">
        <f t="shared" si="7"/>
        <v>16.205806218328064</v>
      </c>
      <c r="F5" s="3">
        <f t="shared" si="8"/>
        <v>122.80721089490825</v>
      </c>
      <c r="G5" s="3">
        <f t="shared" si="9"/>
        <v>11.237983671020096</v>
      </c>
      <c r="H5" s="3">
        <f t="shared" si="10"/>
        <v>6.7364309716575548</v>
      </c>
      <c r="I5" s="3">
        <f t="shared" si="11"/>
        <v>127.12206093739699</v>
      </c>
      <c r="J5" s="3">
        <f t="shared" si="12"/>
        <v>124.75773507296158</v>
      </c>
      <c r="K5" s="3">
        <f t="shared" si="13"/>
        <v>3.5588518703036272</v>
      </c>
      <c r="L5" s="3">
        <f t="shared" si="14"/>
        <v>2.539253646273453E-4</v>
      </c>
      <c r="M5" s="2">
        <v>42108</v>
      </c>
      <c r="N5" s="1">
        <v>126.3</v>
      </c>
      <c r="Q5" s="1">
        <f t="shared" si="0"/>
        <v>0.04</v>
      </c>
      <c r="R5" s="4">
        <f t="shared" si="1"/>
        <v>17.080924140391303</v>
      </c>
      <c r="S5" s="3">
        <f t="shared" si="2"/>
        <v>11.261754159783186</v>
      </c>
      <c r="T5" s="3">
        <f t="shared" si="3"/>
        <v>8.2008447163203186</v>
      </c>
      <c r="U5" s="3">
        <f t="shared" si="4"/>
        <v>3.8684238526422945</v>
      </c>
    </row>
    <row r="6" spans="1:21" x14ac:dyDescent="0.25">
      <c r="A6" t="s">
        <v>5</v>
      </c>
      <c r="B6">
        <v>125</v>
      </c>
      <c r="C6" s="1">
        <f t="shared" si="5"/>
        <v>0.04</v>
      </c>
      <c r="D6" s="3">
        <f t="shared" si="6"/>
        <v>135.38254204041718</v>
      </c>
      <c r="E6" s="4">
        <f t="shared" si="7"/>
        <v>17.080924140391303</v>
      </c>
      <c r="F6" s="3">
        <f t="shared" si="8"/>
        <v>122.85241226505958</v>
      </c>
      <c r="G6" s="3">
        <f t="shared" si="9"/>
        <v>11.261754159783186</v>
      </c>
      <c r="H6" s="3">
        <f t="shared" si="10"/>
        <v>8.2008447163203186</v>
      </c>
      <c r="I6" s="3">
        <f t="shared" si="11"/>
        <v>127.12358641128105</v>
      </c>
      <c r="J6" s="3">
        <f t="shared" si="12"/>
        <v>124.76023025261475</v>
      </c>
      <c r="K6" s="3">
        <f t="shared" si="13"/>
        <v>3.8684238526422945</v>
      </c>
      <c r="L6" s="3">
        <f t="shared" si="14"/>
        <v>2.9245641137436471E-4</v>
      </c>
      <c r="M6" s="2">
        <v>42107</v>
      </c>
      <c r="N6" s="1">
        <v>126.85</v>
      </c>
      <c r="Q6" s="1">
        <f t="shared" si="0"/>
        <v>0.05</v>
      </c>
      <c r="R6" s="4">
        <f t="shared" si="1"/>
        <v>17.87469479152341</v>
      </c>
      <c r="S6" s="3">
        <f t="shared" si="2"/>
        <v>11.285560723973717</v>
      </c>
      <c r="T6" s="3">
        <f t="shared" si="3"/>
        <v>9.5054819742072709</v>
      </c>
      <c r="U6" s="3">
        <f t="shared" si="4"/>
        <v>4.1461649323409802</v>
      </c>
    </row>
    <row r="7" spans="1:21" x14ac:dyDescent="0.25">
      <c r="A7" t="s">
        <v>6</v>
      </c>
      <c r="B7">
        <v>0.4</v>
      </c>
      <c r="C7" s="1">
        <f t="shared" si="5"/>
        <v>0.05</v>
      </c>
      <c r="D7" s="3">
        <f t="shared" si="6"/>
        <v>136.68778010949134</v>
      </c>
      <c r="E7" s="4">
        <f t="shared" si="7"/>
        <v>17.87469479152341</v>
      </c>
      <c r="F7" s="3">
        <f t="shared" si="8"/>
        <v>122.89763027237618</v>
      </c>
      <c r="G7" s="3">
        <f t="shared" si="9"/>
        <v>11.285560723973717</v>
      </c>
      <c r="H7" s="3">
        <f t="shared" si="10"/>
        <v>9.5054819742072709</v>
      </c>
      <c r="I7" s="3">
        <f t="shared" si="11"/>
        <v>127.12511190347094</v>
      </c>
      <c r="J7" s="3">
        <f t="shared" si="12"/>
        <v>124.76272548217202</v>
      </c>
      <c r="K7" s="3">
        <f t="shared" si="13"/>
        <v>4.1461649323409802</v>
      </c>
      <c r="L7" s="3">
        <f t="shared" si="14"/>
        <v>3.2620047465146094E-4</v>
      </c>
      <c r="M7" s="2">
        <v>42104</v>
      </c>
      <c r="N7" s="1">
        <v>127.1</v>
      </c>
      <c r="Q7" s="1">
        <f t="shared" si="0"/>
        <v>6.0000000000000005E-2</v>
      </c>
      <c r="R7" s="4">
        <f t="shared" si="1"/>
        <v>18.61116357620098</v>
      </c>
      <c r="S7" s="3">
        <f t="shared" si="2"/>
        <v>11.309403386199804</v>
      </c>
      <c r="T7" s="3">
        <f t="shared" si="3"/>
        <v>10.696762798382778</v>
      </c>
      <c r="U7" s="3">
        <f t="shared" si="4"/>
        <v>4.4001423558671604</v>
      </c>
    </row>
    <row r="8" spans="1:21" x14ac:dyDescent="0.25">
      <c r="A8" t="s">
        <v>7</v>
      </c>
      <c r="B8">
        <v>0.02</v>
      </c>
      <c r="C8" s="1">
        <f t="shared" si="5"/>
        <v>6.0000000000000005E-2</v>
      </c>
      <c r="D8" s="3">
        <f t="shared" si="6"/>
        <v>137.8771452479927</v>
      </c>
      <c r="E8" s="4">
        <f t="shared" si="7"/>
        <v>18.61116357620098</v>
      </c>
      <c r="F8" s="3">
        <f t="shared" si="8"/>
        <v>122.94286492298163</v>
      </c>
      <c r="G8" s="3">
        <f t="shared" si="9"/>
        <v>11.309403386199804</v>
      </c>
      <c r="H8" s="3">
        <f t="shared" si="10"/>
        <v>10.696762798382778</v>
      </c>
      <c r="I8" s="3">
        <f t="shared" si="11"/>
        <v>127.1266374139668</v>
      </c>
      <c r="J8" s="3">
        <f t="shared" si="12"/>
        <v>124.76522076163438</v>
      </c>
      <c r="K8" s="3">
        <f t="shared" si="13"/>
        <v>4.4001423558671604</v>
      </c>
      <c r="L8" s="3">
        <f t="shared" si="14"/>
        <v>3.5654336614266118E-4</v>
      </c>
      <c r="M8" s="2">
        <v>42103</v>
      </c>
      <c r="N8" s="1">
        <v>126.56</v>
      </c>
      <c r="Q8" s="1">
        <f t="shared" si="0"/>
        <v>7.0000000000000007E-2</v>
      </c>
      <c r="R8" s="4">
        <f t="shared" si="1"/>
        <v>19.304600489175414</v>
      </c>
      <c r="S8" s="3">
        <f t="shared" si="2"/>
        <v>11.333282169023596</v>
      </c>
      <c r="T8" s="3">
        <f t="shared" si="3"/>
        <v>11.802252763078727</v>
      </c>
      <c r="U8" s="3">
        <f t="shared" si="4"/>
        <v>4.6355304090568126</v>
      </c>
    </row>
    <row r="9" spans="1:21" x14ac:dyDescent="0.25">
      <c r="A9" t="s">
        <v>9</v>
      </c>
      <c r="B9">
        <f>EXP(-B8*B5)</f>
        <v>0.98019867330675525</v>
      </c>
      <c r="C9" s="1">
        <f t="shared" si="5"/>
        <v>7.0000000000000007E-2</v>
      </c>
      <c r="D9" s="3">
        <f t="shared" si="6"/>
        <v>138.97875443150005</v>
      </c>
      <c r="E9" s="4">
        <f t="shared" si="7"/>
        <v>19.304600489175414</v>
      </c>
      <c r="F9" s="3">
        <f t="shared" si="8"/>
        <v>122.98811622300181</v>
      </c>
      <c r="G9" s="3">
        <f t="shared" si="9"/>
        <v>11.333282169023596</v>
      </c>
      <c r="H9" s="3">
        <f t="shared" si="10"/>
        <v>11.802252763078727</v>
      </c>
      <c r="I9" s="3">
        <f t="shared" si="11"/>
        <v>127.12816294276894</v>
      </c>
      <c r="J9" s="3">
        <f t="shared" si="12"/>
        <v>124.76771609100281</v>
      </c>
      <c r="K9" s="3">
        <f t="shared" si="13"/>
        <v>4.6355304090568126</v>
      </c>
      <c r="L9" s="3">
        <f t="shared" si="14"/>
        <v>3.8430796160045613E-4</v>
      </c>
      <c r="M9" s="2">
        <v>42102</v>
      </c>
      <c r="N9" s="1">
        <v>125.6</v>
      </c>
      <c r="Q9" s="1">
        <f t="shared" si="0"/>
        <v>0.08</v>
      </c>
      <c r="R9" s="4">
        <f t="shared" si="1"/>
        <v>19.964295112090213</v>
      </c>
      <c r="S9" s="3">
        <f t="shared" si="2"/>
        <v>11.357197094961217</v>
      </c>
      <c r="T9" s="3">
        <f t="shared" si="3"/>
        <v>12.839905872860584</v>
      </c>
      <c r="U9" s="3">
        <f t="shared" si="4"/>
        <v>4.8558710594341363</v>
      </c>
    </row>
    <row r="10" spans="1:21" x14ac:dyDescent="0.25">
      <c r="A10" t="s">
        <v>11</v>
      </c>
      <c r="B10">
        <v>0.25</v>
      </c>
      <c r="C10" s="1">
        <f t="shared" si="5"/>
        <v>0.08</v>
      </c>
      <c r="D10" s="3">
        <f t="shared" si="6"/>
        <v>140.01092426078901</v>
      </c>
      <c r="E10" s="4">
        <f t="shared" si="7"/>
        <v>19.964295112090213</v>
      </c>
      <c r="F10" s="3">
        <f t="shared" si="8"/>
        <v>123.03338417856483</v>
      </c>
      <c r="G10" s="3">
        <f t="shared" si="9"/>
        <v>11.357197094961217</v>
      </c>
      <c r="H10" s="3">
        <f t="shared" si="10"/>
        <v>12.839905872860584</v>
      </c>
      <c r="I10" s="3">
        <f t="shared" si="11"/>
        <v>127.12968848987751</v>
      </c>
      <c r="J10" s="3">
        <f t="shared" si="12"/>
        <v>124.77021147027835</v>
      </c>
      <c r="K10" s="3">
        <f t="shared" si="13"/>
        <v>4.8558710594341363</v>
      </c>
      <c r="L10" s="3">
        <f t="shared" si="14"/>
        <v>4.100303022440813E-4</v>
      </c>
      <c r="M10" s="2">
        <v>42101</v>
      </c>
      <c r="N10" s="1">
        <v>126.01</v>
      </c>
      <c r="Q10" s="1">
        <f t="shared" si="0"/>
        <v>0.09</v>
      </c>
      <c r="R10" s="4">
        <f t="shared" si="1"/>
        <v>20.596695127238476</v>
      </c>
      <c r="S10" s="3">
        <f t="shared" si="2"/>
        <v>11.381148186482694</v>
      </c>
      <c r="T10" s="3">
        <f t="shared" si="3"/>
        <v>13.822188542289254</v>
      </c>
      <c r="U10" s="3">
        <f t="shared" si="4"/>
        <v>5.0637112229375276</v>
      </c>
    </row>
    <row r="11" spans="1:21" x14ac:dyDescent="0.25">
      <c r="A11" t="s">
        <v>10</v>
      </c>
      <c r="B11" s="5">
        <f>B2*EXP(-B4*B5)*NORMSDIST((LN(B2/B6)+(B3-B4+0.5*B10^2)*B5)/(B10*SQRT(B5)))-B6*EXP(-B3*B5)*NORMSDIST((LN(B2/B6)+(B3-B4-0.5*B10^2)*B5)/(B10*SQRT(B5)))</f>
        <v>11.166888430526278</v>
      </c>
      <c r="C11" s="1">
        <f t="shared" si="5"/>
        <v>0.09</v>
      </c>
      <c r="D11" s="3">
        <f t="shared" si="6"/>
        <v>140.98637530306286</v>
      </c>
      <c r="E11" s="4">
        <f t="shared" si="7"/>
        <v>20.596695127238476</v>
      </c>
      <c r="F11" s="3">
        <f t="shared" si="8"/>
        <v>123.07866879580108</v>
      </c>
      <c r="G11" s="3">
        <f t="shared" si="9"/>
        <v>11.381148186482694</v>
      </c>
      <c r="H11" s="3">
        <f t="shared" si="10"/>
        <v>13.822188542289254</v>
      </c>
      <c r="I11" s="3">
        <f t="shared" si="11"/>
        <v>127.13121405529277</v>
      </c>
      <c r="J11" s="3">
        <f t="shared" si="12"/>
        <v>124.77270689946197</v>
      </c>
      <c r="K11" s="3">
        <f t="shared" si="13"/>
        <v>5.0637112229375276</v>
      </c>
      <c r="L11" s="3">
        <f t="shared" si="14"/>
        <v>4.340826985387599E-4</v>
      </c>
      <c r="M11" s="2">
        <v>42100</v>
      </c>
      <c r="N11" s="1">
        <v>127.35</v>
      </c>
      <c r="Q11" s="1">
        <f t="shared" si="0"/>
        <v>9.9999999999999992E-2</v>
      </c>
      <c r="R11" s="4">
        <f t="shared" si="1"/>
        <v>21.206492058952222</v>
      </c>
      <c r="S11" s="3">
        <f t="shared" si="2"/>
        <v>11.405135466011822</v>
      </c>
      <c r="T11" s="3">
        <f t="shared" si="3"/>
        <v>14.758174245940779</v>
      </c>
      <c r="U11" s="3">
        <f t="shared" si="4"/>
        <v>5.2609535328026311</v>
      </c>
    </row>
    <row r="12" spans="1:21" x14ac:dyDescent="0.25">
      <c r="A12" t="s">
        <v>12</v>
      </c>
      <c r="B12" s="3">
        <f>(1-B7)*(1-B9)*B11</f>
        <v>0.13267152357591955</v>
      </c>
      <c r="C12" s="1">
        <f t="shared" si="5"/>
        <v>9.9999999999999992E-2</v>
      </c>
      <c r="D12" s="3">
        <f t="shared" si="6"/>
        <v>141.91436773829449</v>
      </c>
      <c r="E12" s="4">
        <f t="shared" si="7"/>
        <v>21.206492058952222</v>
      </c>
      <c r="F12" s="3">
        <f t="shared" si="8"/>
        <v>123.12397008084312</v>
      </c>
      <c r="G12" s="3">
        <f t="shared" si="9"/>
        <v>11.405135466011822</v>
      </c>
      <c r="H12" s="3">
        <f t="shared" si="10"/>
        <v>14.758174245940779</v>
      </c>
      <c r="I12" s="3">
        <f t="shared" si="11"/>
        <v>127.13273963901491</v>
      </c>
      <c r="J12" s="3">
        <f t="shared" si="12"/>
        <v>124.77520237855467</v>
      </c>
      <c r="K12" s="3">
        <f t="shared" si="13"/>
        <v>5.2609535328026311</v>
      </c>
      <c r="L12" s="3">
        <f t="shared" si="14"/>
        <v>4.5673623197474064E-4</v>
      </c>
      <c r="M12" s="2">
        <v>42096</v>
      </c>
      <c r="N12" s="1">
        <v>125.32</v>
      </c>
      <c r="Q12" s="1">
        <f t="shared" si="0"/>
        <v>0.10999999999999999</v>
      </c>
      <c r="R12" s="4">
        <f t="shared" si="1"/>
        <v>21.797225805521308</v>
      </c>
      <c r="S12" s="3">
        <f t="shared" si="2"/>
        <v>11.429158955926255</v>
      </c>
      <c r="T12" s="3">
        <f t="shared" si="3"/>
        <v>15.654710282966221</v>
      </c>
      <c r="U12" s="3">
        <f t="shared" si="4"/>
        <v>5.4490631034446437</v>
      </c>
    </row>
    <row r="13" spans="1:21" x14ac:dyDescent="0.25">
      <c r="A13" t="s">
        <v>13</v>
      </c>
      <c r="B13" s="3">
        <v>0.02</v>
      </c>
      <c r="C13" s="1">
        <f t="shared" si="5"/>
        <v>0.10999999999999999</v>
      </c>
      <c r="D13" s="3">
        <f t="shared" si="6"/>
        <v>142.80189105829669</v>
      </c>
      <c r="E13" s="4">
        <f t="shared" si="7"/>
        <v>21.797225805521308</v>
      </c>
      <c r="F13" s="3">
        <f t="shared" si="8"/>
        <v>123.1692880398259</v>
      </c>
      <c r="G13" s="3">
        <f t="shared" si="9"/>
        <v>11.429158955926255</v>
      </c>
      <c r="H13" s="3">
        <f t="shared" si="10"/>
        <v>15.654710282966221</v>
      </c>
      <c r="I13" s="3">
        <f t="shared" si="11"/>
        <v>127.13426524104418</v>
      </c>
      <c r="J13" s="3">
        <f t="shared" si="12"/>
        <v>124.77769790755744</v>
      </c>
      <c r="K13" s="3">
        <f t="shared" si="13"/>
        <v>5.4490631034446437</v>
      </c>
      <c r="L13" s="3">
        <f t="shared" si="14"/>
        <v>4.781955620913755E-4</v>
      </c>
      <c r="M13" s="2">
        <v>42095</v>
      </c>
      <c r="N13" s="1">
        <v>124.25</v>
      </c>
      <c r="Q13" s="1">
        <f t="shared" si="0"/>
        <v>0.11999999999999998</v>
      </c>
      <c r="R13" s="4">
        <f t="shared" si="1"/>
        <v>22.37164544689189</v>
      </c>
      <c r="S13" s="3">
        <f t="shared" si="2"/>
        <v>11.453218678557192</v>
      </c>
      <c r="T13" s="3">
        <f t="shared" si="3"/>
        <v>16.517114433053422</v>
      </c>
      <c r="U13" s="3">
        <f t="shared" si="4"/>
        <v>5.6291963120431774</v>
      </c>
    </row>
    <row r="14" spans="1:21" x14ac:dyDescent="0.25">
      <c r="A14" t="s">
        <v>17</v>
      </c>
      <c r="B14">
        <v>0.95</v>
      </c>
      <c r="C14" s="1">
        <f t="shared" si="5"/>
        <v>0.11999999999999998</v>
      </c>
      <c r="D14" s="3">
        <f t="shared" si="6"/>
        <v>143.65437447500469</v>
      </c>
      <c r="E14" s="4">
        <f t="shared" si="7"/>
        <v>22.37164544689189</v>
      </c>
      <c r="F14" s="3">
        <f t="shared" si="8"/>
        <v>123.21462267888653</v>
      </c>
      <c r="G14" s="3">
        <f t="shared" si="9"/>
        <v>11.453218678557192</v>
      </c>
      <c r="H14" s="3">
        <f t="shared" si="10"/>
        <v>16.517114433053422</v>
      </c>
      <c r="I14" s="3">
        <f t="shared" si="11"/>
        <v>127.13579086138077</v>
      </c>
      <c r="J14" s="3">
        <f t="shared" si="12"/>
        <v>124.78019348647129</v>
      </c>
      <c r="K14" s="3">
        <f t="shared" si="13"/>
        <v>5.6291963120431774</v>
      </c>
      <c r="L14" s="3">
        <f t="shared" si="14"/>
        <v>4.9861970688183481E-4</v>
      </c>
      <c r="M14" s="2">
        <v>42094</v>
      </c>
      <c r="N14" s="1">
        <v>124.43</v>
      </c>
      <c r="Q14" s="1">
        <f t="shared" si="0"/>
        <v>0.12999999999999998</v>
      </c>
      <c r="R14" s="4">
        <f t="shared" si="1"/>
        <v>22.931936613934894</v>
      </c>
      <c r="S14" s="3">
        <f t="shared" si="2"/>
        <v>11.477314656189575</v>
      </c>
      <c r="T14" s="3">
        <f t="shared" si="3"/>
        <v>17.34961414785397</v>
      </c>
      <c r="U14" s="3">
        <f t="shared" si="4"/>
        <v>5.8022846958838414</v>
      </c>
    </row>
    <row r="15" spans="1:21" x14ac:dyDescent="0.25">
      <c r="C15" s="1">
        <f t="shared" si="5"/>
        <v>0.12999999999999998</v>
      </c>
      <c r="D15" s="3">
        <f t="shared" si="6"/>
        <v>144.47613481844419</v>
      </c>
      <c r="E15" s="4">
        <f t="shared" si="7"/>
        <v>22.931936613934894</v>
      </c>
      <c r="F15" s="3">
        <f t="shared" si="8"/>
        <v>123.25997400416441</v>
      </c>
      <c r="G15" s="3">
        <f t="shared" si="9"/>
        <v>11.477314656189575</v>
      </c>
      <c r="H15" s="3">
        <f t="shared" si="10"/>
        <v>17.34961414785397</v>
      </c>
      <c r="I15" s="3">
        <f t="shared" si="11"/>
        <v>127.13731650002491</v>
      </c>
      <c r="J15" s="3">
        <f t="shared" si="12"/>
        <v>124.78268911529722</v>
      </c>
      <c r="K15" s="3">
        <f t="shared" si="13"/>
        <v>5.8022846958838414</v>
      </c>
      <c r="L15" s="3">
        <f t="shared" si="14"/>
        <v>5.181351429098146E-4</v>
      </c>
      <c r="M15" s="2">
        <v>42093</v>
      </c>
      <c r="N15" s="1">
        <v>126.37</v>
      </c>
      <c r="Q15" s="1">
        <f t="shared" si="0"/>
        <v>0.13999999999999999</v>
      </c>
      <c r="R15" s="4">
        <f t="shared" si="1"/>
        <v>23.479871178271523</v>
      </c>
      <c r="S15" s="3">
        <f t="shared" si="2"/>
        <v>11.501446911061826</v>
      </c>
      <c r="T15" s="3">
        <f t="shared" si="3"/>
        <v>18.155635816269907</v>
      </c>
      <c r="U15" s="3">
        <f t="shared" si="4"/>
        <v>5.9690916829153338</v>
      </c>
    </row>
    <row r="16" spans="1:21" x14ac:dyDescent="0.25">
      <c r="A16" t="s">
        <v>20</v>
      </c>
      <c r="B16" s="4">
        <f>MAX(E3:E102)</f>
        <v>61.098320961506658</v>
      </c>
      <c r="C16" s="1">
        <f t="shared" si="5"/>
        <v>0.13999999999999999</v>
      </c>
      <c r="D16" s="3">
        <f t="shared" si="6"/>
        <v>145.27067156049606</v>
      </c>
      <c r="E16" s="4">
        <f t="shared" si="7"/>
        <v>23.479871178271523</v>
      </c>
      <c r="F16" s="3">
        <f t="shared" si="8"/>
        <v>123.3053420218012</v>
      </c>
      <c r="G16" s="3">
        <f t="shared" si="9"/>
        <v>11.501446911061826</v>
      </c>
      <c r="H16" s="3">
        <f t="shared" si="10"/>
        <v>18.155635816269907</v>
      </c>
      <c r="I16" s="3">
        <f t="shared" si="11"/>
        <v>127.13884215697685</v>
      </c>
      <c r="J16" s="3">
        <f t="shared" si="12"/>
        <v>124.78518479403623</v>
      </c>
      <c r="K16" s="3">
        <f t="shared" si="13"/>
        <v>5.9690916829153338</v>
      </c>
      <c r="L16" s="3">
        <f t="shared" si="14"/>
        <v>5.3684443365662892E-4</v>
      </c>
      <c r="M16" s="2">
        <v>42090</v>
      </c>
      <c r="N16" s="1">
        <v>123.25</v>
      </c>
      <c r="Q16" s="1">
        <f t="shared" si="0"/>
        <v>0.15</v>
      </c>
      <c r="R16" s="4">
        <f t="shared" si="1"/>
        <v>24.016909417813466</v>
      </c>
      <c r="S16" s="3">
        <f t="shared" si="2"/>
        <v>11.525615465365872</v>
      </c>
      <c r="T16" s="3">
        <f t="shared" si="3"/>
        <v>18.938002276965321</v>
      </c>
      <c r="U16" s="3">
        <f t="shared" si="4"/>
        <v>6.1302521731803097</v>
      </c>
    </row>
    <row r="17" spans="1:21" x14ac:dyDescent="0.25">
      <c r="A17" t="s">
        <v>31</v>
      </c>
      <c r="B17" s="3">
        <f>SUM(L3:L102)</f>
        <v>9.1652164990078902E-2</v>
      </c>
      <c r="C17" s="1">
        <f t="shared" si="5"/>
        <v>0.15</v>
      </c>
      <c r="D17" s="3">
        <f t="shared" si="6"/>
        <v>146.04086827573255</v>
      </c>
      <c r="E17" s="4">
        <f t="shared" si="7"/>
        <v>24.016909417813466</v>
      </c>
      <c r="F17" s="3">
        <f t="shared" si="8"/>
        <v>123.3507267379408</v>
      </c>
      <c r="G17" s="3">
        <f t="shared" si="9"/>
        <v>11.525615465365872</v>
      </c>
      <c r="H17" s="3">
        <f t="shared" si="10"/>
        <v>18.938002276965321</v>
      </c>
      <c r="I17" s="3">
        <f t="shared" si="11"/>
        <v>127.14036783223678</v>
      </c>
      <c r="J17" s="3">
        <f t="shared" si="12"/>
        <v>124.78768052268931</v>
      </c>
      <c r="K17" s="3">
        <f t="shared" si="13"/>
        <v>6.1302521731803097</v>
      </c>
      <c r="L17" s="3">
        <f t="shared" si="14"/>
        <v>5.5483212139838234E-4</v>
      </c>
      <c r="M17" s="2">
        <v>42089</v>
      </c>
      <c r="N17" s="1">
        <v>124.24</v>
      </c>
      <c r="Q17" s="1">
        <f t="shared" si="0"/>
        <v>0.16</v>
      </c>
      <c r="R17" s="4">
        <f t="shared" si="1"/>
        <v>24.544271885632838</v>
      </c>
      <c r="S17" s="3">
        <f t="shared" si="2"/>
        <v>11.549820341247065</v>
      </c>
      <c r="T17" s="3">
        <f t="shared" si="3"/>
        <v>19.699071821156991</v>
      </c>
      <c r="U17" s="3">
        <f t="shared" si="4"/>
        <v>6.286300902453803</v>
      </c>
    </row>
    <row r="18" spans="1:21" x14ac:dyDescent="0.25">
      <c r="C18" s="1">
        <f t="shared" si="5"/>
        <v>0.16</v>
      </c>
      <c r="D18" s="3">
        <f t="shared" si="6"/>
        <v>146.78913443441897</v>
      </c>
      <c r="E18" s="4">
        <f t="shared" si="7"/>
        <v>24.544271885632838</v>
      </c>
      <c r="F18" s="3">
        <f t="shared" si="8"/>
        <v>123.39612815872943</v>
      </c>
      <c r="G18" s="3">
        <f t="shared" si="9"/>
        <v>11.549820341247065</v>
      </c>
      <c r="H18" s="3">
        <f t="shared" si="10"/>
        <v>19.699071821156991</v>
      </c>
      <c r="I18" s="3">
        <f t="shared" si="11"/>
        <v>127.14189352580492</v>
      </c>
      <c r="J18" s="3">
        <f t="shared" si="12"/>
        <v>124.79017630125747</v>
      </c>
      <c r="K18" s="3">
        <f t="shared" si="13"/>
        <v>6.286300902453803</v>
      </c>
      <c r="L18" s="3">
        <f t="shared" si="14"/>
        <v>5.7216887411523924E-4</v>
      </c>
      <c r="M18" s="2">
        <v>42088</v>
      </c>
      <c r="N18" s="1">
        <v>123.38</v>
      </c>
      <c r="Q18" s="1">
        <f t="shared" si="0"/>
        <v>0.17</v>
      </c>
      <c r="R18" s="4">
        <f t="shared" si="1"/>
        <v>25.062991283477928</v>
      </c>
      <c r="S18" s="3">
        <f t="shared" si="2"/>
        <v>11.574061560804065</v>
      </c>
      <c r="T18" s="3">
        <f t="shared" si="3"/>
        <v>20.440838568655181</v>
      </c>
      <c r="U18" s="3">
        <f t="shared" si="4"/>
        <v>6.4376932406445206</v>
      </c>
    </row>
    <row r="19" spans="1:21" x14ac:dyDescent="0.25">
      <c r="C19" s="1">
        <f t="shared" si="5"/>
        <v>0.17</v>
      </c>
      <c r="D19" s="3">
        <f t="shared" si="6"/>
        <v>147.51750780170488</v>
      </c>
      <c r="E19" s="4">
        <f t="shared" si="7"/>
        <v>25.062991283477928</v>
      </c>
      <c r="F19" s="3">
        <f t="shared" si="8"/>
        <v>123.44154629031549</v>
      </c>
      <c r="G19" s="3">
        <f t="shared" si="9"/>
        <v>11.574061560804065</v>
      </c>
      <c r="H19" s="3">
        <f t="shared" si="10"/>
        <v>20.440838568655181</v>
      </c>
      <c r="I19" s="3">
        <f t="shared" si="11"/>
        <v>127.14341923768144</v>
      </c>
      <c r="J19" s="3">
        <f t="shared" si="12"/>
        <v>124.7926721297417</v>
      </c>
      <c r="K19" s="3">
        <f t="shared" si="13"/>
        <v>6.4376932406445206</v>
      </c>
      <c r="L19" s="3">
        <f t="shared" si="14"/>
        <v>5.8891448039398474E-4</v>
      </c>
      <c r="M19" s="2">
        <v>42087</v>
      </c>
      <c r="N19" s="1">
        <v>126.69</v>
      </c>
      <c r="Q19" s="1">
        <f t="shared" si="0"/>
        <v>0.18000000000000002</v>
      </c>
      <c r="R19" s="4">
        <f t="shared" si="1"/>
        <v>25.573950741818308</v>
      </c>
      <c r="S19" s="3">
        <f t="shared" si="2"/>
        <v>11.598339146088794</v>
      </c>
      <c r="T19" s="3">
        <f t="shared" si="3"/>
        <v>21.16500657688961</v>
      </c>
      <c r="U19" s="3">
        <f t="shared" si="4"/>
        <v>6.5848207516173716</v>
      </c>
    </row>
    <row r="20" spans="1:21" x14ac:dyDescent="0.25">
      <c r="C20" s="1">
        <f t="shared" si="5"/>
        <v>0.18000000000000002</v>
      </c>
      <c r="D20" s="3">
        <f t="shared" si="6"/>
        <v>148.22773004648647</v>
      </c>
      <c r="E20" s="4">
        <f t="shared" si="7"/>
        <v>25.573950741818308</v>
      </c>
      <c r="F20" s="3">
        <f t="shared" si="8"/>
        <v>123.48698113884971</v>
      </c>
      <c r="G20" s="3">
        <f t="shared" si="9"/>
        <v>11.598339146088794</v>
      </c>
      <c r="H20" s="3">
        <f t="shared" si="10"/>
        <v>21.16500657688961</v>
      </c>
      <c r="I20" s="3">
        <f t="shared" si="11"/>
        <v>127.14494496786666</v>
      </c>
      <c r="J20" s="3">
        <f t="shared" si="12"/>
        <v>124.79516800814299</v>
      </c>
      <c r="K20" s="3">
        <f t="shared" si="13"/>
        <v>6.5848207516173716</v>
      </c>
      <c r="L20" s="3">
        <f t="shared" si="14"/>
        <v>6.0512006092561937E-4</v>
      </c>
      <c r="M20" s="2">
        <v>42086</v>
      </c>
      <c r="N20" s="1">
        <v>127.21</v>
      </c>
      <c r="Q20" s="1">
        <f t="shared" si="0"/>
        <v>0.19000000000000003</v>
      </c>
      <c r="R20" s="4">
        <f t="shared" si="1"/>
        <v>26.077912618707174</v>
      </c>
      <c r="S20" s="3">
        <f t="shared" si="2"/>
        <v>11.622653119106516</v>
      </c>
      <c r="T20" s="3">
        <f t="shared" si="3"/>
        <v>21.873045624340051</v>
      </c>
      <c r="U20" s="3">
        <f t="shared" si="4"/>
        <v>6.7280230407599788</v>
      </c>
    </row>
    <row r="21" spans="1:21" x14ac:dyDescent="0.25">
      <c r="C21" s="1">
        <f t="shared" si="5"/>
        <v>0.19000000000000003</v>
      </c>
      <c r="D21" s="3">
        <f t="shared" si="6"/>
        <v>148.92130365839392</v>
      </c>
      <c r="E21" s="4">
        <f t="shared" si="7"/>
        <v>26.077912618707174</v>
      </c>
      <c r="F21" s="3">
        <f t="shared" si="8"/>
        <v>123.53243271048505</v>
      </c>
      <c r="G21" s="3">
        <f t="shared" si="9"/>
        <v>11.622653119106516</v>
      </c>
      <c r="H21" s="3">
        <f t="shared" si="10"/>
        <v>21.873045624340051</v>
      </c>
      <c r="I21" s="3">
        <f t="shared" si="11"/>
        <v>127.14647071636077</v>
      </c>
      <c r="J21" s="3">
        <f t="shared" si="12"/>
        <v>124.79766393646236</v>
      </c>
      <c r="K21" s="3">
        <f t="shared" si="13"/>
        <v>6.7280230407599788</v>
      </c>
      <c r="L21" s="3">
        <f t="shared" si="14"/>
        <v>6.2082973339598157E-4</v>
      </c>
      <c r="M21" s="2">
        <v>42083</v>
      </c>
      <c r="N21" s="1">
        <v>125.9</v>
      </c>
      <c r="Q21" s="1">
        <f t="shared" si="0"/>
        <v>0.20000000000000004</v>
      </c>
      <c r="R21" s="4">
        <f t="shared" si="1"/>
        <v>26.575540535886901</v>
      </c>
      <c r="S21" s="3">
        <f t="shared" si="2"/>
        <v>11.647003501815444</v>
      </c>
      <c r="T21" s="3">
        <f t="shared" si="3"/>
        <v>22.566233919423979</v>
      </c>
      <c r="U21" s="3">
        <f t="shared" si="4"/>
        <v>6.8675969177720049</v>
      </c>
    </row>
    <row r="22" spans="1:21" x14ac:dyDescent="0.25">
      <c r="C22" s="1">
        <f t="shared" si="5"/>
        <v>0.20000000000000004</v>
      </c>
      <c r="D22" s="3">
        <f t="shared" si="6"/>
        <v>149.59953552806849</v>
      </c>
      <c r="E22" s="4">
        <f t="shared" si="7"/>
        <v>26.575540535886901</v>
      </c>
      <c r="F22" s="3">
        <f t="shared" si="8"/>
        <v>123.57790101137674</v>
      </c>
      <c r="G22" s="3">
        <f t="shared" si="9"/>
        <v>11.647003501815444</v>
      </c>
      <c r="H22" s="3">
        <f t="shared" si="10"/>
        <v>22.566233919423979</v>
      </c>
      <c r="I22" s="3">
        <f t="shared" si="11"/>
        <v>127.14799648316395</v>
      </c>
      <c r="J22" s="3">
        <f t="shared" si="12"/>
        <v>124.8001599147008</v>
      </c>
      <c r="K22" s="3">
        <f t="shared" si="13"/>
        <v>6.8675969177720049</v>
      </c>
      <c r="L22" s="3">
        <f t="shared" si="14"/>
        <v>6.360818873876597E-4</v>
      </c>
      <c r="M22" s="2">
        <v>42082</v>
      </c>
      <c r="N22" s="1">
        <v>127.5</v>
      </c>
      <c r="Q22" s="1">
        <f t="shared" si="0"/>
        <v>0.21000000000000005</v>
      </c>
      <c r="R22" s="4">
        <f t="shared" si="1"/>
        <v>27.06741649488869</v>
      </c>
      <c r="S22" s="3">
        <f t="shared" si="2"/>
        <v>11.671390316127031</v>
      </c>
      <c r="T22" s="3">
        <f t="shared" si="3"/>
        <v>23.245691295345011</v>
      </c>
      <c r="U22" s="3">
        <f t="shared" si="4"/>
        <v>7.0038035823234566</v>
      </c>
    </row>
    <row r="23" spans="1:21" x14ac:dyDescent="0.25">
      <c r="C23" s="1">
        <f t="shared" si="5"/>
        <v>0.21000000000000005</v>
      </c>
      <c r="D23" s="3">
        <f t="shared" si="6"/>
        <v>150.26357082201619</v>
      </c>
      <c r="E23" s="4">
        <f t="shared" si="7"/>
        <v>27.06741649488869</v>
      </c>
      <c r="F23" s="3">
        <f t="shared" si="8"/>
        <v>123.6233860476823</v>
      </c>
      <c r="G23" s="3">
        <f t="shared" si="9"/>
        <v>11.671390316127031</v>
      </c>
      <c r="H23" s="3">
        <f t="shared" si="10"/>
        <v>23.245691295345011</v>
      </c>
      <c r="I23" s="3">
        <f t="shared" si="11"/>
        <v>127.14952226827643</v>
      </c>
      <c r="J23" s="3">
        <f t="shared" si="12"/>
        <v>124.80265594285927</v>
      </c>
      <c r="K23" s="3">
        <f t="shared" si="13"/>
        <v>7.0038035823234566</v>
      </c>
      <c r="L23" s="3">
        <f t="shared" si="14"/>
        <v>6.5091017544534184E-4</v>
      </c>
      <c r="M23" s="2">
        <v>42081</v>
      </c>
      <c r="N23" s="1">
        <v>128.47</v>
      </c>
      <c r="Q23" s="1">
        <f t="shared" si="0"/>
        <v>0.22000000000000006</v>
      </c>
      <c r="R23" s="4">
        <f t="shared" si="1"/>
        <v>27.554054350332564</v>
      </c>
      <c r="S23" s="3">
        <f t="shared" si="2"/>
        <v>11.695813583905657</v>
      </c>
      <c r="T23" s="3">
        <f t="shared" si="3"/>
        <v>23.912405359353926</v>
      </c>
      <c r="U23" s="3">
        <f t="shared" si="4"/>
        <v>7.136874329965039</v>
      </c>
    </row>
    <row r="24" spans="1:21" x14ac:dyDescent="0.25">
      <c r="C24" s="1">
        <f t="shared" si="5"/>
        <v>0.22000000000000006</v>
      </c>
      <c r="D24" s="3">
        <f t="shared" si="6"/>
        <v>150.91441966969265</v>
      </c>
      <c r="E24" s="4">
        <f t="shared" si="7"/>
        <v>27.554054350332564</v>
      </c>
      <c r="F24" s="3">
        <f t="shared" si="8"/>
        <v>123.66888782556147</v>
      </c>
      <c r="G24" s="3">
        <f t="shared" si="9"/>
        <v>11.695813583905657</v>
      </c>
      <c r="H24" s="3">
        <f t="shared" si="10"/>
        <v>23.912405359353926</v>
      </c>
      <c r="I24" s="3">
        <f t="shared" si="11"/>
        <v>127.15104807169843</v>
      </c>
      <c r="J24" s="3">
        <f t="shared" si="12"/>
        <v>124.80515202093883</v>
      </c>
      <c r="K24" s="3">
        <f t="shared" si="13"/>
        <v>7.136874329965039</v>
      </c>
      <c r="L24" s="3">
        <f t="shared" si="14"/>
        <v>6.653442939463653E-4</v>
      </c>
      <c r="M24" s="2">
        <v>42080</v>
      </c>
      <c r="N24" s="1">
        <v>127.04</v>
      </c>
      <c r="Q24" s="1">
        <f t="shared" si="0"/>
        <v>0.23000000000000007</v>
      </c>
      <c r="R24" s="4">
        <f t="shared" si="1"/>
        <v>28.035910543335731</v>
      </c>
      <c r="S24" s="3">
        <f t="shared" si="2"/>
        <v>11.720273326968671</v>
      </c>
      <c r="T24" s="3">
        <f t="shared" si="3"/>
        <v>24.56725234196108</v>
      </c>
      <c r="U24" s="3">
        <f t="shared" si="4"/>
        <v>7.2670151343188536</v>
      </c>
    </row>
    <row r="25" spans="1:21" x14ac:dyDescent="0.25">
      <c r="C25" s="1">
        <f t="shared" si="5"/>
        <v>0.23000000000000007</v>
      </c>
      <c r="D25" s="3">
        <f t="shared" si="6"/>
        <v>151.55297844324289</v>
      </c>
      <c r="E25" s="4">
        <f t="shared" si="7"/>
        <v>28.035910543335731</v>
      </c>
      <c r="F25" s="3">
        <f t="shared" si="8"/>
        <v>123.71440635117629</v>
      </c>
      <c r="G25" s="3">
        <f t="shared" si="9"/>
        <v>11.720273326968671</v>
      </c>
      <c r="H25" s="3">
        <f t="shared" si="10"/>
        <v>24.56725234196108</v>
      </c>
      <c r="I25" s="3">
        <f t="shared" si="11"/>
        <v>127.15257389343023</v>
      </c>
      <c r="J25" s="3">
        <f t="shared" si="12"/>
        <v>124.80764814894044</v>
      </c>
      <c r="K25" s="3">
        <f t="shared" si="13"/>
        <v>7.2670151343188536</v>
      </c>
      <c r="L25" s="3">
        <f t="shared" si="14"/>
        <v>6.7941060582013665E-4</v>
      </c>
      <c r="M25" s="2">
        <v>42079</v>
      </c>
      <c r="N25" s="1">
        <v>124.95</v>
      </c>
      <c r="Q25" s="1">
        <f t="shared" si="0"/>
        <v>0.24000000000000007</v>
      </c>
      <c r="R25" s="4">
        <f t="shared" si="1"/>
        <v>28.513392744737516</v>
      </c>
      <c r="S25" s="3">
        <f t="shared" si="2"/>
        <v>11.744769567086328</v>
      </c>
      <c r="T25" s="3">
        <f t="shared" si="3"/>
        <v>25.211013902516015</v>
      </c>
      <c r="U25" s="3">
        <f t="shared" si="4"/>
        <v>7.3944103646169168</v>
      </c>
    </row>
    <row r="26" spans="1:21" x14ac:dyDescent="0.25">
      <c r="C26" s="1">
        <f t="shared" si="5"/>
        <v>0.24000000000000007</v>
      </c>
      <c r="D26" s="3">
        <f t="shared" si="6"/>
        <v>152.18004691148857</v>
      </c>
      <c r="E26" s="4">
        <f t="shared" si="7"/>
        <v>28.513392744737516</v>
      </c>
      <c r="F26" s="3">
        <f t="shared" si="8"/>
        <v>123.75994163069107</v>
      </c>
      <c r="G26" s="3">
        <f t="shared" si="9"/>
        <v>11.744769567086328</v>
      </c>
      <c r="H26" s="3">
        <f t="shared" si="10"/>
        <v>25.211013902516015</v>
      </c>
      <c r="I26" s="3">
        <f t="shared" si="11"/>
        <v>127.15409973347195</v>
      </c>
      <c r="J26" s="3">
        <f t="shared" si="12"/>
        <v>124.81014432686513</v>
      </c>
      <c r="K26" s="3">
        <f t="shared" si="13"/>
        <v>7.3944103646169168</v>
      </c>
      <c r="L26" s="3">
        <f t="shared" si="14"/>
        <v>6.9313264259392724E-4</v>
      </c>
      <c r="M26" s="2">
        <v>42076</v>
      </c>
      <c r="N26" s="1">
        <v>123.59</v>
      </c>
      <c r="Q26" s="1">
        <f t="shared" si="0"/>
        <v>0.25000000000000006</v>
      </c>
      <c r="R26" s="4">
        <f t="shared" si="1"/>
        <v>28.986866883183694</v>
      </c>
      <c r="S26" s="3">
        <f t="shared" si="2"/>
        <v>11.769302325981689</v>
      </c>
      <c r="T26" s="3">
        <f t="shared" si="3"/>
        <v>25.844390810083794</v>
      </c>
      <c r="U26" s="3">
        <f t="shared" si="4"/>
        <v>7.5192258299286436</v>
      </c>
    </row>
    <row r="27" spans="1:21" x14ac:dyDescent="0.25">
      <c r="C27" s="1">
        <f t="shared" si="5"/>
        <v>0.25000000000000006</v>
      </c>
      <c r="D27" s="3">
        <f t="shared" si="6"/>
        <v>152.79634220555374</v>
      </c>
      <c r="E27" s="4">
        <f t="shared" si="7"/>
        <v>28.986866883183694</v>
      </c>
      <c r="F27" s="3">
        <f t="shared" si="8"/>
        <v>123.80549367027238</v>
      </c>
      <c r="G27" s="3">
        <f t="shared" si="9"/>
        <v>11.769302325981689</v>
      </c>
      <c r="H27" s="3">
        <f t="shared" si="10"/>
        <v>25.844390810083794</v>
      </c>
      <c r="I27" s="3">
        <f t="shared" si="11"/>
        <v>127.15562559182389</v>
      </c>
      <c r="J27" s="3">
        <f t="shared" si="12"/>
        <v>124.81264055471387</v>
      </c>
      <c r="K27" s="3">
        <f t="shared" si="13"/>
        <v>7.5192258299286436</v>
      </c>
      <c r="L27" s="3">
        <f t="shared" si="14"/>
        <v>7.0653151318369382E-4</v>
      </c>
      <c r="M27" s="2">
        <v>42075</v>
      </c>
      <c r="N27" s="1">
        <v>124.45</v>
      </c>
      <c r="Q27" s="1">
        <f t="shared" si="0"/>
        <v>0.26000000000000006</v>
      </c>
      <c r="R27" s="4">
        <f t="shared" si="1"/>
        <v>29.456662910459315</v>
      </c>
      <c r="S27" s="3">
        <f t="shared" si="2"/>
        <v>11.793871625330503</v>
      </c>
      <c r="T27" s="3">
        <f t="shared" si="3"/>
        <v>26.46801418151918</v>
      </c>
      <c r="U27" s="3">
        <f t="shared" si="4"/>
        <v>7.6416112933249138</v>
      </c>
    </row>
    <row r="28" spans="1:21" x14ac:dyDescent="0.25">
      <c r="C28" s="1">
        <f t="shared" si="5"/>
        <v>0.26000000000000006</v>
      </c>
      <c r="D28" s="3">
        <f t="shared" si="6"/>
        <v>153.40251029176591</v>
      </c>
      <c r="E28" s="4">
        <f t="shared" si="7"/>
        <v>29.456662910459315</v>
      </c>
      <c r="F28" s="3">
        <f t="shared" si="8"/>
        <v>123.85106247608906</v>
      </c>
      <c r="G28" s="3">
        <f t="shared" si="9"/>
        <v>11.793871625330503</v>
      </c>
      <c r="H28" s="3">
        <f t="shared" si="10"/>
        <v>26.46801418151918</v>
      </c>
      <c r="I28" s="3">
        <f t="shared" si="11"/>
        <v>127.15715146848625</v>
      </c>
      <c r="J28" s="3">
        <f t="shared" si="12"/>
        <v>124.81513683248764</v>
      </c>
      <c r="K28" s="3">
        <f t="shared" si="13"/>
        <v>7.6416112933249138</v>
      </c>
      <c r="L28" s="3">
        <f t="shared" si="14"/>
        <v>7.1962623976024834E-4</v>
      </c>
      <c r="M28" s="2">
        <v>42074</v>
      </c>
      <c r="N28" s="1">
        <v>122.24</v>
      </c>
      <c r="Q28" s="1">
        <f t="shared" si="0"/>
        <v>0.27000000000000007</v>
      </c>
      <c r="R28" s="4">
        <f t="shared" si="1"/>
        <v>29.923079568942484</v>
      </c>
      <c r="S28" s="3">
        <f t="shared" si="2"/>
        <v>11.818477486761315</v>
      </c>
      <c r="T28" s="3">
        <f t="shared" si="3"/>
        <v>27.082454789473587</v>
      </c>
      <c r="U28" s="3">
        <f t="shared" si="4"/>
        <v>7.7617025645591866</v>
      </c>
    </row>
    <row r="29" spans="1:21" x14ac:dyDescent="0.25">
      <c r="C29" s="1">
        <f t="shared" si="5"/>
        <v>0.27000000000000007</v>
      </c>
      <c r="D29" s="3">
        <f t="shared" si="6"/>
        <v>153.99913547492292</v>
      </c>
      <c r="E29" s="4">
        <f t="shared" si="7"/>
        <v>29.923079568942484</v>
      </c>
      <c r="F29" s="3">
        <f t="shared" si="8"/>
        <v>123.89664805431221</v>
      </c>
      <c r="G29" s="3">
        <f t="shared" si="9"/>
        <v>11.818477486761315</v>
      </c>
      <c r="H29" s="3">
        <f t="shared" si="10"/>
        <v>27.082454789473587</v>
      </c>
      <c r="I29" s="3">
        <f t="shared" si="11"/>
        <v>127.1586773634592</v>
      </c>
      <c r="J29" s="3">
        <f t="shared" si="12"/>
        <v>124.81763316018748</v>
      </c>
      <c r="K29" s="3">
        <f t="shared" si="13"/>
        <v>7.7617025645591866</v>
      </c>
      <c r="L29" s="3">
        <f t="shared" si="14"/>
        <v>7.3243403599732504E-4</v>
      </c>
      <c r="M29" s="2">
        <v>42073</v>
      </c>
      <c r="N29" s="1">
        <v>124.51</v>
      </c>
      <c r="Q29" s="1">
        <f t="shared" si="0"/>
        <v>0.28000000000000008</v>
      </c>
      <c r="R29" s="4">
        <f t="shared" si="1"/>
        <v>30.386388362676584</v>
      </c>
      <c r="S29" s="3">
        <f t="shared" si="2"/>
        <v>11.843119931855231</v>
      </c>
      <c r="T29" s="3">
        <f t="shared" si="3"/>
        <v>27.688230830551859</v>
      </c>
      <c r="U29" s="3">
        <f t="shared" si="4"/>
        <v>7.8796232545090561</v>
      </c>
    </row>
    <row r="30" spans="1:21" x14ac:dyDescent="0.25">
      <c r="C30" s="1">
        <f t="shared" si="5"/>
        <v>0.28000000000000008</v>
      </c>
      <c r="D30" s="3">
        <f t="shared" si="6"/>
        <v>154.58674833004295</v>
      </c>
      <c r="E30" s="4">
        <f t="shared" si="7"/>
        <v>30.386388362676584</v>
      </c>
      <c r="F30" s="3">
        <f t="shared" si="8"/>
        <v>123.94225041111521</v>
      </c>
      <c r="G30" s="3">
        <f t="shared" si="9"/>
        <v>11.843119931855231</v>
      </c>
      <c r="H30" s="3">
        <f t="shared" si="10"/>
        <v>27.688230830551859</v>
      </c>
      <c r="I30" s="3">
        <f t="shared" si="11"/>
        <v>127.16020327674303</v>
      </c>
      <c r="J30" s="3">
        <f t="shared" si="12"/>
        <v>124.8201295378144</v>
      </c>
      <c r="K30" s="3">
        <f t="shared" si="13"/>
        <v>7.8796232545090561</v>
      </c>
      <c r="L30" s="3">
        <f t="shared" si="14"/>
        <v>7.4497053933699528E-4</v>
      </c>
      <c r="M30" s="2">
        <v>42072</v>
      </c>
      <c r="N30" s="1">
        <v>127.14</v>
      </c>
      <c r="Q30" s="1">
        <f t="shared" si="0"/>
        <v>0.29000000000000009</v>
      </c>
      <c r="R30" s="4">
        <f t="shared" si="1"/>
        <v>30.846836887045299</v>
      </c>
      <c r="S30" s="3">
        <f t="shared" si="2"/>
        <v>11.867798982145912</v>
      </c>
      <c r="T30" s="3">
        <f t="shared" si="3"/>
        <v>28.285814453899633</v>
      </c>
      <c r="U30" s="3">
        <f t="shared" si="4"/>
        <v>7.9954862558684567</v>
      </c>
    </row>
    <row r="31" spans="1:21" x14ac:dyDescent="0.25">
      <c r="C31" s="1">
        <f t="shared" si="5"/>
        <v>0.29000000000000009</v>
      </c>
      <c r="D31" s="3">
        <f t="shared" si="6"/>
        <v>155.16583236897506</v>
      </c>
      <c r="E31" s="4">
        <f t="shared" si="7"/>
        <v>30.846836887045299</v>
      </c>
      <c r="F31" s="3">
        <f t="shared" si="8"/>
        <v>123.98786955267371</v>
      </c>
      <c r="G31" s="3">
        <f t="shared" si="9"/>
        <v>11.867798982145912</v>
      </c>
      <c r="H31" s="3">
        <f t="shared" si="10"/>
        <v>28.285814453899633</v>
      </c>
      <c r="I31" s="3">
        <f t="shared" si="11"/>
        <v>127.16172920833793</v>
      </c>
      <c r="J31" s="3">
        <f t="shared" si="12"/>
        <v>124.82262596536933</v>
      </c>
      <c r="K31" s="3">
        <f t="shared" si="13"/>
        <v>7.9954862558684567</v>
      </c>
      <c r="L31" s="3">
        <f t="shared" si="14"/>
        <v>7.572500062405092E-4</v>
      </c>
      <c r="M31" s="2">
        <v>42069</v>
      </c>
      <c r="N31" s="1">
        <v>126.6</v>
      </c>
      <c r="Q31" s="1">
        <f t="shared" si="0"/>
        <v>0.3000000000000001</v>
      </c>
      <c r="R31" s="4">
        <f t="shared" si="1"/>
        <v>31.30465163747688</v>
      </c>
      <c r="S31" s="3">
        <f t="shared" si="2"/>
        <v>11.892514659119538</v>
      </c>
      <c r="T31" s="3">
        <f t="shared" si="3"/>
        <v>28.875637283669576</v>
      </c>
      <c r="U31" s="3">
        <f t="shared" si="4"/>
        <v>8.1093950005391946</v>
      </c>
    </row>
    <row r="32" spans="1:21" x14ac:dyDescent="0.25">
      <c r="C32" s="1">
        <f t="shared" si="5"/>
        <v>0.3000000000000001</v>
      </c>
      <c r="D32" s="3">
        <f t="shared" si="6"/>
        <v>155.73682968007006</v>
      </c>
      <c r="E32" s="4">
        <f t="shared" si="7"/>
        <v>31.30465163747688</v>
      </c>
      <c r="F32" s="3">
        <f t="shared" si="8"/>
        <v>124.03350548516566</v>
      </c>
      <c r="G32" s="3">
        <f t="shared" si="9"/>
        <v>11.892514659119538</v>
      </c>
      <c r="H32" s="3">
        <f t="shared" si="10"/>
        <v>28.875637283669576</v>
      </c>
      <c r="I32" s="3">
        <f t="shared" si="11"/>
        <v>127.16325515824413</v>
      </c>
      <c r="J32" s="3">
        <f t="shared" si="12"/>
        <v>124.82512244285333</v>
      </c>
      <c r="K32" s="3">
        <f t="shared" si="13"/>
        <v>8.1093950005391946</v>
      </c>
      <c r="L32" s="3">
        <f t="shared" si="14"/>
        <v>7.6928547738505714E-4</v>
      </c>
      <c r="M32" s="2">
        <v>42068</v>
      </c>
      <c r="N32" s="1">
        <v>126.41</v>
      </c>
      <c r="Q32" s="1">
        <f t="shared" si="0"/>
        <v>0.31000000000000011</v>
      </c>
      <c r="R32" s="4">
        <f t="shared" si="1"/>
        <v>31.760040391628479</v>
      </c>
      <c r="S32" s="3">
        <f t="shared" si="2"/>
        <v>11.917266984214733</v>
      </c>
      <c r="T32" s="3">
        <f t="shared" si="3"/>
        <v>29.458095118575059</v>
      </c>
      <c r="U32" s="3">
        <f t="shared" si="4"/>
        <v>8.221444533540236</v>
      </c>
    </row>
    <row r="33" spans="3:21" x14ac:dyDescent="0.25">
      <c r="C33" s="1">
        <f t="shared" si="5"/>
        <v>0.31000000000000011</v>
      </c>
      <c r="D33" s="3">
        <f t="shared" si="6"/>
        <v>156.30014572785777</v>
      </c>
      <c r="E33" s="4">
        <f t="shared" si="7"/>
        <v>31.760040391628479</v>
      </c>
      <c r="F33" s="3">
        <f t="shared" si="8"/>
        <v>124.07915821477124</v>
      </c>
      <c r="G33" s="3">
        <f t="shared" si="9"/>
        <v>11.917266984214733</v>
      </c>
      <c r="H33" s="3">
        <f t="shared" si="10"/>
        <v>29.458095118575059</v>
      </c>
      <c r="I33" s="3">
        <f t="shared" si="11"/>
        <v>127.1647811264618</v>
      </c>
      <c r="J33" s="3">
        <f t="shared" si="12"/>
        <v>124.82761897026738</v>
      </c>
      <c r="K33" s="3">
        <f t="shared" si="13"/>
        <v>8.221444533540236</v>
      </c>
      <c r="L33" s="3">
        <f t="shared" si="14"/>
        <v>7.8108891827569733E-4</v>
      </c>
      <c r="M33" s="2">
        <v>42067</v>
      </c>
      <c r="N33" s="1">
        <v>128.53998999999999</v>
      </c>
      <c r="Q33" s="1">
        <f t="shared" si="0"/>
        <v>0.32000000000000012</v>
      </c>
      <c r="R33" s="4">
        <f t="shared" si="1"/>
        <v>32.213194239773173</v>
      </c>
      <c r="S33" s="3">
        <f t="shared" si="2"/>
        <v>11.942055978822461</v>
      </c>
      <c r="T33" s="3">
        <f t="shared" si="3"/>
        <v>30.033551953577501</v>
      </c>
      <c r="U33" s="3">
        <f t="shared" si="4"/>
        <v>8.3317224351271051</v>
      </c>
    </row>
    <row r="34" spans="3:21" x14ac:dyDescent="0.25">
      <c r="C34" s="1">
        <f t="shared" si="5"/>
        <v>0.32000000000000012</v>
      </c>
      <c r="D34" s="3">
        <f t="shared" si="6"/>
        <v>156.8561534607453</v>
      </c>
      <c r="E34" s="4">
        <f t="shared" si="7"/>
        <v>32.213194239773173</v>
      </c>
      <c r="F34" s="3">
        <f t="shared" si="8"/>
        <v>124.12482774767294</v>
      </c>
      <c r="G34" s="3">
        <f t="shared" si="9"/>
        <v>11.942055978822461</v>
      </c>
      <c r="H34" s="3">
        <f t="shared" si="10"/>
        <v>30.033551953577501</v>
      </c>
      <c r="I34" s="3">
        <f t="shared" si="11"/>
        <v>127.16630711299121</v>
      </c>
      <c r="J34" s="3">
        <f t="shared" si="12"/>
        <v>124.83011554761248</v>
      </c>
      <c r="K34" s="3">
        <f t="shared" si="13"/>
        <v>8.3317224351271051</v>
      </c>
      <c r="L34" s="3">
        <f t="shared" si="14"/>
        <v>7.9267133960777051E-4</v>
      </c>
      <c r="M34" s="2">
        <v>42066</v>
      </c>
      <c r="N34" s="1">
        <v>129.36000000000001</v>
      </c>
      <c r="Q34" s="1">
        <f t="shared" si="0"/>
        <v>0.33000000000000013</v>
      </c>
      <c r="R34" s="4">
        <f t="shared" si="1"/>
        <v>32.664289322979556</v>
      </c>
      <c r="S34" s="3">
        <f t="shared" si="2"/>
        <v>11.966881664286007</v>
      </c>
      <c r="T34" s="3">
        <f t="shared" si="3"/>
        <v>30.602343439478872</v>
      </c>
      <c r="U34" s="3">
        <f t="shared" si="4"/>
        <v>8.4403096165417679</v>
      </c>
    </row>
    <row r="35" spans="3:21" x14ac:dyDescent="0.25">
      <c r="C35" s="1">
        <f t="shared" si="5"/>
        <v>0.33000000000000013</v>
      </c>
      <c r="D35" s="3">
        <f t="shared" si="6"/>
        <v>157.40519684488166</v>
      </c>
      <c r="E35" s="4">
        <f t="shared" si="7"/>
        <v>32.664289322979556</v>
      </c>
      <c r="F35" s="3">
        <f t="shared" si="8"/>
        <v>124.17051409005549</v>
      </c>
      <c r="G35" s="3">
        <f t="shared" si="9"/>
        <v>11.966881664286007</v>
      </c>
      <c r="H35" s="3">
        <f t="shared" si="10"/>
        <v>30.602343439478872</v>
      </c>
      <c r="I35" s="3">
        <f t="shared" si="11"/>
        <v>127.1678331178326</v>
      </c>
      <c r="J35" s="3">
        <f t="shared" si="12"/>
        <v>124.83261217488963</v>
      </c>
      <c r="K35" s="3">
        <f t="shared" si="13"/>
        <v>8.4403096165417679</v>
      </c>
      <c r="L35" s="3">
        <f t="shared" si="14"/>
        <v>8.0404290082660606E-4</v>
      </c>
      <c r="M35" s="2">
        <v>42065</v>
      </c>
      <c r="N35" s="1">
        <v>129.09</v>
      </c>
      <c r="Q35" s="1">
        <f t="shared" si="0"/>
        <v>0.34000000000000014</v>
      </c>
      <c r="R35" s="4">
        <f t="shared" si="1"/>
        <v>33.113488326960976</v>
      </c>
      <c r="S35" s="3">
        <f t="shared" si="2"/>
        <v>11.991744061900938</v>
      </c>
      <c r="T35" s="3">
        <f t="shared" si="3"/>
        <v>31.164779873527891</v>
      </c>
      <c r="U35" s="3">
        <f t="shared" si="4"/>
        <v>8.5472810099315808</v>
      </c>
    </row>
    <row r="36" spans="3:21" x14ac:dyDescent="0.25">
      <c r="C36" s="1">
        <f t="shared" si="5"/>
        <v>0.34000000000000014</v>
      </c>
      <c r="D36" s="3">
        <f t="shared" si="6"/>
        <v>157.9475939192121</v>
      </c>
      <c r="E36" s="4">
        <f t="shared" si="7"/>
        <v>33.113488326960976</v>
      </c>
      <c r="F36" s="3">
        <f t="shared" si="8"/>
        <v>124.21621724810593</v>
      </c>
      <c r="G36" s="3">
        <f t="shared" si="9"/>
        <v>11.991744061900938</v>
      </c>
      <c r="H36" s="3">
        <f t="shared" si="10"/>
        <v>31.164779873527891</v>
      </c>
      <c r="I36" s="3">
        <f t="shared" si="11"/>
        <v>127.16935914098612</v>
      </c>
      <c r="J36" s="3">
        <f t="shared" si="12"/>
        <v>124.83510885209981</v>
      </c>
      <c r="K36" s="3">
        <f t="shared" si="13"/>
        <v>8.5472810099315808</v>
      </c>
      <c r="L36" s="3">
        <f t="shared" si="14"/>
        <v>8.1521299967542453E-4</v>
      </c>
      <c r="M36" s="2">
        <v>42062</v>
      </c>
      <c r="N36" s="1">
        <v>128.46001000000001</v>
      </c>
      <c r="Q36" s="1">
        <f t="shared" si="0"/>
        <v>0.35000000000000014</v>
      </c>
      <c r="R36" s="4">
        <f t="shared" si="1"/>
        <v>33.560941770326721</v>
      </c>
      <c r="S36" s="3">
        <f t="shared" si="2"/>
        <v>12.016643192914964</v>
      </c>
      <c r="T36" s="3">
        <f t="shared" si="3"/>
        <v>31.721148796455751</v>
      </c>
      <c r="U36" s="3">
        <f t="shared" si="4"/>
        <v>8.6527061691449632</v>
      </c>
    </row>
    <row r="37" spans="3:21" x14ac:dyDescent="0.25">
      <c r="C37" s="1">
        <f t="shared" si="5"/>
        <v>0.35000000000000014</v>
      </c>
      <c r="D37" s="3">
        <f t="shared" si="6"/>
        <v>158.48363944869243</v>
      </c>
      <c r="E37" s="4">
        <f t="shared" si="7"/>
        <v>33.560941770326721</v>
      </c>
      <c r="F37" s="3">
        <f t="shared" si="8"/>
        <v>124.26193722801358</v>
      </c>
      <c r="G37" s="3">
        <f t="shared" si="9"/>
        <v>12.016643192914964</v>
      </c>
      <c r="H37" s="3">
        <f t="shared" si="10"/>
        <v>31.721148796455751</v>
      </c>
      <c r="I37" s="3">
        <f t="shared" si="11"/>
        <v>127.17088518245204</v>
      </c>
      <c r="J37" s="3">
        <f t="shared" si="12"/>
        <v>124.83760557924403</v>
      </c>
      <c r="K37" s="3">
        <f t="shared" si="13"/>
        <v>8.6527061691449632</v>
      </c>
      <c r="L37" s="3">
        <f t="shared" si="14"/>
        <v>8.2619034997063632E-4</v>
      </c>
      <c r="M37" s="2">
        <v>42061</v>
      </c>
      <c r="N37" s="1">
        <v>130.41999999999999</v>
      </c>
      <c r="Q37" s="1">
        <f t="shared" si="0"/>
        <v>0.36000000000000015</v>
      </c>
      <c r="R37" s="4">
        <f t="shared" si="1"/>
        <v>34.006789118771522</v>
      </c>
      <c r="S37" s="3">
        <f t="shared" si="2"/>
        <v>12.041579078527938</v>
      </c>
      <c r="T37" s="3">
        <f t="shared" si="3"/>
        <v>32.271717257432755</v>
      </c>
      <c r="U37" s="3">
        <f t="shared" si="4"/>
        <v>8.7566497950804347</v>
      </c>
    </row>
    <row r="38" spans="3:21" x14ac:dyDescent="0.25">
      <c r="C38" s="1">
        <f t="shared" si="5"/>
        <v>0.36000000000000015</v>
      </c>
      <c r="D38" s="3">
        <f t="shared" si="6"/>
        <v>159.01360723842598</v>
      </c>
      <c r="E38" s="4">
        <f t="shared" si="7"/>
        <v>34.006789118771522</v>
      </c>
      <c r="F38" s="3">
        <f t="shared" si="8"/>
        <v>124.30767403597001</v>
      </c>
      <c r="G38" s="3">
        <f t="shared" si="9"/>
        <v>12.041579078527938</v>
      </c>
      <c r="H38" s="3">
        <f t="shared" si="10"/>
        <v>32.271717257432755</v>
      </c>
      <c r="I38" s="3">
        <f t="shared" si="11"/>
        <v>127.1724112422306</v>
      </c>
      <c r="J38" s="3">
        <f t="shared" si="12"/>
        <v>124.84010235632331</v>
      </c>
      <c r="K38" s="3">
        <f t="shared" si="13"/>
        <v>8.7566497950804347</v>
      </c>
      <c r="L38" s="3">
        <f t="shared" si="14"/>
        <v>8.3698304945669809E-4</v>
      </c>
      <c r="M38" s="2">
        <v>42060</v>
      </c>
      <c r="N38" s="1">
        <v>128.78998999999999</v>
      </c>
      <c r="Q38" s="1">
        <f t="shared" si="0"/>
        <v>0.37000000000000016</v>
      </c>
      <c r="R38" s="4">
        <f t="shared" si="1"/>
        <v>34.451159751036016</v>
      </c>
      <c r="S38" s="3">
        <f t="shared" si="2"/>
        <v>12.066551739891745</v>
      </c>
      <c r="T38" s="3">
        <f t="shared" si="3"/>
        <v>32.816733797397404</v>
      </c>
      <c r="U38" s="3">
        <f t="shared" si="4"/>
        <v>8.8591721968542458</v>
      </c>
    </row>
    <row r="39" spans="3:21" x14ac:dyDescent="0.25">
      <c r="C39" s="1">
        <f t="shared" si="5"/>
        <v>0.37000000000000016</v>
      </c>
      <c r="D39" s="3">
        <f t="shared" si="6"/>
        <v>159.5377521602193</v>
      </c>
      <c r="E39" s="4">
        <f t="shared" si="7"/>
        <v>34.451159751036016</v>
      </c>
      <c r="F39" s="3">
        <f t="shared" si="8"/>
        <v>124.35342767816906</v>
      </c>
      <c r="G39" s="3">
        <f t="shared" si="9"/>
        <v>12.066551739891745</v>
      </c>
      <c r="H39" s="3">
        <f t="shared" si="10"/>
        <v>32.816733797397404</v>
      </c>
      <c r="I39" s="3">
        <f t="shared" si="11"/>
        <v>127.17393732032193</v>
      </c>
      <c r="J39" s="3">
        <f t="shared" si="12"/>
        <v>124.84259918333862</v>
      </c>
      <c r="K39" s="3">
        <f t="shared" si="13"/>
        <v>8.8591721968542458</v>
      </c>
      <c r="L39" s="3">
        <f t="shared" si="14"/>
        <v>8.475986392308156E-4</v>
      </c>
      <c r="M39" s="2">
        <v>42059</v>
      </c>
      <c r="N39" s="1">
        <v>132.16999999999999</v>
      </c>
      <c r="Q39" s="1">
        <f t="shared" si="0"/>
        <v>0.38000000000000017</v>
      </c>
      <c r="R39" s="4">
        <f t="shared" si="1"/>
        <v>34.89417379791584</v>
      </c>
      <c r="S39" s="3">
        <f t="shared" si="2"/>
        <v>12.091561198110355</v>
      </c>
      <c r="T39" s="3">
        <f t="shared" si="3"/>
        <v>33.356430192395919</v>
      </c>
      <c r="U39" s="3">
        <f t="shared" si="4"/>
        <v>8.9603296981156006</v>
      </c>
    </row>
    <row r="40" spans="3:21" x14ac:dyDescent="0.25">
      <c r="C40" s="1">
        <f t="shared" si="5"/>
        <v>0.38000000000000017</v>
      </c>
      <c r="D40" s="3">
        <f t="shared" si="6"/>
        <v>160.05631193406055</v>
      </c>
      <c r="E40" s="4">
        <f t="shared" si="7"/>
        <v>34.89417379791584</v>
      </c>
      <c r="F40" s="3">
        <f t="shared" si="8"/>
        <v>124.39919816080689</v>
      </c>
      <c r="G40" s="3">
        <f t="shared" si="9"/>
        <v>12.091561198110355</v>
      </c>
      <c r="H40" s="3">
        <f t="shared" si="10"/>
        <v>33.356430192395919</v>
      </c>
      <c r="I40" s="3">
        <f t="shared" si="11"/>
        <v>127.17546341672634</v>
      </c>
      <c r="J40" s="3">
        <f t="shared" si="12"/>
        <v>124.84509606029098</v>
      </c>
      <c r="K40" s="3">
        <f t="shared" si="13"/>
        <v>8.9603296981156006</v>
      </c>
      <c r="L40" s="3">
        <f t="shared" si="14"/>
        <v>8.5804415599493081E-4</v>
      </c>
      <c r="M40" s="2">
        <v>42058</v>
      </c>
      <c r="N40" s="1">
        <v>133</v>
      </c>
      <c r="Q40" s="1">
        <f t="shared" si="0"/>
        <v>0.39000000000000018</v>
      </c>
      <c r="R40" s="4">
        <f t="shared" si="1"/>
        <v>35.33594287193867</v>
      </c>
      <c r="S40" s="3">
        <f t="shared" si="2"/>
        <v>12.116607474239576</v>
      </c>
      <c r="T40" s="3">
        <f t="shared" si="3"/>
        <v>33.891022991485215</v>
      </c>
      <c r="U40" s="3">
        <f t="shared" si="4"/>
        <v>9.0601749962774676</v>
      </c>
    </row>
    <row r="41" spans="3:21" x14ac:dyDescent="0.25">
      <c r="C41" s="1">
        <f t="shared" si="5"/>
        <v>0.39000000000000018</v>
      </c>
      <c r="D41" s="3">
        <f t="shared" si="6"/>
        <v>160.56950869979184</v>
      </c>
      <c r="E41" s="4">
        <f t="shared" si="7"/>
        <v>35.33594287193867</v>
      </c>
      <c r="F41" s="3">
        <f t="shared" si="8"/>
        <v>124.44498549008193</v>
      </c>
      <c r="G41" s="3">
        <f t="shared" si="9"/>
        <v>12.116607474239576</v>
      </c>
      <c r="H41" s="3">
        <f t="shared" si="10"/>
        <v>33.891022991485215</v>
      </c>
      <c r="I41" s="3">
        <f t="shared" si="11"/>
        <v>127.17698953144404</v>
      </c>
      <c r="J41" s="3">
        <f t="shared" si="12"/>
        <v>124.84759298718137</v>
      </c>
      <c r="K41" s="3">
        <f t="shared" si="13"/>
        <v>9.0601749962774676</v>
      </c>
      <c r="L41" s="3">
        <f t="shared" si="14"/>
        <v>8.6832617815822493E-4</v>
      </c>
      <c r="M41" s="2">
        <v>42055</v>
      </c>
      <c r="N41" s="1">
        <v>129.5</v>
      </c>
      <c r="Q41" s="1">
        <f t="shared" si="0"/>
        <v>0.40000000000000019</v>
      </c>
      <c r="R41" s="4">
        <f t="shared" si="1"/>
        <v>35.776570702370805</v>
      </c>
      <c r="S41" s="3">
        <f t="shared" si="2"/>
        <v>12.141690589287213</v>
      </c>
      <c r="T41" s="3">
        <f t="shared" si="3"/>
        <v>34.420714878024285</v>
      </c>
      <c r="U41" s="3">
        <f t="shared" si="4"/>
        <v>9.1587574811642867</v>
      </c>
    </row>
    <row r="42" spans="3:21" x14ac:dyDescent="0.25">
      <c r="C42" s="1">
        <f t="shared" si="5"/>
        <v>0.40000000000000019</v>
      </c>
      <c r="D42" s="3">
        <f t="shared" si="6"/>
        <v>161.0775504084036</v>
      </c>
      <c r="E42" s="4">
        <f t="shared" si="7"/>
        <v>35.776570702370805</v>
      </c>
      <c r="F42" s="3">
        <f t="shared" si="8"/>
        <v>124.49078967219488</v>
      </c>
      <c r="G42" s="3">
        <f t="shared" si="9"/>
        <v>12.141690589287213</v>
      </c>
      <c r="H42" s="3">
        <f t="shared" si="10"/>
        <v>34.420714878024285</v>
      </c>
      <c r="I42" s="3">
        <f t="shared" si="11"/>
        <v>127.17851566447517</v>
      </c>
      <c r="J42" s="3">
        <f t="shared" si="12"/>
        <v>124.85008996401081</v>
      </c>
      <c r="K42" s="3">
        <f t="shared" si="13"/>
        <v>9.1587574811642867</v>
      </c>
      <c r="L42" s="3">
        <f t="shared" si="14"/>
        <v>8.7845086666193939E-4</v>
      </c>
      <c r="M42" s="2">
        <v>42054</v>
      </c>
      <c r="N42" s="1">
        <v>128.44999999999999</v>
      </c>
      <c r="Q42" s="1">
        <f t="shared" si="0"/>
        <v>0.4100000000000002</v>
      </c>
      <c r="R42" s="4">
        <f t="shared" si="1"/>
        <v>36.216153687811584</v>
      </c>
      <c r="S42" s="3">
        <f t="shared" si="2"/>
        <v>12.166810564212765</v>
      </c>
      <c r="T42" s="3">
        <f t="shared" si="3"/>
        <v>34.945695878518606</v>
      </c>
      <c r="U42" s="3">
        <f t="shared" si="4"/>
        <v>9.2561235185424948</v>
      </c>
    </row>
    <row r="43" spans="3:21" x14ac:dyDescent="0.25">
      <c r="C43" s="1">
        <f t="shared" si="5"/>
        <v>0.4100000000000002</v>
      </c>
      <c r="D43" s="3">
        <f t="shared" si="6"/>
        <v>161.58063205761999</v>
      </c>
      <c r="E43" s="4">
        <f t="shared" si="7"/>
        <v>36.216153687811584</v>
      </c>
      <c r="F43" s="3">
        <f t="shared" si="8"/>
        <v>124.53661071334871</v>
      </c>
      <c r="G43" s="3">
        <f t="shared" si="9"/>
        <v>12.166810564212765</v>
      </c>
      <c r="H43" s="3">
        <f t="shared" si="10"/>
        <v>34.945695878518606</v>
      </c>
      <c r="I43" s="3">
        <f t="shared" si="11"/>
        <v>127.18004181582003</v>
      </c>
      <c r="J43" s="3">
        <f t="shared" si="12"/>
        <v>124.85258699078027</v>
      </c>
      <c r="K43" s="3">
        <f t="shared" si="13"/>
        <v>9.2561235185424948</v>
      </c>
      <c r="L43" s="3">
        <f t="shared" si="14"/>
        <v>8.8842400123033123E-4</v>
      </c>
      <c r="M43" s="2">
        <v>42053</v>
      </c>
      <c r="N43" s="1">
        <v>128.72</v>
      </c>
      <c r="Q43" s="1">
        <f t="shared" si="0"/>
        <v>0.42000000000000021</v>
      </c>
      <c r="R43" s="4">
        <f t="shared" si="1"/>
        <v>36.654781376669305</v>
      </c>
      <c r="S43" s="3">
        <f t="shared" si="2"/>
        <v>12.1919674199276</v>
      </c>
      <c r="T43" s="3">
        <f t="shared" si="3"/>
        <v>35.466144439369486</v>
      </c>
      <c r="U43" s="3">
        <f t="shared" si="4"/>
        <v>9.3523167031501941</v>
      </c>
    </row>
    <row r="44" spans="3:21" x14ac:dyDescent="0.25">
      <c r="C44" s="1">
        <f t="shared" si="5"/>
        <v>0.42000000000000021</v>
      </c>
      <c r="D44" s="3">
        <f t="shared" si="6"/>
        <v>162.07893679255537</v>
      </c>
      <c r="E44" s="4">
        <f t="shared" si="7"/>
        <v>36.654781376669305</v>
      </c>
      <c r="F44" s="3">
        <f t="shared" si="8"/>
        <v>124.5824486197487</v>
      </c>
      <c r="G44" s="3">
        <f t="shared" si="9"/>
        <v>12.1919674199276</v>
      </c>
      <c r="H44" s="3">
        <f t="shared" si="10"/>
        <v>35.466144439369486</v>
      </c>
      <c r="I44" s="3">
        <f t="shared" si="11"/>
        <v>127.18156798547882</v>
      </c>
      <c r="J44" s="3">
        <f t="shared" si="12"/>
        <v>124.85508406749076</v>
      </c>
      <c r="K44" s="3">
        <f t="shared" si="13"/>
        <v>9.3523167031501941</v>
      </c>
      <c r="L44" s="3">
        <f t="shared" si="14"/>
        <v>8.9825101267937109E-4</v>
      </c>
      <c r="M44" s="2">
        <v>42052</v>
      </c>
      <c r="N44" s="1">
        <v>127.83</v>
      </c>
      <c r="Q44" s="1">
        <f t="shared" si="0"/>
        <v>0.43000000000000022</v>
      </c>
      <c r="R44" s="4">
        <f t="shared" si="1"/>
        <v>37.092536884202985</v>
      </c>
      <c r="S44" s="3">
        <f t="shared" si="2"/>
        <v>12.217161177294761</v>
      </c>
      <c r="T44" s="3">
        <f t="shared" si="3"/>
        <v>35.982228388746549</v>
      </c>
      <c r="U44" s="3">
        <f t="shared" si="4"/>
        <v>9.4473780851429936</v>
      </c>
    </row>
    <row r="45" spans="3:21" x14ac:dyDescent="0.25">
      <c r="C45" s="1">
        <f t="shared" si="5"/>
        <v>0.43000000000000022</v>
      </c>
      <c r="D45" s="3">
        <f t="shared" si="6"/>
        <v>162.57263688902125</v>
      </c>
      <c r="E45" s="4">
        <f t="shared" si="7"/>
        <v>37.092536884202985</v>
      </c>
      <c r="F45" s="3">
        <f t="shared" si="8"/>
        <v>124.62830339760241</v>
      </c>
      <c r="G45" s="3">
        <f t="shared" si="9"/>
        <v>12.217161177294761</v>
      </c>
      <c r="H45" s="3">
        <f t="shared" si="10"/>
        <v>35.982228388746549</v>
      </c>
      <c r="I45" s="3">
        <f t="shared" si="11"/>
        <v>127.18309417345174</v>
      </c>
      <c r="J45" s="3">
        <f t="shared" si="12"/>
        <v>124.85758119414329</v>
      </c>
      <c r="K45" s="3">
        <f t="shared" si="13"/>
        <v>9.4473780851429936</v>
      </c>
      <c r="L45" s="3">
        <f t="shared" si="14"/>
        <v>9.0793701177993981E-4</v>
      </c>
      <c r="M45" s="2">
        <v>42048</v>
      </c>
      <c r="N45" s="1">
        <v>127.08</v>
      </c>
      <c r="Q45" s="1">
        <f t="shared" si="0"/>
        <v>0.44000000000000022</v>
      </c>
      <c r="R45" s="4">
        <f t="shared" si="1"/>
        <v>37.529497253487463</v>
      </c>
      <c r="S45" s="3">
        <f t="shared" si="2"/>
        <v>12.242391857128903</v>
      </c>
      <c r="T45" s="3">
        <f t="shared" si="3"/>
        <v>36.494105798210811</v>
      </c>
      <c r="U45" s="3">
        <f t="shared" si="4"/>
        <v>9.5413463732915247</v>
      </c>
    </row>
    <row r="46" spans="3:21" x14ac:dyDescent="0.25">
      <c r="C46" s="1">
        <f t="shared" si="5"/>
        <v>0.44000000000000022</v>
      </c>
      <c r="D46" s="3">
        <f t="shared" si="6"/>
        <v>163.06189463442047</v>
      </c>
      <c r="E46" s="4">
        <f t="shared" si="7"/>
        <v>37.529497253487463</v>
      </c>
      <c r="F46" s="3">
        <f t="shared" si="8"/>
        <v>124.67417505311967</v>
      </c>
      <c r="G46" s="3">
        <f t="shared" si="9"/>
        <v>12.242391857128903</v>
      </c>
      <c r="H46" s="3">
        <f t="shared" si="10"/>
        <v>36.494105798210811</v>
      </c>
      <c r="I46" s="3">
        <f t="shared" si="11"/>
        <v>127.18462037973904</v>
      </c>
      <c r="J46" s="3">
        <f t="shared" si="12"/>
        <v>124.86007837073886</v>
      </c>
      <c r="K46" s="3">
        <f t="shared" si="13"/>
        <v>9.5413463732915247</v>
      </c>
      <c r="L46" s="3">
        <f t="shared" si="14"/>
        <v>9.1748681512068342E-4</v>
      </c>
      <c r="M46" s="2">
        <v>42047</v>
      </c>
      <c r="N46" s="1">
        <v>126.46</v>
      </c>
      <c r="Q46" s="1">
        <f t="shared" si="0"/>
        <v>0.45000000000000023</v>
      </c>
      <c r="R46" s="4">
        <f t="shared" si="1"/>
        <v>37.965733766564455</v>
      </c>
      <c r="S46" s="3">
        <f t="shared" si="2"/>
        <v>12.267659480196306</v>
      </c>
      <c r="T46" s="3">
        <f t="shared" si="3"/>
        <v>37.001925756564319</v>
      </c>
      <c r="U46" s="3">
        <f t="shared" si="4"/>
        <v>9.6342581177820534</v>
      </c>
    </row>
    <row r="47" spans="3:21" x14ac:dyDescent="0.25">
      <c r="C47" s="1">
        <f t="shared" si="5"/>
        <v>0.45000000000000023</v>
      </c>
      <c r="D47" s="3">
        <f t="shared" si="6"/>
        <v>163.54686311896745</v>
      </c>
      <c r="E47" s="4">
        <f t="shared" si="7"/>
        <v>37.965733766564455</v>
      </c>
      <c r="F47" s="3">
        <f t="shared" si="8"/>
        <v>124.72006359251259</v>
      </c>
      <c r="G47" s="3">
        <f t="shared" si="9"/>
        <v>12.267659480196306</v>
      </c>
      <c r="H47" s="3">
        <f t="shared" si="10"/>
        <v>37.001925756564319</v>
      </c>
      <c r="I47" s="3">
        <f t="shared" si="11"/>
        <v>127.18614660434095</v>
      </c>
      <c r="J47" s="3">
        <f t="shared" si="12"/>
        <v>124.86257559727845</v>
      </c>
      <c r="K47" s="3">
        <f t="shared" si="13"/>
        <v>9.6342581177820534</v>
      </c>
      <c r="L47" s="3">
        <f t="shared" si="14"/>
        <v>9.2690496834158204E-4</v>
      </c>
      <c r="M47" s="2">
        <v>42046</v>
      </c>
      <c r="N47" s="1">
        <v>124.88</v>
      </c>
      <c r="Q47" s="1">
        <f t="shared" si="0"/>
        <v>0.46000000000000024</v>
      </c>
      <c r="R47" s="4">
        <f t="shared" si="1"/>
        <v>38.401312211137764</v>
      </c>
      <c r="S47" s="3">
        <f t="shared" si="2"/>
        <v>12.292964067214793</v>
      </c>
      <c r="T47" s="3">
        <f t="shared" si="3"/>
        <v>37.505829066608882</v>
      </c>
      <c r="U47" s="3">
        <f t="shared" si="4"/>
        <v>9.7261478750686976</v>
      </c>
    </row>
    <row r="48" spans="3:21" x14ac:dyDescent="0.25">
      <c r="C48" s="1">
        <f t="shared" si="5"/>
        <v>0.46000000000000024</v>
      </c>
      <c r="D48" s="3">
        <f t="shared" si="6"/>
        <v>164.02768694814404</v>
      </c>
      <c r="E48" s="4">
        <f t="shared" si="7"/>
        <v>38.401312211137764</v>
      </c>
      <c r="F48" s="3">
        <f t="shared" si="8"/>
        <v>124.76596902199562</v>
      </c>
      <c r="G48" s="3">
        <f t="shared" si="9"/>
        <v>12.292964067214793</v>
      </c>
      <c r="H48" s="3">
        <f t="shared" si="10"/>
        <v>37.505829066608882</v>
      </c>
      <c r="I48" s="3">
        <f t="shared" si="11"/>
        <v>127.18767284725763</v>
      </c>
      <c r="J48" s="3">
        <f t="shared" si="12"/>
        <v>124.86507287376308</v>
      </c>
      <c r="K48" s="3">
        <f t="shared" si="13"/>
        <v>9.7261478750686976</v>
      </c>
      <c r="L48" s="3">
        <f t="shared" si="14"/>
        <v>9.3619576705979938E-4</v>
      </c>
      <c r="M48" s="2">
        <v>42045</v>
      </c>
      <c r="N48" s="1">
        <v>122.02</v>
      </c>
      <c r="Q48" s="1">
        <f t="shared" si="0"/>
        <v>0.47000000000000025</v>
      </c>
      <c r="R48" s="4">
        <f t="shared" si="1"/>
        <v>38.836293107422492</v>
      </c>
      <c r="S48" s="3">
        <f t="shared" si="2"/>
        <v>12.318305638853609</v>
      </c>
      <c r="T48" s="3">
        <f t="shared" si="3"/>
        <v>38.00594887399329</v>
      </c>
      <c r="U48" s="3">
        <f t="shared" si="4"/>
        <v>9.8170483568846052</v>
      </c>
    </row>
    <row r="49" spans="3:21" x14ac:dyDescent="0.25">
      <c r="C49" s="1">
        <f t="shared" si="5"/>
        <v>0.47000000000000025</v>
      </c>
      <c r="D49" s="3">
        <f t="shared" si="6"/>
        <v>164.50450288576499</v>
      </c>
      <c r="E49" s="4">
        <f t="shared" si="7"/>
        <v>38.836293107422492</v>
      </c>
      <c r="F49" s="3">
        <f t="shared" si="8"/>
        <v>124.81189134778539</v>
      </c>
      <c r="G49" s="3">
        <f t="shared" si="9"/>
        <v>12.318305638853609</v>
      </c>
      <c r="H49" s="3">
        <f t="shared" si="10"/>
        <v>38.00594887399329</v>
      </c>
      <c r="I49" s="3">
        <f t="shared" si="11"/>
        <v>127.18919910848936</v>
      </c>
      <c r="J49" s="3">
        <f t="shared" si="12"/>
        <v>124.86757020019375</v>
      </c>
      <c r="K49" s="3">
        <f t="shared" si="13"/>
        <v>9.8170483568846052</v>
      </c>
      <c r="L49" s="3">
        <f t="shared" si="14"/>
        <v>9.4536327575988558E-4</v>
      </c>
      <c r="M49" s="2">
        <v>42044</v>
      </c>
      <c r="N49" s="1">
        <v>119.72</v>
      </c>
      <c r="Q49" s="1">
        <f t="shared" si="0"/>
        <v>0.48000000000000026</v>
      </c>
      <c r="R49" s="4">
        <f t="shared" si="1"/>
        <v>39.270731899141765</v>
      </c>
      <c r="S49" s="3">
        <f t="shared" si="2"/>
        <v>12.343684215733468</v>
      </c>
      <c r="T49" s="3">
        <f t="shared" si="3"/>
        <v>38.502411236064248</v>
      </c>
      <c r="U49" s="3">
        <f t="shared" si="4"/>
        <v>9.9069905652335351</v>
      </c>
    </row>
    <row r="50" spans="3:21" x14ac:dyDescent="0.25">
      <c r="C50" s="1">
        <f t="shared" si="5"/>
        <v>0.48000000000000026</v>
      </c>
      <c r="D50" s="3">
        <f t="shared" si="6"/>
        <v>164.9774404357367</v>
      </c>
      <c r="E50" s="4">
        <f t="shared" si="7"/>
        <v>39.270731899141765</v>
      </c>
      <c r="F50" s="3">
        <f t="shared" si="8"/>
        <v>124.85783057610095</v>
      </c>
      <c r="G50" s="3">
        <f t="shared" si="9"/>
        <v>12.343684215733468</v>
      </c>
      <c r="H50" s="3">
        <f t="shared" si="10"/>
        <v>38.502411236064248</v>
      </c>
      <c r="I50" s="3">
        <f t="shared" si="11"/>
        <v>127.1907253880363</v>
      </c>
      <c r="J50" s="3">
        <f t="shared" si="12"/>
        <v>124.87006757657143</v>
      </c>
      <c r="K50" s="3">
        <f t="shared" si="13"/>
        <v>9.9069905652335351</v>
      </c>
      <c r="L50" s="3">
        <f t="shared" si="14"/>
        <v>9.5441134488340553E-4</v>
      </c>
      <c r="M50" s="2">
        <v>42041</v>
      </c>
      <c r="N50" s="1">
        <v>118.93</v>
      </c>
      <c r="Q50" s="1">
        <f t="shared" si="0"/>
        <v>0.49000000000000027</v>
      </c>
      <c r="R50" s="4">
        <f t="shared" si="1"/>
        <v>39.704679112158288</v>
      </c>
      <c r="S50" s="3">
        <f t="shared" si="2"/>
        <v>12.369099818426417</v>
      </c>
      <c r="T50" s="3">
        <f t="shared" si="3"/>
        <v>38.995335637568346</v>
      </c>
      <c r="U50" s="3">
        <f t="shared" si="4"/>
        <v>9.9960039149412268</v>
      </c>
    </row>
    <row r="51" spans="3:21" x14ac:dyDescent="0.25">
      <c r="C51" s="1">
        <f t="shared" si="5"/>
        <v>0.49000000000000027</v>
      </c>
      <c r="D51" s="3">
        <f t="shared" si="6"/>
        <v>165.44662236950344</v>
      </c>
      <c r="E51" s="4">
        <f t="shared" si="7"/>
        <v>39.704679112158288</v>
      </c>
      <c r="F51" s="3">
        <f t="shared" si="8"/>
        <v>124.90378671316356</v>
      </c>
      <c r="G51" s="3">
        <f t="shared" si="9"/>
        <v>12.369099818426417</v>
      </c>
      <c r="H51" s="3">
        <f t="shared" si="10"/>
        <v>38.995335637568346</v>
      </c>
      <c r="I51" s="3">
        <f t="shared" si="11"/>
        <v>127.19225168589874</v>
      </c>
      <c r="J51" s="3">
        <f t="shared" si="12"/>
        <v>124.87256500289713</v>
      </c>
      <c r="K51" s="3">
        <f t="shared" si="13"/>
        <v>9.9960039149412268</v>
      </c>
      <c r="L51" s="3">
        <f t="shared" si="14"/>
        <v>9.633436263335244E-4</v>
      </c>
      <c r="M51" s="2">
        <v>42040</v>
      </c>
      <c r="N51" s="1">
        <v>119.94</v>
      </c>
      <c r="Q51" s="1">
        <f t="shared" si="0"/>
        <v>0.50000000000000022</v>
      </c>
      <c r="R51" s="4">
        <f t="shared" si="1"/>
        <v>40.138180483820037</v>
      </c>
      <c r="S51" s="3">
        <f t="shared" si="2"/>
        <v>12.394552467455759</v>
      </c>
      <c r="T51" s="3">
        <f t="shared" si="3"/>
        <v>39.484835459148997</v>
      </c>
      <c r="U51" s="3">
        <f t="shared" si="4"/>
        <v>10.084116345139222</v>
      </c>
    </row>
    <row r="52" spans="3:21" x14ac:dyDescent="0.25">
      <c r="C52" s="1">
        <f t="shared" si="5"/>
        <v>0.50000000000000022</v>
      </c>
      <c r="D52" s="3">
        <f t="shared" si="6"/>
        <v>165.91216520525117</v>
      </c>
      <c r="E52" s="4">
        <f t="shared" si="7"/>
        <v>40.138180483820037</v>
      </c>
      <c r="F52" s="3">
        <f t="shared" si="8"/>
        <v>124.94975976519673</v>
      </c>
      <c r="G52" s="3">
        <f t="shared" si="9"/>
        <v>12.394552467455759</v>
      </c>
      <c r="H52" s="3">
        <f t="shared" si="10"/>
        <v>39.484835459148997</v>
      </c>
      <c r="I52" s="3">
        <f t="shared" si="11"/>
        <v>127.19377800207685</v>
      </c>
      <c r="J52" s="3">
        <f t="shared" si="12"/>
        <v>124.87506247917187</v>
      </c>
      <c r="K52" s="3">
        <f t="shared" si="13"/>
        <v>10.084116345139222</v>
      </c>
      <c r="L52" s="3">
        <f t="shared" si="14"/>
        <v>9.7216358755280704E-4</v>
      </c>
      <c r="M52" s="2">
        <v>42039</v>
      </c>
      <c r="N52" s="1">
        <v>119.09</v>
      </c>
      <c r="Q52" s="1">
        <f t="shared" si="0"/>
        <v>0.51000000000000023</v>
      </c>
      <c r="R52" s="4">
        <f t="shared" si="1"/>
        <v>40.571277065772122</v>
      </c>
      <c r="S52" s="3">
        <f t="shared" si="2"/>
        <v>12.420042183296175</v>
      </c>
      <c r="T52" s="3">
        <f t="shared" si="3"/>
        <v>39.971018403811371</v>
      </c>
      <c r="U52" s="3">
        <f t="shared" si="4"/>
        <v>10.171354420879119</v>
      </c>
    </row>
    <row r="53" spans="3:21" x14ac:dyDescent="0.25">
      <c r="C53" s="1">
        <f t="shared" si="5"/>
        <v>0.51000000000000023</v>
      </c>
      <c r="D53" s="3">
        <f t="shared" si="6"/>
        <v>166.37417964415363</v>
      </c>
      <c r="E53" s="4">
        <f t="shared" si="7"/>
        <v>40.571277065772122</v>
      </c>
      <c r="F53" s="3">
        <f t="shared" si="8"/>
        <v>124.9957497384264</v>
      </c>
      <c r="G53" s="3">
        <f t="shared" si="9"/>
        <v>12.420042183296175</v>
      </c>
      <c r="H53" s="3">
        <f t="shared" si="10"/>
        <v>39.971018403811371</v>
      </c>
      <c r="I53" s="3">
        <f t="shared" si="11"/>
        <v>127.19530433657086</v>
      </c>
      <c r="J53" s="3">
        <f t="shared" si="12"/>
        <v>124.87756000539665</v>
      </c>
      <c r="K53" s="3">
        <f t="shared" si="13"/>
        <v>10.171354420879119</v>
      </c>
      <c r="L53" s="3">
        <f t="shared" si="14"/>
        <v>9.8087452435190832E-4</v>
      </c>
      <c r="M53" s="2">
        <v>42038</v>
      </c>
      <c r="N53" s="1">
        <v>118.18358000000001</v>
      </c>
      <c r="Q53" s="1">
        <f t="shared" si="0"/>
        <v>0.52000000000000024</v>
      </c>
      <c r="R53" s="4">
        <f t="shared" si="1"/>
        <v>41.00400530273636</v>
      </c>
      <c r="S53" s="3">
        <f t="shared" si="2"/>
        <v>12.44556898637336</v>
      </c>
      <c r="T53" s="3">
        <f t="shared" si="3"/>
        <v>40.453986885872254</v>
      </c>
      <c r="U53" s="3">
        <f t="shared" si="4"/>
        <v>10.257743425924147</v>
      </c>
    </row>
    <row r="54" spans="3:21" x14ac:dyDescent="0.25">
      <c r="C54" s="1">
        <f t="shared" si="5"/>
        <v>0.52000000000000024</v>
      </c>
      <c r="D54" s="3">
        <f t="shared" si="6"/>
        <v>166.83277096827445</v>
      </c>
      <c r="E54" s="4">
        <f t="shared" si="7"/>
        <v>41.00400530273636</v>
      </c>
      <c r="F54" s="3">
        <f t="shared" si="8"/>
        <v>125.04175663908065</v>
      </c>
      <c r="G54" s="3">
        <f t="shared" si="9"/>
        <v>12.44556898637336</v>
      </c>
      <c r="H54" s="3">
        <f t="shared" si="10"/>
        <v>40.453986885872254</v>
      </c>
      <c r="I54" s="3">
        <f t="shared" si="11"/>
        <v>127.19683068938097</v>
      </c>
      <c r="J54" s="3">
        <f t="shared" si="12"/>
        <v>124.88005758157242</v>
      </c>
      <c r="K54" s="3">
        <f t="shared" si="13"/>
        <v>10.257743425924147</v>
      </c>
      <c r="L54" s="3">
        <f t="shared" si="14"/>
        <v>9.8947957260790719E-4</v>
      </c>
      <c r="M54" s="2">
        <v>42037</v>
      </c>
      <c r="N54" s="1">
        <v>118.16365</v>
      </c>
      <c r="Q54" s="1">
        <f t="shared" si="0"/>
        <v>0.53000000000000025</v>
      </c>
      <c r="R54" s="4">
        <f t="shared" si="1"/>
        <v>41.436397089575792</v>
      </c>
      <c r="S54" s="3">
        <f t="shared" si="2"/>
        <v>12.471132897064308</v>
      </c>
      <c r="T54" s="3">
        <f t="shared" si="3"/>
        <v>40.933838386348086</v>
      </c>
      <c r="U54" s="3">
        <f t="shared" si="4"/>
        <v>10.343307447636548</v>
      </c>
    </row>
    <row r="55" spans="3:21" x14ac:dyDescent="0.25">
      <c r="C55" s="1">
        <f t="shared" si="5"/>
        <v>0.53000000000000025</v>
      </c>
      <c r="D55" s="3">
        <f t="shared" si="6"/>
        <v>167.28803940416407</v>
      </c>
      <c r="E55" s="4">
        <f t="shared" si="7"/>
        <v>41.436397089575792</v>
      </c>
      <c r="F55" s="3">
        <f t="shared" si="8"/>
        <v>125.08778047338996</v>
      </c>
      <c r="G55" s="3">
        <f t="shared" si="9"/>
        <v>12.471132897064308</v>
      </c>
      <c r="H55" s="3">
        <f t="shared" si="10"/>
        <v>40.933838386348086</v>
      </c>
      <c r="I55" s="3">
        <f t="shared" si="11"/>
        <v>127.19835706050748</v>
      </c>
      <c r="J55" s="3">
        <f t="shared" si="12"/>
        <v>124.88255520770024</v>
      </c>
      <c r="K55" s="3">
        <f t="shared" si="13"/>
        <v>10.343307447636548</v>
      </c>
      <c r="L55" s="3">
        <f t="shared" si="14"/>
        <v>9.9798171895257694E-4</v>
      </c>
      <c r="M55" s="2">
        <v>42034</v>
      </c>
      <c r="N55" s="1">
        <v>116.69943000000001</v>
      </c>
      <c r="Q55" s="1">
        <f t="shared" si="0"/>
        <v>0.54000000000000026</v>
      </c>
      <c r="R55" s="4">
        <f t="shared" si="1"/>
        <v>41.868479808845663</v>
      </c>
      <c r="S55" s="3">
        <f t="shared" si="2"/>
        <v>12.496733935696971</v>
      </c>
      <c r="T55" s="3">
        <f t="shared" si="3"/>
        <v>41.410665778254199</v>
      </c>
      <c r="U55" s="3">
        <f t="shared" si="4"/>
        <v>10.428069454768988</v>
      </c>
    </row>
    <row r="56" spans="3:21" x14ac:dyDescent="0.25">
      <c r="C56" s="1">
        <f t="shared" si="5"/>
        <v>0.54000000000000026</v>
      </c>
      <c r="D56" s="3">
        <f t="shared" si="6"/>
        <v>167.74008045569894</v>
      </c>
      <c r="E56" s="4">
        <f t="shared" si="7"/>
        <v>41.868479808845663</v>
      </c>
      <c r="F56" s="3">
        <f t="shared" si="8"/>
        <v>125.13382124758702</v>
      </c>
      <c r="G56" s="3">
        <f t="shared" si="9"/>
        <v>12.496733935696971</v>
      </c>
      <c r="H56" s="3">
        <f t="shared" si="10"/>
        <v>41.410665778254199</v>
      </c>
      <c r="I56" s="3">
        <f t="shared" si="11"/>
        <v>127.19988344995049</v>
      </c>
      <c r="J56" s="3">
        <f t="shared" si="12"/>
        <v>124.88505288378106</v>
      </c>
      <c r="K56" s="3">
        <f t="shared" si="13"/>
        <v>10.428069454768988</v>
      </c>
      <c r="L56" s="3">
        <f t="shared" si="14"/>
        <v>1.0063838105673049E-3</v>
      </c>
      <c r="M56" s="2">
        <v>42033</v>
      </c>
      <c r="N56" s="1">
        <v>118.43259</v>
      </c>
      <c r="Q56" s="1">
        <f t="shared" si="0"/>
        <v>0.55000000000000027</v>
      </c>
      <c r="R56" s="4">
        <f t="shared" si="1"/>
        <v>42.30027635097035</v>
      </c>
      <c r="S56" s="3">
        <f t="shared" si="2"/>
        <v>12.522372122550395</v>
      </c>
      <c r="T56" s="3">
        <f t="shared" si="3"/>
        <v>41.88455762486754</v>
      </c>
      <c r="U56" s="3">
        <f t="shared" si="4"/>
        <v>10.512051368870985</v>
      </c>
    </row>
    <row r="57" spans="3:21" x14ac:dyDescent="0.25">
      <c r="C57" s="1">
        <f t="shared" si="5"/>
        <v>0.55000000000000027</v>
      </c>
      <c r="D57" s="3">
        <f t="shared" si="6"/>
        <v>168.18898520928218</v>
      </c>
      <c r="E57" s="4">
        <f t="shared" si="7"/>
        <v>42.30027635097035</v>
      </c>
      <c r="F57" s="3">
        <f t="shared" si="8"/>
        <v>125.1798789679069</v>
      </c>
      <c r="G57" s="3">
        <f t="shared" si="9"/>
        <v>12.522372122550395</v>
      </c>
      <c r="H57" s="3">
        <f t="shared" si="10"/>
        <v>41.88455762486754</v>
      </c>
      <c r="I57" s="3">
        <f t="shared" si="11"/>
        <v>127.20140985771036</v>
      </c>
      <c r="J57" s="3">
        <f t="shared" si="12"/>
        <v>124.88755060981592</v>
      </c>
      <c r="K57" s="3">
        <f t="shared" si="13"/>
        <v>10.512051368870985</v>
      </c>
      <c r="L57" s="3">
        <f t="shared" si="14"/>
        <v>1.0146885641556386E-3</v>
      </c>
      <c r="M57" s="2">
        <v>42032</v>
      </c>
      <c r="N57" s="1">
        <v>114.8567</v>
      </c>
      <c r="Q57" s="1">
        <f t="shared" si="0"/>
        <v>0.56000000000000028</v>
      </c>
      <c r="R57" s="4">
        <f t="shared" si="1"/>
        <v>42.73180511919368</v>
      </c>
      <c r="S57" s="3">
        <f t="shared" si="2"/>
        <v>12.548047477854542</v>
      </c>
      <c r="T57" s="3">
        <f t="shared" si="3"/>
        <v>42.355598453650046</v>
      </c>
      <c r="U57" s="3">
        <f t="shared" si="4"/>
        <v>10.595274129939625</v>
      </c>
    </row>
    <row r="58" spans="3:21" x14ac:dyDescent="0.25">
      <c r="C58" s="1">
        <f t="shared" si="5"/>
        <v>0.56000000000000028</v>
      </c>
      <c r="D58" s="3">
        <f t="shared" si="6"/>
        <v>168.63484061416045</v>
      </c>
      <c r="E58" s="4">
        <f t="shared" si="7"/>
        <v>42.73180511919368</v>
      </c>
      <c r="F58" s="3">
        <f t="shared" si="8"/>
        <v>125.22595364058689</v>
      </c>
      <c r="G58" s="3">
        <f t="shared" si="9"/>
        <v>12.548047477854542</v>
      </c>
      <c r="H58" s="3">
        <f t="shared" si="10"/>
        <v>42.355598453650046</v>
      </c>
      <c r="I58" s="3">
        <f t="shared" si="11"/>
        <v>127.20293628378717</v>
      </c>
      <c r="J58" s="3">
        <f t="shared" si="12"/>
        <v>124.8900483858058</v>
      </c>
      <c r="K58" s="3">
        <f t="shared" si="13"/>
        <v>10.595274129939625</v>
      </c>
      <c r="L58" s="3">
        <f t="shared" si="14"/>
        <v>1.0228985741976703E-3</v>
      </c>
      <c r="M58" s="2">
        <v>42031</v>
      </c>
      <c r="N58" s="1">
        <v>108.71096</v>
      </c>
      <c r="Q58" s="1">
        <f t="shared" si="0"/>
        <v>0.57000000000000028</v>
      </c>
      <c r="R58" s="4">
        <f t="shared" si="1"/>
        <v>43.163080021509487</v>
      </c>
      <c r="S58" s="3">
        <f t="shared" si="2"/>
        <v>12.573760021790379</v>
      </c>
      <c r="T58" s="3">
        <f t="shared" si="3"/>
        <v>42.823869008214004</v>
      </c>
      <c r="U58" s="3">
        <f t="shared" si="4"/>
        <v>10.677757756872118</v>
      </c>
    </row>
    <row r="59" spans="3:21" x14ac:dyDescent="0.25">
      <c r="C59" s="1">
        <f t="shared" si="5"/>
        <v>0.57000000000000028</v>
      </c>
      <c r="D59" s="3">
        <f t="shared" si="6"/>
        <v>169.07772974029132</v>
      </c>
      <c r="E59" s="4">
        <f t="shared" si="7"/>
        <v>43.163080021509487</v>
      </c>
      <c r="F59" s="3">
        <f t="shared" si="8"/>
        <v>125.27204527186665</v>
      </c>
      <c r="G59" s="3">
        <f t="shared" si="9"/>
        <v>12.573760021790379</v>
      </c>
      <c r="H59" s="3">
        <f t="shared" si="10"/>
        <v>42.823869008214004</v>
      </c>
      <c r="I59" s="3">
        <f t="shared" si="11"/>
        <v>127.20446272818123</v>
      </c>
      <c r="J59" s="3">
        <f t="shared" si="12"/>
        <v>124.89254621175168</v>
      </c>
      <c r="K59" s="3">
        <f t="shared" si="13"/>
        <v>10.677757756872118</v>
      </c>
      <c r="L59" s="3">
        <f t="shared" si="14"/>
        <v>1.0310163205293852E-3</v>
      </c>
      <c r="M59" s="2">
        <v>42030</v>
      </c>
      <c r="N59" s="1">
        <v>112.65539</v>
      </c>
      <c r="Q59" s="1">
        <f t="shared" si="0"/>
        <v>0.58000000000000029</v>
      </c>
      <c r="R59" s="4">
        <f t="shared" si="1"/>
        <v>43.594110451911433</v>
      </c>
      <c r="S59" s="3">
        <f t="shared" si="2"/>
        <v>12.599509774489603</v>
      </c>
      <c r="T59" s="3">
        <f t="shared" si="3"/>
        <v>43.289446480442962</v>
      </c>
      <c r="U59" s="3">
        <f t="shared" si="4"/>
        <v>10.759521403213711</v>
      </c>
    </row>
    <row r="60" spans="3:21" x14ac:dyDescent="0.25">
      <c r="C60" s="1">
        <f t="shared" si="5"/>
        <v>0.58000000000000029</v>
      </c>
      <c r="D60" s="3">
        <f t="shared" si="6"/>
        <v>169.51773201591985</v>
      </c>
      <c r="E60" s="4">
        <f t="shared" si="7"/>
        <v>43.594110451911433</v>
      </c>
      <c r="F60" s="3">
        <f t="shared" si="8"/>
        <v>125.31815386798802</v>
      </c>
      <c r="G60" s="3">
        <f t="shared" si="9"/>
        <v>12.599509774489603</v>
      </c>
      <c r="H60" s="3">
        <f t="shared" si="10"/>
        <v>43.289446480442962</v>
      </c>
      <c r="I60" s="3">
        <f t="shared" si="11"/>
        <v>127.20598919089272</v>
      </c>
      <c r="J60" s="3">
        <f t="shared" si="12"/>
        <v>124.89504408765458</v>
      </c>
      <c r="K60" s="3">
        <f t="shared" si="13"/>
        <v>10.759521403213711</v>
      </c>
      <c r="L60" s="3">
        <f t="shared" si="14"/>
        <v>1.0390441753449821E-3</v>
      </c>
      <c r="M60" s="2">
        <v>42027</v>
      </c>
      <c r="N60" s="1">
        <v>112.53587</v>
      </c>
      <c r="Q60" s="1">
        <f t="shared" si="0"/>
        <v>0.5900000000000003</v>
      </c>
      <c r="R60" s="4">
        <f t="shared" si="1"/>
        <v>44.024901263490392</v>
      </c>
      <c r="S60" s="3">
        <f t="shared" si="2"/>
        <v>12.625296756034832</v>
      </c>
      <c r="T60" s="3">
        <f t="shared" si="3"/>
        <v>43.752404724644393</v>
      </c>
      <c r="U60" s="3">
        <f t="shared" si="4"/>
        <v>10.840583408641471</v>
      </c>
    </row>
    <row r="61" spans="3:21" x14ac:dyDescent="0.25">
      <c r="C61" s="1">
        <f t="shared" si="5"/>
        <v>0.5900000000000003</v>
      </c>
      <c r="D61" s="3">
        <f t="shared" si="6"/>
        <v>169.95492344678192</v>
      </c>
      <c r="E61" s="4">
        <f t="shared" si="7"/>
        <v>44.024901263490392</v>
      </c>
      <c r="F61" s="3">
        <f t="shared" si="8"/>
        <v>125.36427943519526</v>
      </c>
      <c r="G61" s="3">
        <f t="shared" si="9"/>
        <v>12.625296756034832</v>
      </c>
      <c r="H61" s="3">
        <f t="shared" si="10"/>
        <v>43.752404724644393</v>
      </c>
      <c r="I61" s="3">
        <f t="shared" si="11"/>
        <v>127.20751567192187</v>
      </c>
      <c r="J61" s="3">
        <f t="shared" si="12"/>
        <v>124.89754201351552</v>
      </c>
      <c r="K61" s="3">
        <f t="shared" si="13"/>
        <v>10.840583408641471</v>
      </c>
      <c r="L61" s="3">
        <f t="shared" si="14"/>
        <v>1.0469844096424187E-3</v>
      </c>
      <c r="M61" s="2">
        <v>42026</v>
      </c>
      <c r="N61" s="1">
        <v>111.95815</v>
      </c>
      <c r="Q61" s="1">
        <f t="shared" si="0"/>
        <v>0.60000000000000031</v>
      </c>
      <c r="R61" s="4">
        <f t="shared" si="1"/>
        <v>44.455452736172461</v>
      </c>
      <c r="S61" s="3">
        <f t="shared" si="2"/>
        <v>12.651120986459405</v>
      </c>
      <c r="T61" s="3">
        <f t="shared" si="3"/>
        <v>44.21281445540366</v>
      </c>
      <c r="U61" s="3">
        <f t="shared" si="4"/>
        <v>10.920961346575723</v>
      </c>
    </row>
    <row r="62" spans="3:21" x14ac:dyDescent="0.25">
      <c r="C62" s="1">
        <f t="shared" si="5"/>
        <v>0.60000000000000031</v>
      </c>
      <c r="D62" s="3">
        <f t="shared" si="6"/>
        <v>170.38937681864087</v>
      </c>
      <c r="E62" s="4">
        <f t="shared" si="7"/>
        <v>44.455452736172461</v>
      </c>
      <c r="F62" s="3">
        <f t="shared" si="8"/>
        <v>125.41042197973486</v>
      </c>
      <c r="G62" s="3">
        <f t="shared" si="9"/>
        <v>12.651120986459405</v>
      </c>
      <c r="H62" s="3">
        <f t="shared" si="10"/>
        <v>44.21281445540366</v>
      </c>
      <c r="I62" s="3">
        <f t="shared" si="11"/>
        <v>127.20904217126891</v>
      </c>
      <c r="J62" s="3">
        <f t="shared" si="12"/>
        <v>124.90003998933547</v>
      </c>
      <c r="K62" s="3">
        <f t="shared" si="13"/>
        <v>10.920961346575723</v>
      </c>
      <c r="L62" s="3">
        <f t="shared" si="14"/>
        <v>1.0548391991914738E-3</v>
      </c>
      <c r="M62" s="2">
        <v>42025</v>
      </c>
      <c r="N62" s="1">
        <v>109.11935</v>
      </c>
      <c r="Q62" s="1">
        <f t="shared" si="0"/>
        <v>0.61000000000000032</v>
      </c>
      <c r="R62" s="4">
        <f t="shared" si="1"/>
        <v>44.885760542226947</v>
      </c>
      <c r="S62" s="3">
        <f t="shared" si="2"/>
        <v>12.676982485747326</v>
      </c>
      <c r="T62" s="3">
        <f t="shared" si="3"/>
        <v>44.670743430630125</v>
      </c>
      <c r="U62" s="3">
        <f t="shared" si="4"/>
        <v>11.000672068269097</v>
      </c>
    </row>
    <row r="63" spans="3:21" x14ac:dyDescent="0.25">
      <c r="C63" s="1">
        <f t="shared" si="5"/>
        <v>0.61000000000000032</v>
      </c>
      <c r="D63" s="3">
        <f t="shared" si="6"/>
        <v>170.82116188468021</v>
      </c>
      <c r="E63" s="4">
        <f t="shared" si="7"/>
        <v>44.885760542226947</v>
      </c>
      <c r="F63" s="3">
        <f t="shared" si="8"/>
        <v>125.45658150785566</v>
      </c>
      <c r="G63" s="3">
        <f t="shared" si="9"/>
        <v>12.676982485747326</v>
      </c>
      <c r="H63" s="3">
        <f t="shared" si="10"/>
        <v>44.670743430630125</v>
      </c>
      <c r="I63" s="3">
        <f t="shared" si="11"/>
        <v>127.21056868893407</v>
      </c>
      <c r="J63" s="3">
        <f t="shared" si="12"/>
        <v>124.90253801511543</v>
      </c>
      <c r="K63" s="3">
        <f t="shared" si="13"/>
        <v>11.000672068269097</v>
      </c>
      <c r="L63" s="3">
        <f t="shared" si="14"/>
        <v>1.0626106300494012E-3</v>
      </c>
      <c r="M63" s="2">
        <v>42024</v>
      </c>
      <c r="N63" s="1">
        <v>108.29261</v>
      </c>
      <c r="Q63" s="1">
        <f t="shared" si="0"/>
        <v>0.62000000000000033</v>
      </c>
      <c r="R63" s="4">
        <f t="shared" si="1"/>
        <v>45.315815713088938</v>
      </c>
      <c r="S63" s="3">
        <f t="shared" si="2"/>
        <v>12.702881273833302</v>
      </c>
      <c r="T63" s="3">
        <f t="shared" si="3"/>
        <v>45.126256621126274</v>
      </c>
      <c r="U63" s="3">
        <f t="shared" si="4"/>
        <v>11.079731743686679</v>
      </c>
    </row>
    <row r="64" spans="3:21" x14ac:dyDescent="0.25">
      <c r="C64" s="1">
        <f t="shared" si="5"/>
        <v>0.62000000000000033</v>
      </c>
      <c r="D64" s="3">
        <f t="shared" si="6"/>
        <v>171.25034553911354</v>
      </c>
      <c r="E64" s="4">
        <f t="shared" si="7"/>
        <v>45.315815713088938</v>
      </c>
      <c r="F64" s="3">
        <f t="shared" si="8"/>
        <v>125.50275802580875</v>
      </c>
      <c r="G64" s="3">
        <f t="shared" si="9"/>
        <v>12.702881273833302</v>
      </c>
      <c r="H64" s="3">
        <f t="shared" si="10"/>
        <v>45.126256621126274</v>
      </c>
      <c r="I64" s="3">
        <f t="shared" si="11"/>
        <v>127.21209522491753</v>
      </c>
      <c r="J64" s="3">
        <f t="shared" si="12"/>
        <v>124.9050360908564</v>
      </c>
      <c r="K64" s="3">
        <f t="shared" si="13"/>
        <v>11.079731743686679</v>
      </c>
      <c r="L64" s="3">
        <f t="shared" si="14"/>
        <v>1.0703007036762821E-3</v>
      </c>
      <c r="M64" s="2">
        <v>42020</v>
      </c>
      <c r="N64" s="1">
        <v>105.57334</v>
      </c>
      <c r="Q64" s="1">
        <f t="shared" si="0"/>
        <v>0.63000000000000034</v>
      </c>
      <c r="R64" s="4">
        <f t="shared" si="1"/>
        <v>45.745604611539278</v>
      </c>
      <c r="S64" s="3">
        <f t="shared" si="2"/>
        <v>12.728817370602579</v>
      </c>
      <c r="T64" s="3">
        <f t="shared" si="3"/>
        <v>45.579416367873037</v>
      </c>
      <c r="U64" s="3">
        <f t="shared" si="4"/>
        <v>11.1581558994584</v>
      </c>
    </row>
    <row r="65" spans="3:21" x14ac:dyDescent="0.25">
      <c r="C65" s="1">
        <f t="shared" si="5"/>
        <v>0.63000000000000034</v>
      </c>
      <c r="D65" s="3">
        <f t="shared" si="6"/>
        <v>171.67699197823035</v>
      </c>
      <c r="E65" s="4">
        <f t="shared" si="7"/>
        <v>45.745604611539278</v>
      </c>
      <c r="F65" s="3">
        <f t="shared" si="8"/>
        <v>125.54895153984751</v>
      </c>
      <c r="G65" s="3">
        <f t="shared" si="9"/>
        <v>12.728817370602579</v>
      </c>
      <c r="H65" s="3">
        <f t="shared" si="10"/>
        <v>45.579416367873037</v>
      </c>
      <c r="I65" s="3">
        <f t="shared" si="11"/>
        <v>127.21362177921955</v>
      </c>
      <c r="J65" s="3">
        <f t="shared" si="12"/>
        <v>124.9075342165594</v>
      </c>
      <c r="K65" s="3">
        <f t="shared" si="13"/>
        <v>11.1581558994584</v>
      </c>
      <c r="L65" s="3">
        <f t="shared" si="14"/>
        <v>1.0779113416782191E-3</v>
      </c>
      <c r="M65" s="2">
        <v>42019</v>
      </c>
      <c r="N65" s="1">
        <v>106.40008</v>
      </c>
      <c r="Q65" s="1">
        <f t="shared" si="0"/>
        <v>0.64000000000000035</v>
      </c>
      <c r="R65" s="4">
        <f t="shared" si="1"/>
        <v>46.175108913868073</v>
      </c>
      <c r="S65" s="3">
        <f t="shared" si="2"/>
        <v>12.754790795891017</v>
      </c>
      <c r="T65" s="3">
        <f t="shared" si="3"/>
        <v>46.030282528100287</v>
      </c>
      <c r="U65" s="3">
        <f t="shared" si="4"/>
        <v>11.235959454155456</v>
      </c>
    </row>
    <row r="66" spans="3:21" x14ac:dyDescent="0.25">
      <c r="C66" s="1">
        <f t="shared" si="5"/>
        <v>0.64000000000000035</v>
      </c>
      <c r="D66" s="3">
        <f t="shared" si="6"/>
        <v>172.10116284997076</v>
      </c>
      <c r="E66" s="4">
        <f t="shared" si="7"/>
        <v>46.175108913868073</v>
      </c>
      <c r="F66" s="3">
        <f t="shared" si="8"/>
        <v>125.59516205622769</v>
      </c>
      <c r="G66" s="3">
        <f t="shared" si="9"/>
        <v>12.754790795891017</v>
      </c>
      <c r="H66" s="3">
        <f t="shared" si="10"/>
        <v>46.030282528100287</v>
      </c>
      <c r="I66" s="3">
        <f t="shared" si="11"/>
        <v>127.2151483518403</v>
      </c>
      <c r="J66" s="3">
        <f t="shared" si="12"/>
        <v>124.91003239222539</v>
      </c>
      <c r="K66" s="3">
        <f t="shared" si="13"/>
        <v>11.235959454155456</v>
      </c>
      <c r="L66" s="3">
        <f t="shared" si="14"/>
        <v>1.0854443902170469E-3</v>
      </c>
      <c r="M66" s="2">
        <v>42018</v>
      </c>
      <c r="N66" s="1">
        <v>109.36837</v>
      </c>
      <c r="Q66" s="1">
        <f t="shared" si="0"/>
        <v>0.65000000000000036</v>
      </c>
      <c r="R66" s="4">
        <f t="shared" si="1"/>
        <v>46.604305607320242</v>
      </c>
      <c r="S66" s="3">
        <f t="shared" si="2"/>
        <v>12.780801569484941</v>
      </c>
      <c r="T66" s="3">
        <f t="shared" si="3"/>
        <v>46.478912611104406</v>
      </c>
      <c r="U66" s="3">
        <f t="shared" si="4"/>
        <v>11.313156751118051</v>
      </c>
    </row>
    <row r="67" spans="3:21" x14ac:dyDescent="0.25">
      <c r="C67" s="1">
        <f t="shared" si="5"/>
        <v>0.65000000000000036</v>
      </c>
      <c r="D67" s="3">
        <f t="shared" si="6"/>
        <v>172.52291739301256</v>
      </c>
      <c r="E67" s="4">
        <f t="shared" si="7"/>
        <v>46.604305607320242</v>
      </c>
      <c r="F67" s="3">
        <f t="shared" si="8"/>
        <v>125.64138958120728</v>
      </c>
      <c r="G67" s="3">
        <f t="shared" si="9"/>
        <v>12.780801569484941</v>
      </c>
      <c r="H67" s="3">
        <f t="shared" si="10"/>
        <v>46.478912611104406</v>
      </c>
      <c r="I67" s="3">
        <f t="shared" si="11"/>
        <v>127.21667494278006</v>
      </c>
      <c r="J67" s="3">
        <f t="shared" si="12"/>
        <v>124.91253061785541</v>
      </c>
      <c r="K67" s="3">
        <f t="shared" si="13"/>
        <v>11.313156751118051</v>
      </c>
      <c r="L67" s="3">
        <f t="shared" si="14"/>
        <v>1.0929016241044546E-3</v>
      </c>
      <c r="M67" s="2">
        <v>42017</v>
      </c>
      <c r="N67" s="1">
        <v>109.78671</v>
      </c>
      <c r="Q67" s="1">
        <f>C68</f>
        <v>0.66000000000000036</v>
      </c>
      <c r="R67" s="4">
        <f>E68</f>
        <v>47.033167008876333</v>
      </c>
      <c r="S67" s="3">
        <f>G68</f>
        <v>12.806849711121075</v>
      </c>
      <c r="T67" s="3">
        <f t="shared" ref="T67:T101" si="15">H68</f>
        <v>46.92536190467834</v>
      </c>
      <c r="U67" s="3">
        <f t="shared" ref="U67:U101" si="16">K68</f>
        <v>11.389761589039189</v>
      </c>
    </row>
    <row r="68" spans="3:21" x14ac:dyDescent="0.25">
      <c r="C68" s="1">
        <f t="shared" ref="C68:C102" si="17">C67+0.01</f>
        <v>0.66000000000000036</v>
      </c>
      <c r="D68" s="3">
        <f t="shared" ref="D68:D102" si="18">B$2*EXP((B$13-0.5*B$10^2)*C68+NORMSINV(B$14)*B$10*SQRT(C68))</f>
        <v>172.9423125662548</v>
      </c>
      <c r="E68" s="4">
        <f t="shared" ref="E68:E101" si="19">D68*EXP(-B$4*(B$5-C68))*NORMSDIST((LN(D68/B$6)+(B$3-B$4+0.5*B$10^2)*(B$5-C68))/(B$10*SQRT(B$5-C68)))-B$6*EXP(-B$3*(B$5-C68))*NORMSDIST((LN(D68/B$6)+(B$3-B$4-0.5*B$10^2)*(B$5-C68))/(B$10*SQRT(B$5-C68)))</f>
        <v>47.033167008876333</v>
      </c>
      <c r="F68" s="3">
        <f t="shared" ref="F68:F102" si="20">B$2*EXP(B$13*C68+(B$3-B$4)*(B$5-C68))</f>
        <v>125.6876341210466</v>
      </c>
      <c r="G68" s="3">
        <f t="shared" ref="G68:G102" si="21">EXP(-B$3*(B$5-C68))*(F68*NORMSDIST((LN(F68/B$6)+0.5*B$10^2*(B$5))/(B$10*SQRT(B$5)))-B$6*NORMSDIST((LN(F68/B$6)-0.5*B$10^2*(B$5))/(B$10*SQRT(B$5))))</f>
        <v>12.806849711121075</v>
      </c>
      <c r="H68" s="3">
        <f t="shared" ref="H68:H102" si="22">D68*EXP(-B$4*(B$5-C68))-B$6*EXP(-B$3*(B$5-C68))</f>
        <v>46.92536190467834</v>
      </c>
      <c r="I68" s="3">
        <f t="shared" ref="I68:I102" si="23">B$2*EXP(B$13*C68)*EXP(B$4*(B$5-C68))</f>
        <v>127.21820155203898</v>
      </c>
      <c r="J68" s="3">
        <f t="shared" ref="J68:J102" si="24">B$6*EXP(-B$3*(B$5-C68))</f>
        <v>124.91502889345045</v>
      </c>
      <c r="K68" s="3">
        <f t="shared" ref="K68:K102" si="25">I68*NORMSDIST((LN(I68/J68)+0.5*C68*B$10^2)/(B$10*SQRT(C68)))-J68*NORMSDIST((LN(I68/J68)-0.5*C68*B$10^2)/(B$10*SQRT(C68)))</f>
        <v>11.389761589039189</v>
      </c>
      <c r="L68" s="3">
        <f t="shared" ref="L68:L131" si="26">(B$2*EXP((B$3-B$4)*C68)*NORMSDIST((LN(B$2*EXP((B$3-B$4)*C68)/B$6)+0.5*B$10^2*C68)/(B$10*SQRT(C68)))-B$6*EXP(-B$3*(B$5-C68))*NORMSDIST((LN(B$2*EXP((B$3-B$4)*C68)/B$6)-0.5*B$10^2*C68)/(B$10*SQRT(C68))))*(1-B$7)*(EXP(-B$8*C67)-EXP(-B$8*C68))</f>
        <v>1.1002847506241392E-3</v>
      </c>
      <c r="M68" s="2">
        <v>42016</v>
      </c>
      <c r="N68" s="1">
        <v>108.82053000000001</v>
      </c>
      <c r="Q68" s="1">
        <f>C69</f>
        <v>0.67000000000000037</v>
      </c>
      <c r="R68" s="4">
        <f>E69</f>
        <v>47.46166081225509</v>
      </c>
      <c r="S68" s="3">
        <f>G69</f>
        <v>12.832935240486583</v>
      </c>
      <c r="T68" s="3">
        <f t="shared" si="15"/>
        <v>47.369683592934663</v>
      </c>
      <c r="U68" s="3">
        <f t="shared" si="16"/>
        <v>11.465787250488965</v>
      </c>
    </row>
    <row r="69" spans="3:21" x14ac:dyDescent="0.25">
      <c r="C69" s="1">
        <f t="shared" si="17"/>
        <v>0.67000000000000037</v>
      </c>
      <c r="D69" s="3">
        <f t="shared" si="18"/>
        <v>173.35940316949612</v>
      </c>
      <c r="E69" s="4">
        <f t="shared" si="19"/>
        <v>47.46166081225509</v>
      </c>
      <c r="F69" s="3">
        <f t="shared" si="20"/>
        <v>125.7338956820083</v>
      </c>
      <c r="G69" s="3">
        <f t="shared" si="21"/>
        <v>12.832935240486583</v>
      </c>
      <c r="H69" s="3">
        <f t="shared" si="22"/>
        <v>47.369683592934663</v>
      </c>
      <c r="I69" s="3">
        <f t="shared" si="23"/>
        <v>127.21972817961738</v>
      </c>
      <c r="J69" s="3">
        <f t="shared" si="24"/>
        <v>124.91752721901149</v>
      </c>
      <c r="K69" s="3">
        <f t="shared" si="25"/>
        <v>11.465787250488965</v>
      </c>
      <c r="L69" s="3">
        <f t="shared" si="26"/>
        <v>1.1075954130871772E-3</v>
      </c>
      <c r="M69" s="2">
        <v>42013</v>
      </c>
      <c r="N69" s="1">
        <v>111.56968000000001</v>
      </c>
      <c r="Q69" s="1">
        <f>C70</f>
        <v>0.68000000000000038</v>
      </c>
      <c r="R69" s="4">
        <f>E70</f>
        <v>47.889750170917878</v>
      </c>
      <c r="S69" s="3">
        <f>G70</f>
        <v>12.859058177219001</v>
      </c>
      <c r="T69" s="3">
        <f t="shared" si="15"/>
        <v>47.811928866226467</v>
      </c>
      <c r="U69" s="3">
        <f t="shared" si="16"/>
        <v>11.541246528546303</v>
      </c>
    </row>
    <row r="70" spans="3:21" x14ac:dyDescent="0.25">
      <c r="C70" s="1">
        <f t="shared" si="17"/>
        <v>0.68000000000000038</v>
      </c>
      <c r="D70" s="3">
        <f t="shared" si="18"/>
        <v>173.77424195602831</v>
      </c>
      <c r="E70" s="4">
        <f t="shared" si="19"/>
        <v>47.889750170917878</v>
      </c>
      <c r="F70" s="3">
        <f t="shared" si="20"/>
        <v>125.78017427035726</v>
      </c>
      <c r="G70" s="3">
        <f t="shared" si="21"/>
        <v>12.859058177219001</v>
      </c>
      <c r="H70" s="3">
        <f t="shared" si="22"/>
        <v>47.811928866226467</v>
      </c>
      <c r="I70" s="3">
        <f t="shared" si="23"/>
        <v>127.2212548255154</v>
      </c>
      <c r="J70" s="3">
        <f t="shared" si="24"/>
        <v>124.92002559453955</v>
      </c>
      <c r="K70" s="3">
        <f t="shared" si="25"/>
        <v>11.541246528546303</v>
      </c>
      <c r="L70" s="3">
        <f t="shared" si="26"/>
        <v>1.1148351941501912E-3</v>
      </c>
      <c r="M70" s="2">
        <v>42012</v>
      </c>
      <c r="N70" s="1">
        <v>111.45014999999999</v>
      </c>
      <c r="Q70" s="1">
        <f>C71</f>
        <v>0.69000000000000039</v>
      </c>
      <c r="R70" s="4">
        <f>E71</f>
        <v>48.317393825781664</v>
      </c>
      <c r="S70" s="3">
        <f>G71</f>
        <v>12.885218540906049</v>
      </c>
      <c r="T70" s="3">
        <f t="shared" si="15"/>
        <v>48.252147023804184</v>
      </c>
      <c r="U70" s="3">
        <f t="shared" si="16"/>
        <v>11.616151751689721</v>
      </c>
    </row>
    <row r="71" spans="3:21" x14ac:dyDescent="0.25">
      <c r="C71" s="1">
        <f t="shared" si="17"/>
        <v>0.69000000000000039</v>
      </c>
      <c r="D71" s="3">
        <f t="shared" si="18"/>
        <v>174.18687973779748</v>
      </c>
      <c r="E71" s="4">
        <f t="shared" si="19"/>
        <v>48.317393825781664</v>
      </c>
      <c r="F71" s="3">
        <f t="shared" si="20"/>
        <v>125.82646989236073</v>
      </c>
      <c r="G71" s="3">
        <f t="shared" si="21"/>
        <v>12.885218540906049</v>
      </c>
      <c r="H71" s="3">
        <f t="shared" si="22"/>
        <v>48.252147023804184</v>
      </c>
      <c r="I71" s="3">
        <f t="shared" si="23"/>
        <v>127.22278148973325</v>
      </c>
      <c r="J71" s="3">
        <f t="shared" si="24"/>
        <v>124.92252402003561</v>
      </c>
      <c r="K71" s="3">
        <f t="shared" si="25"/>
        <v>11.616151751689721</v>
      </c>
      <c r="L71" s="3">
        <f t="shared" si="26"/>
        <v>1.122005618919273E-3</v>
      </c>
      <c r="M71" s="2">
        <v>42011</v>
      </c>
      <c r="N71" s="1">
        <v>107.32642</v>
      </c>
      <c r="Q71" s="1">
        <f>C72</f>
        <v>0.7000000000000004</v>
      </c>
      <c r="R71" s="4">
        <f>E72</f>
        <v>48.74454628726231</v>
      </c>
      <c r="S71" s="3">
        <f>G72</f>
        <v>12.9114163510858</v>
      </c>
      <c r="T71" s="3">
        <f t="shared" si="15"/>
        <v>48.69038556978586</v>
      </c>
      <c r="U71" s="3">
        <f t="shared" si="16"/>
        <v>11.690514807083908</v>
      </c>
    </row>
    <row r="72" spans="3:21" x14ac:dyDescent="0.25">
      <c r="C72" s="1">
        <f t="shared" si="17"/>
        <v>0.7000000000000004</v>
      </c>
      <c r="D72" s="3">
        <f t="shared" si="18"/>
        <v>174.59736548372342</v>
      </c>
      <c r="E72" s="4">
        <f t="shared" si="19"/>
        <v>48.74454628726231</v>
      </c>
      <c r="F72" s="3">
        <f t="shared" si="20"/>
        <v>125.87278255428826</v>
      </c>
      <c r="G72" s="3">
        <f t="shared" si="21"/>
        <v>12.9114163510858</v>
      </c>
      <c r="H72" s="3">
        <f t="shared" si="22"/>
        <v>48.69038556978586</v>
      </c>
      <c r="I72" s="3">
        <f t="shared" si="23"/>
        <v>127.22430817227121</v>
      </c>
      <c r="J72" s="3">
        <f t="shared" si="24"/>
        <v>124.92502249550068</v>
      </c>
      <c r="K72" s="3">
        <f t="shared" si="25"/>
        <v>11.690514807083908</v>
      </c>
      <c r="L72" s="3">
        <f t="shared" si="26"/>
        <v>1.1291081578521194E-3</v>
      </c>
      <c r="M72" s="2">
        <v>42010</v>
      </c>
      <c r="N72" s="1">
        <v>105.84229000000001</v>
      </c>
      <c r="Q72" s="1">
        <f>C73</f>
        <v>0.71000000000000041</v>
      </c>
      <c r="R72" s="4">
        <f>E73</f>
        <v>49.171158082109002</v>
      </c>
      <c r="S72" s="3">
        <f>G73</f>
        <v>12.93765162724649</v>
      </c>
      <c r="T72" s="3">
        <f t="shared" si="15"/>
        <v>49.1266903029655</v>
      </c>
      <c r="U72" s="3">
        <f t="shared" si="16"/>
        <v>11.764347162386763</v>
      </c>
    </row>
    <row r="73" spans="3:21" x14ac:dyDescent="0.25">
      <c r="C73" s="1">
        <f t="shared" si="17"/>
        <v>0.71000000000000041</v>
      </c>
      <c r="D73" s="3">
        <f t="shared" si="18"/>
        <v>175.0057464117132</v>
      </c>
      <c r="E73" s="4">
        <f t="shared" si="19"/>
        <v>49.171158082109002</v>
      </c>
      <c r="F73" s="3">
        <f t="shared" si="20"/>
        <v>125.9191122624117</v>
      </c>
      <c r="G73" s="3">
        <f t="shared" si="21"/>
        <v>12.93765162724649</v>
      </c>
      <c r="H73" s="3">
        <f t="shared" si="22"/>
        <v>49.1266903029655</v>
      </c>
      <c r="I73" s="3">
        <f t="shared" si="23"/>
        <v>127.22583487312946</v>
      </c>
      <c r="J73" s="3">
        <f t="shared" si="24"/>
        <v>124.92752102093576</v>
      </c>
      <c r="K73" s="3">
        <f t="shared" si="25"/>
        <v>11.764347162386763</v>
      </c>
      <c r="L73" s="3">
        <f t="shared" si="26"/>
        <v>1.1361442294664263E-3</v>
      </c>
      <c r="M73" s="2">
        <v>42009</v>
      </c>
      <c r="N73" s="1">
        <v>105.83232</v>
      </c>
      <c r="Q73" s="1">
        <f>C74</f>
        <v>0.72000000000000042</v>
      </c>
      <c r="R73" s="4">
        <f>E74</f>
        <v>49.597176076153687</v>
      </c>
      <c r="S73" s="3">
        <f>G74</f>
        <v>12.963924388826442</v>
      </c>
      <c r="T73" s="3">
        <f t="shared" si="15"/>
        <v>49.561105400935318</v>
      </c>
      <c r="U73" s="3">
        <f t="shared" si="16"/>
        <v>11.837659886190409</v>
      </c>
    </row>
    <row r="74" spans="3:21" x14ac:dyDescent="0.25">
      <c r="C74" s="1">
        <f t="shared" si="17"/>
        <v>0.72000000000000042</v>
      </c>
      <c r="D74" s="3">
        <f t="shared" si="18"/>
        <v>175.41206807485625</v>
      </c>
      <c r="E74" s="4">
        <f t="shared" si="19"/>
        <v>49.597176076153687</v>
      </c>
      <c r="F74" s="3">
        <f t="shared" si="20"/>
        <v>125.96545902300517</v>
      </c>
      <c r="G74" s="3">
        <f t="shared" si="21"/>
        <v>12.963924388826442</v>
      </c>
      <c r="H74" s="3">
        <f t="shared" si="22"/>
        <v>49.561105400935318</v>
      </c>
      <c r="I74" s="3">
        <f t="shared" si="23"/>
        <v>127.22736159230824</v>
      </c>
      <c r="J74" s="3">
        <f t="shared" si="24"/>
        <v>124.93001959634184</v>
      </c>
      <c r="K74" s="3">
        <f t="shared" si="25"/>
        <v>11.837659886190409</v>
      </c>
      <c r="L74" s="3">
        <f t="shared" si="26"/>
        <v>1.143115202889737E-3</v>
      </c>
      <c r="M74" s="2">
        <v>42006</v>
      </c>
      <c r="N74" s="1">
        <v>108.90022</v>
      </c>
      <c r="Q74" s="1">
        <f>C75</f>
        <v>0.73000000000000043</v>
      </c>
      <c r="R74" s="4">
        <f>E75</f>
        <v>50.022543884457662</v>
      </c>
      <c r="S74" s="3">
        <f>G75</f>
        <v>12.990234655214133</v>
      </c>
      <c r="T74" s="3">
        <f t="shared" si="15"/>
        <v>49.993673498956312</v>
      </c>
      <c r="U74" s="3">
        <f t="shared" si="16"/>
        <v>11.910463667198854</v>
      </c>
    </row>
    <row r="75" spans="3:21" x14ac:dyDescent="0.25">
      <c r="C75" s="1">
        <f t="shared" si="17"/>
        <v>0.73000000000000043</v>
      </c>
      <c r="D75" s="3">
        <f t="shared" si="18"/>
        <v>175.81637444224452</v>
      </c>
      <c r="E75" s="4">
        <f t="shared" si="19"/>
        <v>50.022543884457662</v>
      </c>
      <c r="F75" s="3">
        <f t="shared" si="20"/>
        <v>126.01182284234518</v>
      </c>
      <c r="G75" s="3">
        <f t="shared" si="21"/>
        <v>12.990234655214133</v>
      </c>
      <c r="H75" s="3">
        <f t="shared" si="22"/>
        <v>49.993673498956312</v>
      </c>
      <c r="I75" s="3">
        <f t="shared" si="23"/>
        <v>127.22888832980775</v>
      </c>
      <c r="J75" s="3">
        <f t="shared" si="24"/>
        <v>124.93251822171995</v>
      </c>
      <c r="K75" s="3">
        <f t="shared" si="25"/>
        <v>11.910463667198854</v>
      </c>
      <c r="L75" s="3">
        <f t="shared" si="26"/>
        <v>1.150022400240946E-3</v>
      </c>
      <c r="M75" s="2">
        <v>42004</v>
      </c>
      <c r="N75" s="1">
        <v>109.94607999999999</v>
      </c>
      <c r="Q75" s="1">
        <f>C76</f>
        <v>0.74000000000000044</v>
      </c>
      <c r="R75" s="4">
        <f>E76</f>
        <v>50.447202380202285</v>
      </c>
      <c r="S75" s="3">
        <f>G76</f>
        <v>13.016582445748067</v>
      </c>
      <c r="T75" s="3">
        <f t="shared" si="15"/>
        <v>50.424435763971672</v>
      </c>
      <c r="U75" s="3">
        <f t="shared" si="16"/>
        <v>11.982768832237127</v>
      </c>
    </row>
    <row r="76" spans="3:21" x14ac:dyDescent="0.25">
      <c r="C76" s="1">
        <f t="shared" si="17"/>
        <v>0.74000000000000044</v>
      </c>
      <c r="D76" s="3">
        <f t="shared" si="18"/>
        <v>176.21870797482117</v>
      </c>
      <c r="E76" s="4">
        <f t="shared" si="19"/>
        <v>50.447202380202285</v>
      </c>
      <c r="F76" s="3">
        <f t="shared" si="20"/>
        <v>126.05820372671045</v>
      </c>
      <c r="G76" s="3">
        <f t="shared" si="21"/>
        <v>13.016582445748067</v>
      </c>
      <c r="H76" s="3">
        <f t="shared" si="22"/>
        <v>50.424435763971672</v>
      </c>
      <c r="I76" s="3">
        <f t="shared" si="23"/>
        <v>127.23041508562822</v>
      </c>
      <c r="J76" s="3">
        <f t="shared" si="24"/>
        <v>124.93501689707105</v>
      </c>
      <c r="K76" s="3">
        <f t="shared" si="25"/>
        <v>11.982768832237127</v>
      </c>
      <c r="L76" s="3">
        <f t="shared" si="26"/>
        <v>1.1568670988719367E-3</v>
      </c>
      <c r="M76" s="2">
        <v>42003</v>
      </c>
      <c r="N76" s="1">
        <v>112.07767</v>
      </c>
      <c r="Q76" s="1">
        <f>C77</f>
        <v>0.75000000000000044</v>
      </c>
      <c r="R76" s="4">
        <f>E77</f>
        <v>50.871090312802949</v>
      </c>
      <c r="S76" s="3">
        <f>G77</f>
        <v>13.042967779716752</v>
      </c>
      <c r="T76" s="3">
        <f t="shared" si="15"/>
        <v>50.853431964122635</v>
      </c>
      <c r="U76" s="3">
        <f t="shared" si="16"/>
        <v>12.054585363177019</v>
      </c>
    </row>
    <row r="77" spans="3:21" x14ac:dyDescent="0.25">
      <c r="C77" s="1">
        <f t="shared" si="17"/>
        <v>0.75000000000000044</v>
      </c>
      <c r="D77" s="3">
        <f t="shared" si="18"/>
        <v>176.61910969662634</v>
      </c>
      <c r="E77" s="4">
        <f t="shared" si="19"/>
        <v>50.871090312802949</v>
      </c>
      <c r="F77" s="3">
        <f t="shared" si="20"/>
        <v>126.1046016823821</v>
      </c>
      <c r="G77" s="3">
        <f t="shared" si="21"/>
        <v>13.042967779716752</v>
      </c>
      <c r="H77" s="3">
        <f t="shared" si="22"/>
        <v>50.853431964122635</v>
      </c>
      <c r="I77" s="3">
        <f t="shared" si="23"/>
        <v>127.23194185976988</v>
      </c>
      <c r="J77" s="3">
        <f t="shared" si="24"/>
        <v>124.93751562239616</v>
      </c>
      <c r="K77" s="3">
        <f t="shared" si="25"/>
        <v>12.054585363177019</v>
      </c>
      <c r="L77" s="3">
        <f t="shared" si="26"/>
        <v>1.1636505334685306E-3</v>
      </c>
      <c r="M77" s="2">
        <v>42002</v>
      </c>
      <c r="N77" s="1">
        <v>113.46221</v>
      </c>
      <c r="Q77" s="1">
        <f>C78</f>
        <v>0.76000000000000045</v>
      </c>
      <c r="R77" s="4">
        <f>E78</f>
        <v>51.294145043823264</v>
      </c>
      <c r="S77" s="3">
        <f>G78</f>
        <v>13.069390676358646</v>
      </c>
      <c r="T77" s="3">
        <f t="shared" si="15"/>
        <v>51.280700534097832</v>
      </c>
      <c r="U77" s="3">
        <f t="shared" si="16"/>
        <v>12.125922912858655</v>
      </c>
    </row>
    <row r="78" spans="3:21" x14ac:dyDescent="0.25">
      <c r="C78" s="1">
        <f t="shared" si="17"/>
        <v>0.76000000000000045</v>
      </c>
      <c r="D78" s="3">
        <f t="shared" si="18"/>
        <v>177.0176192617775</v>
      </c>
      <c r="E78" s="4">
        <f t="shared" si="19"/>
        <v>51.294145043823264</v>
      </c>
      <c r="F78" s="3">
        <f t="shared" si="20"/>
        <v>126.15101671564354</v>
      </c>
      <c r="G78" s="3">
        <f t="shared" si="21"/>
        <v>13.069390676358646</v>
      </c>
      <c r="H78" s="3">
        <f t="shared" si="22"/>
        <v>51.280700534097832</v>
      </c>
      <c r="I78" s="3">
        <f t="shared" si="23"/>
        <v>127.23346865223294</v>
      </c>
      <c r="J78" s="3">
        <f t="shared" si="24"/>
        <v>124.94001439769627</v>
      </c>
      <c r="K78" s="3">
        <f t="shared" si="25"/>
        <v>12.125922912858655</v>
      </c>
      <c r="L78" s="3">
        <f t="shared" si="26"/>
        <v>1.1703738980297384E-3</v>
      </c>
      <c r="M78" s="2">
        <v>41999</v>
      </c>
      <c r="N78" s="1">
        <v>113.54189</v>
      </c>
      <c r="Q78" s="1">
        <f>C79</f>
        <v>0.77000000000000046</v>
      </c>
      <c r="R78" s="4">
        <f>E79</f>
        <v>51.716303405934866</v>
      </c>
      <c r="S78" s="3">
        <f>G79</f>
        <v>13.095851154862112</v>
      </c>
      <c r="T78" s="3">
        <f t="shared" si="15"/>
        <v>51.706278636615366</v>
      </c>
      <c r="U78" s="3">
        <f t="shared" si="16"/>
        <v>12.196790820079173</v>
      </c>
    </row>
    <row r="79" spans="3:21" x14ac:dyDescent="0.25">
      <c r="C79" s="1">
        <f t="shared" si="17"/>
        <v>0.77000000000000046</v>
      </c>
      <c r="D79" s="3">
        <f t="shared" si="18"/>
        <v>177.41427501749135</v>
      </c>
      <c r="E79" s="4">
        <f t="shared" si="19"/>
        <v>51.716303405934866</v>
      </c>
      <c r="F79" s="3">
        <f t="shared" si="20"/>
        <v>126.19744883278045</v>
      </c>
      <c r="G79" s="3">
        <f t="shared" si="21"/>
        <v>13.095851154862112</v>
      </c>
      <c r="H79" s="3">
        <f t="shared" si="22"/>
        <v>51.706278636615366</v>
      </c>
      <c r="I79" s="3">
        <f t="shared" si="23"/>
        <v>127.23499546301761</v>
      </c>
      <c r="J79" s="3">
        <f t="shared" si="24"/>
        <v>124.94251322297239</v>
      </c>
      <c r="K79" s="3">
        <f t="shared" si="25"/>
        <v>12.196790820079173</v>
      </c>
      <c r="L79" s="3">
        <f t="shared" si="26"/>
        <v>1.177038347731192E-3</v>
      </c>
      <c r="M79" s="2">
        <v>41997</v>
      </c>
      <c r="N79" s="1">
        <v>111.56968000000001</v>
      </c>
      <c r="Q79" s="1">
        <f>C80</f>
        <v>0.78000000000000047</v>
      </c>
      <c r="R79" s="4">
        <f>E80</f>
        <v>52.13750268498454</v>
      </c>
      <c r="S79" s="3">
        <f>G80</f>
        <v>13.122349234365329</v>
      </c>
      <c r="T79" s="3">
        <f t="shared" si="15"/>
        <v>52.130202220314686</v>
      </c>
      <c r="U79" s="3">
        <f t="shared" si="16"/>
        <v>12.267198123715183</v>
      </c>
    </row>
    <row r="80" spans="3:21" x14ac:dyDescent="0.25">
      <c r="C80" s="1">
        <f t="shared" si="17"/>
        <v>0.78000000000000047</v>
      </c>
      <c r="D80" s="3">
        <f t="shared" si="18"/>
        <v>177.80911406343</v>
      </c>
      <c r="E80" s="4">
        <f t="shared" si="19"/>
        <v>52.13750268498454</v>
      </c>
      <c r="F80" s="3">
        <f t="shared" si="20"/>
        <v>126.24389804008085</v>
      </c>
      <c r="G80" s="3">
        <f t="shared" si="21"/>
        <v>13.122349234365329</v>
      </c>
      <c r="H80" s="3">
        <f t="shared" si="22"/>
        <v>52.130202220314686</v>
      </c>
      <c r="I80" s="3">
        <f t="shared" si="23"/>
        <v>127.23652229212415</v>
      </c>
      <c r="J80" s="3">
        <f t="shared" si="24"/>
        <v>124.94501209822553</v>
      </c>
      <c r="K80" s="3">
        <f t="shared" si="25"/>
        <v>12.267198123715183</v>
      </c>
      <c r="L80" s="3">
        <f t="shared" si="26"/>
        <v>1.1836450006737049E-3</v>
      </c>
      <c r="M80" s="2">
        <v>41996</v>
      </c>
      <c r="N80" s="1">
        <v>112.0976</v>
      </c>
      <c r="Q80" s="1">
        <f>C81</f>
        <v>0.79000000000000048</v>
      </c>
      <c r="R80" s="4">
        <f>E81</f>
        <v>52.557681717698287</v>
      </c>
      <c r="S80" s="3">
        <f>G81</f>
        <v>13.148884933956356</v>
      </c>
      <c r="T80" s="3">
        <f t="shared" si="15"/>
        <v>52.552506074310074</v>
      </c>
      <c r="U80" s="3">
        <f t="shared" si="16"/>
        <v>12.337153576038645</v>
      </c>
    </row>
    <row r="81" spans="3:21" x14ac:dyDescent="0.25">
      <c r="C81" s="1">
        <f t="shared" si="17"/>
        <v>0.79000000000000048</v>
      </c>
      <c r="D81" s="3">
        <f t="shared" si="18"/>
        <v>178.20217230762947</v>
      </c>
      <c r="E81" s="4">
        <f t="shared" si="19"/>
        <v>52.557681717698287</v>
      </c>
      <c r="F81" s="3">
        <f t="shared" si="20"/>
        <v>126.29036434383511</v>
      </c>
      <c r="G81" s="3">
        <f t="shared" si="21"/>
        <v>13.148884933956356</v>
      </c>
      <c r="H81" s="3">
        <f t="shared" si="22"/>
        <v>52.552506074310074</v>
      </c>
      <c r="I81" s="3">
        <f t="shared" si="23"/>
        <v>127.23804913955271</v>
      </c>
      <c r="J81" s="3">
        <f t="shared" si="24"/>
        <v>124.94751102345667</v>
      </c>
      <c r="K81" s="3">
        <f t="shared" si="25"/>
        <v>12.337153576038645</v>
      </c>
      <c r="L81" s="3">
        <f t="shared" si="26"/>
        <v>1.1901949395397712E-3</v>
      </c>
      <c r="M81" s="2">
        <v>41995</v>
      </c>
      <c r="N81" s="1">
        <v>112.49603</v>
      </c>
      <c r="Q81" s="1">
        <f>C82</f>
        <v>0.80000000000000049</v>
      </c>
      <c r="R81" s="4">
        <f>E82</f>
        <v>52.976782087231484</v>
      </c>
      <c r="S81" s="3">
        <f>G82</f>
        <v>13.175458272672984</v>
      </c>
      <c r="T81" s="3">
        <f t="shared" si="15"/>
        <v>52.973223879638866</v>
      </c>
      <c r="U81" s="3">
        <f t="shared" si="16"/>
        <v>12.406665655282346</v>
      </c>
    </row>
    <row r="82" spans="3:21" x14ac:dyDescent="0.25">
      <c r="C82" s="1">
        <f t="shared" si="17"/>
        <v>0.80000000000000049</v>
      </c>
      <c r="D82" s="3">
        <f t="shared" si="18"/>
        <v>178.59348451924862</v>
      </c>
      <c r="E82" s="4">
        <f t="shared" si="19"/>
        <v>52.976782087231484</v>
      </c>
      <c r="F82" s="3">
        <f t="shared" si="20"/>
        <v>126.33684775033585</v>
      </c>
      <c r="G82" s="3">
        <f t="shared" si="21"/>
        <v>13.175458272672984</v>
      </c>
      <c r="H82" s="3">
        <f t="shared" si="22"/>
        <v>52.973223879638866</v>
      </c>
      <c r="I82" s="3">
        <f t="shared" si="23"/>
        <v>127.23957600530356</v>
      </c>
      <c r="J82" s="3">
        <f t="shared" si="24"/>
        <v>124.9500099986668</v>
      </c>
      <c r="K82" s="3">
        <f t="shared" si="25"/>
        <v>12.406665655282346</v>
      </c>
      <c r="L82" s="3">
        <f t="shared" si="26"/>
        <v>1.1966892131511132E-3</v>
      </c>
      <c r="M82" s="2">
        <v>41992</v>
      </c>
      <c r="N82" s="1">
        <v>111.34058</v>
      </c>
      <c r="Q82" s="1">
        <f>C83</f>
        <v>0.8100000000000005</v>
      </c>
      <c r="R82" s="4">
        <f>E83</f>
        <v>53.394749385343687</v>
      </c>
      <c r="S82" s="3">
        <f>G83</f>
        <v>13.202069269502719</v>
      </c>
      <c r="T82" s="3">
        <f t="shared" si="15"/>
        <v>53.39238825781635</v>
      </c>
      <c r="U82" s="3">
        <f t="shared" si="16"/>
        <v>12.475742577505713</v>
      </c>
    </row>
    <row r="83" spans="3:21" x14ac:dyDescent="0.25">
      <c r="C83" s="1">
        <f t="shared" si="17"/>
        <v>0.8100000000000005</v>
      </c>
      <c r="D83" s="3">
        <f t="shared" si="18"/>
        <v>178.98308437835604</v>
      </c>
      <c r="E83" s="4">
        <f t="shared" si="19"/>
        <v>53.394749385343687</v>
      </c>
      <c r="F83" s="3">
        <f t="shared" si="20"/>
        <v>126.38334826587806</v>
      </c>
      <c r="G83" s="3">
        <f t="shared" si="21"/>
        <v>13.202069269502719</v>
      </c>
      <c r="H83" s="3">
        <f t="shared" si="22"/>
        <v>53.39238825781635</v>
      </c>
      <c r="I83" s="3">
        <f t="shared" si="23"/>
        <v>127.24110288937692</v>
      </c>
      <c r="J83" s="3">
        <f t="shared" si="24"/>
        <v>124.95250902385695</v>
      </c>
      <c r="K83" s="3">
        <f t="shared" si="25"/>
        <v>12.475742577505713</v>
      </c>
      <c r="L83" s="3">
        <f t="shared" si="26"/>
        <v>1.2031288379409741E-3</v>
      </c>
      <c r="M83" s="2">
        <v>41991</v>
      </c>
      <c r="N83" s="1">
        <v>112.20716</v>
      </c>
      <c r="Q83" s="1">
        <f>C84</f>
        <v>0.82000000000000051</v>
      </c>
      <c r="R83" s="4">
        <f>E84</f>
        <v>53.811534493478703</v>
      </c>
      <c r="S83" s="3">
        <f>G84</f>
        <v>13.228717943382728</v>
      </c>
      <c r="T83" s="3">
        <f t="shared" si="15"/>
        <v>53.81003081669499</v>
      </c>
      <c r="U83" s="3">
        <f t="shared" si="16"/>
        <v>12.544392307808096</v>
      </c>
    </row>
    <row r="84" spans="3:21" x14ac:dyDescent="0.25">
      <c r="C84" s="1">
        <f t="shared" si="17"/>
        <v>0.82000000000000051</v>
      </c>
      <c r="D84" s="3">
        <f t="shared" si="18"/>
        <v>179.3710045229557</v>
      </c>
      <c r="E84" s="4">
        <f t="shared" si="19"/>
        <v>53.811534493478703</v>
      </c>
      <c r="F84" s="3">
        <f t="shared" si="20"/>
        <v>126.42986589675903</v>
      </c>
      <c r="G84" s="3">
        <f t="shared" si="21"/>
        <v>13.228717943382728</v>
      </c>
      <c r="H84" s="3">
        <f t="shared" si="22"/>
        <v>53.81003081669499</v>
      </c>
      <c r="I84" s="3">
        <f t="shared" si="23"/>
        <v>127.24262979177294</v>
      </c>
      <c r="J84" s="3">
        <f t="shared" si="24"/>
        <v>124.95500809902808</v>
      </c>
      <c r="K84" s="3">
        <f t="shared" si="25"/>
        <v>12.544392307808096</v>
      </c>
      <c r="L84" s="3">
        <f t="shared" si="26"/>
        <v>1.209514799340993E-3</v>
      </c>
      <c r="M84" s="2">
        <v>41990</v>
      </c>
      <c r="N84" s="1">
        <v>108.9799</v>
      </c>
      <c r="Q84" s="1">
        <f>C85</f>
        <v>0.83000000000000052</v>
      </c>
      <c r="R84" s="4">
        <f>E85</f>
        <v>54.227094816118239</v>
      </c>
      <c r="S84" s="3">
        <f>G85</f>
        <v>13.25540431319981</v>
      </c>
      <c r="T84" s="3">
        <f t="shared" si="15"/>
        <v>54.226182193806963</v>
      </c>
      <c r="U84" s="3">
        <f t="shared" si="16"/>
        <v>12.612622570932977</v>
      </c>
    </row>
    <row r="85" spans="3:21" x14ac:dyDescent="0.25">
      <c r="C85" s="1">
        <f t="shared" si="17"/>
        <v>0.83000000000000052</v>
      </c>
      <c r="D85" s="3">
        <f t="shared" si="18"/>
        <v>179.75727659343639</v>
      </c>
      <c r="E85" s="4">
        <f t="shared" si="19"/>
        <v>54.227094816118239</v>
      </c>
      <c r="F85" s="3">
        <f t="shared" si="20"/>
        <v>126.47640064927835</v>
      </c>
      <c r="G85" s="3">
        <f t="shared" si="21"/>
        <v>13.25540431319981</v>
      </c>
      <c r="H85" s="3">
        <f t="shared" si="22"/>
        <v>54.226182193806963</v>
      </c>
      <c r="I85" s="3">
        <f t="shared" si="23"/>
        <v>127.24415671249199</v>
      </c>
      <c r="J85" s="3">
        <f t="shared" si="24"/>
        <v>124.95750722418124</v>
      </c>
      <c r="K85" s="3">
        <f t="shared" si="25"/>
        <v>12.612622570932977</v>
      </c>
      <c r="L85" s="3">
        <f t="shared" si="26"/>
        <v>1.2158480531030014E-3</v>
      </c>
      <c r="M85" s="2">
        <v>41989</v>
      </c>
      <c r="N85" s="1">
        <v>106.33035</v>
      </c>
      <c r="Q85" s="1">
        <f>C86</f>
        <v>0.84000000000000052</v>
      </c>
      <c r="R85" s="4">
        <f>E86</f>
        <v>54.64139538020487</v>
      </c>
      <c r="S85" s="3">
        <f>G86</f>
        <v>13.28212839779038</v>
      </c>
      <c r="T85" s="3">
        <f t="shared" si="15"/>
        <v>54.640872097358354</v>
      </c>
      <c r="U85" s="3">
        <f t="shared" si="16"/>
        <v>12.680440861302571</v>
      </c>
    </row>
    <row r="86" spans="3:21" x14ac:dyDescent="0.25">
      <c r="C86" s="1">
        <f t="shared" si="17"/>
        <v>0.84000000000000052</v>
      </c>
      <c r="D86" s="3">
        <f t="shared" si="18"/>
        <v>180.14193127461513</v>
      </c>
      <c r="E86" s="4">
        <f t="shared" si="19"/>
        <v>54.64139538020487</v>
      </c>
      <c r="F86" s="3">
        <f t="shared" si="20"/>
        <v>126.52295252973792</v>
      </c>
      <c r="G86" s="3">
        <f t="shared" si="21"/>
        <v>13.28212839779038</v>
      </c>
      <c r="H86" s="3">
        <f t="shared" si="22"/>
        <v>54.640872097358354</v>
      </c>
      <c r="I86" s="3">
        <f t="shared" si="23"/>
        <v>127.24568365153415</v>
      </c>
      <c r="J86" s="3">
        <f t="shared" si="24"/>
        <v>124.96000639931738</v>
      </c>
      <c r="K86" s="3">
        <f t="shared" si="25"/>
        <v>12.680440861302571</v>
      </c>
      <c r="L86" s="3">
        <f t="shared" si="26"/>
        <v>1.2221295265315536E-3</v>
      </c>
      <c r="M86" s="2">
        <v>41988</v>
      </c>
      <c r="N86" s="1">
        <v>107.80454</v>
      </c>
      <c r="Q86" s="1">
        <f>C87</f>
        <v>0.85000000000000053</v>
      </c>
      <c r="R86" s="4">
        <f>E87</f>
        <v>55.054409697476146</v>
      </c>
      <c r="S86" s="3">
        <f>G87</f>
        <v>13.30889021594033</v>
      </c>
      <c r="T86" s="3">
        <f t="shared" si="15"/>
        <v>55.054129345026553</v>
      </c>
      <c r="U86" s="3">
        <f t="shared" si="16"/>
        <v>12.74785445252062</v>
      </c>
    </row>
    <row r="87" spans="3:21" x14ac:dyDescent="0.25">
      <c r="C87" s="1">
        <f t="shared" si="17"/>
        <v>0.85000000000000053</v>
      </c>
      <c r="D87" s="3">
        <f t="shared" si="18"/>
        <v>180.52499833553176</v>
      </c>
      <c r="E87" s="4">
        <f t="shared" si="19"/>
        <v>55.054409697476146</v>
      </c>
      <c r="F87" s="3">
        <f t="shared" si="20"/>
        <v>126.56952154444203</v>
      </c>
      <c r="G87" s="3">
        <f t="shared" si="21"/>
        <v>13.30889021594033</v>
      </c>
      <c r="H87" s="3">
        <f t="shared" si="22"/>
        <v>55.054129345026553</v>
      </c>
      <c r="I87" s="3">
        <f t="shared" si="23"/>
        <v>127.24721060889968</v>
      </c>
      <c r="J87" s="3">
        <f t="shared" si="24"/>
        <v>124.96250562443754</v>
      </c>
      <c r="K87" s="3">
        <f t="shared" si="25"/>
        <v>12.74785445252062</v>
      </c>
      <c r="L87" s="3">
        <f t="shared" si="26"/>
        <v>1.2283601196726786E-3</v>
      </c>
      <c r="M87" s="2">
        <v>41985</v>
      </c>
      <c r="N87" s="1">
        <v>109.29864999999999</v>
      </c>
      <c r="Q87" s="1">
        <f>C88</f>
        <v>0.86000000000000054</v>
      </c>
      <c r="R87" s="4">
        <f>E88</f>
        <v>55.466120277573836</v>
      </c>
      <c r="S87" s="3">
        <f>G88</f>
        <v>13.335689786385128</v>
      </c>
      <c r="T87" s="3">
        <f t="shared" si="15"/>
        <v>55.465981900704861</v>
      </c>
      <c r="U87" s="3">
        <f t="shared" si="16"/>
        <v>12.814870406376556</v>
      </c>
    </row>
    <row r="88" spans="3:21" x14ac:dyDescent="0.25">
      <c r="C88" s="1">
        <f t="shared" si="17"/>
        <v>0.86000000000000054</v>
      </c>
      <c r="D88" s="3">
        <f t="shared" si="18"/>
        <v>180.90650666714004</v>
      </c>
      <c r="E88" s="4">
        <f t="shared" si="19"/>
        <v>55.466120277573836</v>
      </c>
      <c r="F88" s="3">
        <f t="shared" si="20"/>
        <v>126.6161076996972</v>
      </c>
      <c r="G88" s="3">
        <f t="shared" si="21"/>
        <v>13.335689786385128</v>
      </c>
      <c r="H88" s="3">
        <f t="shared" si="22"/>
        <v>55.465981900704861</v>
      </c>
      <c r="I88" s="3">
        <f t="shared" si="23"/>
        <v>127.24873758458881</v>
      </c>
      <c r="J88" s="3">
        <f t="shared" si="24"/>
        <v>124.96500489954269</v>
      </c>
      <c r="K88" s="3">
        <f t="shared" si="25"/>
        <v>12.814870406376556</v>
      </c>
      <c r="L88" s="3">
        <f t="shared" si="26"/>
        <v>1.2345407064214917E-3</v>
      </c>
      <c r="M88" s="2">
        <v>41984</v>
      </c>
      <c r="N88" s="1">
        <v>111.18120999999999</v>
      </c>
      <c r="Q88" s="1">
        <f>C89</f>
        <v>0.87000000000000055</v>
      </c>
      <c r="R88" s="4">
        <f>E89</f>
        <v>55.876518686219043</v>
      </c>
      <c r="S88" s="3">
        <f>G89</f>
        <v>13.362527127809612</v>
      </c>
      <c r="T88" s="3">
        <f t="shared" si="15"/>
        <v>55.876456909324034</v>
      </c>
      <c r="U88" s="3">
        <f t="shared" si="16"/>
        <v>12.881495581383135</v>
      </c>
    </row>
    <row r="89" spans="3:21" x14ac:dyDescent="0.25">
      <c r="C89" s="1">
        <f t="shared" si="17"/>
        <v>0.87000000000000055</v>
      </c>
      <c r="D89" s="3">
        <f t="shared" si="18"/>
        <v>181.2864843180293</v>
      </c>
      <c r="E89" s="4">
        <f t="shared" si="19"/>
        <v>55.876518686219043</v>
      </c>
      <c r="F89" s="3">
        <f t="shared" si="20"/>
        <v>126.66271100181235</v>
      </c>
      <c r="G89" s="3">
        <f t="shared" si="21"/>
        <v>13.362527127809612</v>
      </c>
      <c r="H89" s="3">
        <f t="shared" si="22"/>
        <v>55.876456909324034</v>
      </c>
      <c r="I89" s="3">
        <f t="shared" si="23"/>
        <v>127.25026457860179</v>
      </c>
      <c r="J89" s="3">
        <f t="shared" si="24"/>
        <v>124.96750422463386</v>
      </c>
      <c r="K89" s="3">
        <f t="shared" si="25"/>
        <v>12.881495581383135</v>
      </c>
      <c r="L89" s="3">
        <f t="shared" si="26"/>
        <v>1.2406721355798943E-3</v>
      </c>
      <c r="M89" s="2">
        <v>41983</v>
      </c>
      <c r="N89" s="1">
        <v>111.50991</v>
      </c>
      <c r="Q89" s="1">
        <f>C90</f>
        <v>0.88000000000000056</v>
      </c>
      <c r="R89" s="4">
        <f>E90</f>
        <v>56.285605073281204</v>
      </c>
      <c r="S89" s="3">
        <f>G90</f>
        <v>13.389402258848053</v>
      </c>
      <c r="T89" s="3">
        <f t="shared" si="15"/>
        <v>56.285580729872748</v>
      </c>
      <c r="U89" s="3">
        <f t="shared" si="16"/>
        <v>12.947736640876691</v>
      </c>
    </row>
    <row r="90" spans="3:21" x14ac:dyDescent="0.25">
      <c r="C90" s="1">
        <f t="shared" si="17"/>
        <v>0.88000000000000056</v>
      </c>
      <c r="D90" s="3">
        <f t="shared" si="18"/>
        <v>181.66495852830141</v>
      </c>
      <c r="E90" s="4">
        <f t="shared" si="19"/>
        <v>56.285605073281204</v>
      </c>
      <c r="F90" s="3">
        <f t="shared" si="20"/>
        <v>126.70933145709866</v>
      </c>
      <c r="G90" s="3">
        <f t="shared" si="21"/>
        <v>13.389402258848053</v>
      </c>
      <c r="H90" s="3">
        <f t="shared" si="22"/>
        <v>56.285580729872748</v>
      </c>
      <c r="I90" s="3">
        <f t="shared" si="23"/>
        <v>127.25179159093881</v>
      </c>
      <c r="J90" s="3">
        <f t="shared" si="24"/>
        <v>124.97000359971202</v>
      </c>
      <c r="K90" s="3">
        <f t="shared" si="25"/>
        <v>12.947736640876691</v>
      </c>
      <c r="L90" s="3">
        <f t="shared" si="26"/>
        <v>1.2467552318620059E-3</v>
      </c>
      <c r="M90" s="2">
        <v>41982</v>
      </c>
      <c r="N90" s="1">
        <v>113.67139</v>
      </c>
      <c r="Q90" s="1">
        <f>C91</f>
        <v>0.89000000000000057</v>
      </c>
      <c r="R90" s="4">
        <f>E91</f>
        <v>56.693387157308479</v>
      </c>
      <c r="S90" s="3">
        <f>G91</f>
        <v>13.416315198084103</v>
      </c>
      <c r="T90" s="3">
        <f t="shared" si="15"/>
        <v>56.69337896672954</v>
      </c>
      <c r="U90" s="3">
        <f t="shared" si="16"/>
        <v>13.013600060706978</v>
      </c>
    </row>
    <row r="91" spans="3:21" x14ac:dyDescent="0.25">
      <c r="C91" s="1">
        <f t="shared" si="17"/>
        <v>0.89000000000000057</v>
      </c>
      <c r="D91" s="3">
        <f t="shared" si="18"/>
        <v>182.04195576171739</v>
      </c>
      <c r="E91" s="4">
        <f t="shared" si="19"/>
        <v>56.693387157308479</v>
      </c>
      <c r="F91" s="3">
        <f t="shared" si="20"/>
        <v>126.75596907186966</v>
      </c>
      <c r="G91" s="3">
        <f t="shared" si="21"/>
        <v>13.416315198084103</v>
      </c>
      <c r="H91" s="3">
        <f t="shared" si="22"/>
        <v>56.69337896672954</v>
      </c>
      <c r="I91" s="3">
        <f t="shared" si="23"/>
        <v>127.25331862160006</v>
      </c>
      <c r="J91" s="3">
        <f t="shared" si="24"/>
        <v>124.97250302477818</v>
      </c>
      <c r="K91" s="3">
        <f t="shared" si="25"/>
        <v>13.013600060706978</v>
      </c>
      <c r="L91" s="3">
        <f t="shared" si="26"/>
        <v>1.2527907968465392E-3</v>
      </c>
      <c r="M91" s="2">
        <v>41981</v>
      </c>
      <c r="N91" s="1">
        <v>111.95815</v>
      </c>
      <c r="Q91" s="1">
        <f>C92</f>
        <v>0.90000000000000058</v>
      </c>
      <c r="R91" s="4">
        <f>E92</f>
        <v>57.099878745986075</v>
      </c>
      <c r="S91" s="3">
        <f>G92</f>
        <v>13.443265964050767</v>
      </c>
      <c r="T91" s="3">
        <f t="shared" si="15"/>
        <v>57.099876499410172</v>
      </c>
      <c r="U91" s="3">
        <f t="shared" si="16"/>
        <v>13.079092136541767</v>
      </c>
    </row>
    <row r="92" spans="3:21" x14ac:dyDescent="0.25">
      <c r="C92" s="1">
        <f t="shared" si="17"/>
        <v>0.90000000000000058</v>
      </c>
      <c r="D92" s="3">
        <f t="shared" si="18"/>
        <v>182.41750173622103</v>
      </c>
      <c r="E92" s="4">
        <f t="shared" si="19"/>
        <v>57.099878745986075</v>
      </c>
      <c r="F92" s="3">
        <f t="shared" si="20"/>
        <v>126.80262385244122</v>
      </c>
      <c r="G92" s="3">
        <f t="shared" si="21"/>
        <v>13.443265964050767</v>
      </c>
      <c r="H92" s="3">
        <f t="shared" si="22"/>
        <v>57.099876499410172</v>
      </c>
      <c r="I92" s="3">
        <f t="shared" si="23"/>
        <v>127.25484567058575</v>
      </c>
      <c r="J92" s="3">
        <f t="shared" si="24"/>
        <v>124.97500249983334</v>
      </c>
      <c r="K92" s="3">
        <f t="shared" si="25"/>
        <v>13.079092136541767</v>
      </c>
      <c r="L92" s="3">
        <f t="shared" si="26"/>
        <v>1.2587796098727738E-3</v>
      </c>
      <c r="M92" s="2">
        <v>41978</v>
      </c>
      <c r="N92" s="1">
        <v>114.54792</v>
      </c>
      <c r="Q92" s="1">
        <f>C93</f>
        <v>0.91000000000000059</v>
      </c>
      <c r="R92" s="4">
        <f>E93</f>
        <v>57.505097980798439</v>
      </c>
      <c r="S92" s="3">
        <f>G93</f>
        <v>13.470254575230243</v>
      </c>
      <c r="T92" s="3">
        <f t="shared" si="15"/>
        <v>57.505097510827454</v>
      </c>
      <c r="U92" s="3">
        <f t="shared" si="16"/>
        <v>13.144218990809748</v>
      </c>
    </row>
    <row r="93" spans="3:21" x14ac:dyDescent="0.25">
      <c r="C93" s="1">
        <f t="shared" si="17"/>
        <v>0.91000000000000059</v>
      </c>
      <c r="D93" s="3">
        <f t="shared" si="18"/>
        <v>182.79162145293839</v>
      </c>
      <c r="E93" s="4">
        <f t="shared" si="19"/>
        <v>57.505097980798439</v>
      </c>
      <c r="F93" s="3">
        <f t="shared" si="20"/>
        <v>126.84929580513152</v>
      </c>
      <c r="G93" s="3">
        <f t="shared" si="21"/>
        <v>13.470254575230243</v>
      </c>
      <c r="H93" s="3">
        <f t="shared" si="22"/>
        <v>57.505097510827454</v>
      </c>
      <c r="I93" s="3">
        <f t="shared" si="23"/>
        <v>127.25637273789623</v>
      </c>
      <c r="J93" s="3">
        <f t="shared" si="24"/>
        <v>124.9775020248785</v>
      </c>
      <c r="K93" s="3">
        <f t="shared" si="25"/>
        <v>13.144218990809748</v>
      </c>
      <c r="L93" s="3">
        <f t="shared" si="26"/>
        <v>1.2647224289106215E-3</v>
      </c>
      <c r="M93" s="2">
        <v>41977</v>
      </c>
      <c r="N93" s="1">
        <v>115.036</v>
      </c>
      <c r="Q93" s="1">
        <f>C94</f>
        <v>0.9200000000000006</v>
      </c>
      <c r="R93" s="4">
        <f>E94</f>
        <v>57.909065582032184</v>
      </c>
      <c r="S93" s="3">
        <f>G94</f>
        <v>13.497281050053989</v>
      </c>
      <c r="T93" s="3">
        <f t="shared" si="15"/>
        <v>57.909065514153198</v>
      </c>
      <c r="U93" s="3">
        <f t="shared" si="16"/>
        <v>13.208986579302703</v>
      </c>
    </row>
    <row r="94" spans="3:21" x14ac:dyDescent="0.25">
      <c r="C94" s="1">
        <f t="shared" si="17"/>
        <v>0.9200000000000006</v>
      </c>
      <c r="D94" s="3">
        <f t="shared" si="18"/>
        <v>183.16433922374475</v>
      </c>
      <c r="E94" s="4">
        <f t="shared" si="19"/>
        <v>57.909065582032184</v>
      </c>
      <c r="F94" s="3">
        <f t="shared" si="20"/>
        <v>126.89598493626103</v>
      </c>
      <c r="G94" s="3">
        <f t="shared" si="21"/>
        <v>13.497281050053989</v>
      </c>
      <c r="H94" s="3">
        <f t="shared" si="22"/>
        <v>57.909065514153198</v>
      </c>
      <c r="I94" s="3">
        <f t="shared" si="23"/>
        <v>127.25789982353157</v>
      </c>
      <c r="J94" s="3">
        <f t="shared" si="24"/>
        <v>124.98000159991467</v>
      </c>
      <c r="K94" s="3">
        <f t="shared" si="25"/>
        <v>13.208986579302703</v>
      </c>
      <c r="L94" s="3">
        <f t="shared" si="26"/>
        <v>1.2706199913686785E-3</v>
      </c>
      <c r="M94" s="2">
        <v>41976</v>
      </c>
      <c r="N94" s="1">
        <v>115.47427</v>
      </c>
      <c r="Q94" s="1">
        <f>C95</f>
        <v>0.9300000000000006</v>
      </c>
      <c r="R94" s="4">
        <f>E95</f>
        <v>58.311803384157983</v>
      </c>
      <c r="S94" s="3">
        <f>G95</f>
        <v>13.524345406902729</v>
      </c>
      <c r="T94" s="3">
        <f t="shared" si="15"/>
        <v>58.311803378365795</v>
      </c>
      <c r="U94" s="3">
        <f t="shared" si="16"/>
        <v>13.273400697458349</v>
      </c>
    </row>
    <row r="95" spans="3:21" x14ac:dyDescent="0.25">
      <c r="C95" s="1">
        <f t="shared" si="17"/>
        <v>0.9300000000000006</v>
      </c>
      <c r="D95" s="3">
        <f t="shared" si="18"/>
        <v>183.53567869748514</v>
      </c>
      <c r="E95" s="4">
        <f t="shared" si="19"/>
        <v>58.311803384157983</v>
      </c>
      <c r="F95" s="3">
        <f t="shared" si="20"/>
        <v>126.9426912521526</v>
      </c>
      <c r="G95" s="3">
        <f t="shared" si="21"/>
        <v>13.524345406902729</v>
      </c>
      <c r="H95" s="3">
        <f t="shared" si="22"/>
        <v>58.311803378365795</v>
      </c>
      <c r="I95" s="3">
        <f t="shared" si="23"/>
        <v>127.25942692749206</v>
      </c>
      <c r="J95" s="3">
        <f t="shared" si="24"/>
        <v>124.98250122494284</v>
      </c>
      <c r="K95" s="3">
        <f t="shared" si="25"/>
        <v>13.273400697458349</v>
      </c>
      <c r="L95" s="3">
        <f t="shared" si="26"/>
        <v>1.2764730148745315E-3</v>
      </c>
      <c r="M95" s="2">
        <v>41975</v>
      </c>
      <c r="N95" s="1">
        <v>114.17937000000001</v>
      </c>
      <c r="Q95" s="1">
        <f>C96</f>
        <v>0.94000000000000061</v>
      </c>
      <c r="R95" s="4">
        <f>E96</f>
        <v>58.713333352786663</v>
      </c>
      <c r="S95" s="3">
        <f>G96</f>
        <v>13.551447664106281</v>
      </c>
      <c r="T95" s="3">
        <f t="shared" si="15"/>
        <v>58.713333352561222</v>
      </c>
      <c r="U95" s="3">
        <f t="shared" si="16"/>
        <v>13.337466986341191</v>
      </c>
    </row>
    <row r="96" spans="3:21" x14ac:dyDescent="0.25">
      <c r="C96" s="1">
        <f t="shared" si="17"/>
        <v>0.94000000000000061</v>
      </c>
      <c r="D96" s="3">
        <f t="shared" si="18"/>
        <v>183.9056628849273</v>
      </c>
      <c r="E96" s="4">
        <f t="shared" si="19"/>
        <v>58.713333352786663</v>
      </c>
      <c r="F96" s="3">
        <f t="shared" si="20"/>
        <v>126.98941475913139</v>
      </c>
      <c r="G96" s="3">
        <f t="shared" si="21"/>
        <v>13.551447664106281</v>
      </c>
      <c r="H96" s="3">
        <f t="shared" si="22"/>
        <v>58.713333352561222</v>
      </c>
      <c r="I96" s="3">
        <f t="shared" si="23"/>
        <v>127.26095404977792</v>
      </c>
      <c r="J96" s="3">
        <f t="shared" si="24"/>
        <v>124.98500089996401</v>
      </c>
      <c r="K96" s="3">
        <f t="shared" si="25"/>
        <v>13.337466986341191</v>
      </c>
      <c r="L96" s="3">
        <f t="shared" si="26"/>
        <v>1.2822821980134204E-3</v>
      </c>
      <c r="M96" s="2">
        <v>41974</v>
      </c>
      <c r="N96" s="1">
        <v>114.61765</v>
      </c>
      <c r="Q96" s="1">
        <f>C97</f>
        <v>0.95000000000000062</v>
      </c>
      <c r="R96" s="4">
        <f>E97</f>
        <v>59.113677089102211</v>
      </c>
      <c r="S96" s="3">
        <f>G97</f>
        <v>13.578587839943546</v>
      </c>
      <c r="T96" s="3">
        <f t="shared" si="15"/>
        <v>59.113677089099696</v>
      </c>
      <c r="U96" s="3">
        <f t="shared" si="16"/>
        <v>13.401190938339944</v>
      </c>
    </row>
    <row r="97" spans="3:21" x14ac:dyDescent="0.25">
      <c r="C97" s="1">
        <f t="shared" si="17"/>
        <v>0.95000000000000062</v>
      </c>
      <c r="D97" s="3">
        <f t="shared" si="18"/>
        <v>184.27431418252164</v>
      </c>
      <c r="E97" s="4">
        <f t="shared" si="19"/>
        <v>59.113677089102211</v>
      </c>
      <c r="F97" s="3">
        <f t="shared" si="20"/>
        <v>127.03615546352488</v>
      </c>
      <c r="G97" s="3">
        <f t="shared" si="21"/>
        <v>13.578587839943546</v>
      </c>
      <c r="H97" s="3">
        <f t="shared" si="22"/>
        <v>59.113677089099696</v>
      </c>
      <c r="I97" s="3">
        <f t="shared" si="23"/>
        <v>127.26248119038931</v>
      </c>
      <c r="J97" s="3">
        <f t="shared" si="24"/>
        <v>124.98750062497916</v>
      </c>
      <c r="K97" s="3">
        <f t="shared" si="25"/>
        <v>13.401190938339944</v>
      </c>
      <c r="L97" s="3">
        <f t="shared" si="26"/>
        <v>1.2880482210323907E-3</v>
      </c>
      <c r="M97" s="2">
        <v>41971</v>
      </c>
      <c r="N97" s="1">
        <v>118.46247</v>
      </c>
      <c r="Q97" s="1">
        <f>C98</f>
        <v>0.96000000000000063</v>
      </c>
      <c r="R97" s="4">
        <f>E98</f>
        <v>59.512855665655351</v>
      </c>
      <c r="S97" s="3">
        <f>G98</f>
        <v>13.605765952642567</v>
      </c>
      <c r="T97" s="3">
        <f t="shared" si="15"/>
        <v>59.512855665655351</v>
      </c>
      <c r="U97" s="3">
        <f t="shared" si="16"/>
        <v>13.46457790259737</v>
      </c>
    </row>
    <row r="98" spans="3:21" x14ac:dyDescent="0.25">
      <c r="C98" s="1">
        <f t="shared" si="17"/>
        <v>0.96000000000000063</v>
      </c>
      <c r="D98" s="3">
        <f t="shared" si="18"/>
        <v>184.64165439503699</v>
      </c>
      <c r="E98" s="4">
        <f t="shared" si="19"/>
        <v>59.512855665655351</v>
      </c>
      <c r="F98" s="3">
        <f t="shared" si="20"/>
        <v>127.08291337166285</v>
      </c>
      <c r="G98" s="3">
        <f t="shared" si="21"/>
        <v>13.605765952642567</v>
      </c>
      <c r="H98" s="3">
        <f t="shared" si="22"/>
        <v>59.512855665655351</v>
      </c>
      <c r="I98" s="3">
        <f t="shared" si="23"/>
        <v>127.26400834932653</v>
      </c>
      <c r="J98" s="3">
        <f t="shared" si="24"/>
        <v>124.99000039998934</v>
      </c>
      <c r="K98" s="3">
        <f t="shared" si="25"/>
        <v>13.46457790259737</v>
      </c>
      <c r="L98" s="3">
        <f t="shared" si="26"/>
        <v>1.2937717465105064E-3</v>
      </c>
      <c r="M98" s="2">
        <v>41969</v>
      </c>
      <c r="N98" s="1">
        <v>118.5322</v>
      </c>
      <c r="Q98" s="1">
        <f>C99</f>
        <v>0.97000000000000064</v>
      </c>
      <c r="R98" s="4">
        <f>E99</f>
        <v>59.910889606231734</v>
      </c>
      <c r="S98" s="3">
        <f>G99</f>
        <v>13.632982020380428</v>
      </c>
      <c r="T98" s="3">
        <f t="shared" si="15"/>
        <v>59.910889606231734</v>
      </c>
      <c r="U98" s="3">
        <f t="shared" si="16"/>
        <v>13.52763309018767</v>
      </c>
    </row>
    <row r="99" spans="3:21" x14ac:dyDescent="0.25">
      <c r="C99" s="1">
        <f t="shared" si="17"/>
        <v>0.97000000000000064</v>
      </c>
      <c r="D99" s="3">
        <f t="shared" si="18"/>
        <v>185.00770475713597</v>
      </c>
      <c r="E99" s="4">
        <f t="shared" si="19"/>
        <v>59.910889606231734</v>
      </c>
      <c r="F99" s="3">
        <f t="shared" si="20"/>
        <v>127.12968848987752</v>
      </c>
      <c r="G99" s="3">
        <f t="shared" si="21"/>
        <v>13.632982020380428</v>
      </c>
      <c r="H99" s="3">
        <f t="shared" si="22"/>
        <v>59.910889606231734</v>
      </c>
      <c r="I99" s="3">
        <f t="shared" si="23"/>
        <v>127.26553552658979</v>
      </c>
      <c r="J99" s="3">
        <f t="shared" si="24"/>
        <v>124.9925002249955</v>
      </c>
      <c r="K99" s="3">
        <f t="shared" si="25"/>
        <v>13.52763309018767</v>
      </c>
      <c r="L99" s="3">
        <f t="shared" si="26"/>
        <v>1.2994534199999791E-3</v>
      </c>
      <c r="M99" s="2">
        <v>41968</v>
      </c>
      <c r="N99" s="1">
        <v>117.1377</v>
      </c>
      <c r="Q99" s="1">
        <f>C100</f>
        <v>0.98000000000000065</v>
      </c>
      <c r="R99" s="4">
        <f>E100</f>
        <v>60.307798901201764</v>
      </c>
      <c r="S99" s="3">
        <f>G100</f>
        <v>13.660236061283104</v>
      </c>
      <c r="T99" s="3">
        <f t="shared" si="15"/>
        <v>60.307798901201764</v>
      </c>
      <c r="U99" s="3">
        <f t="shared" si="16"/>
        <v>13.590361579055646</v>
      </c>
    </row>
    <row r="100" spans="3:21" x14ac:dyDescent="0.25">
      <c r="C100" s="1">
        <f t="shared" si="17"/>
        <v>0.98000000000000065</v>
      </c>
      <c r="D100" s="3">
        <f t="shared" si="18"/>
        <v>185.37248595395101</v>
      </c>
      <c r="E100" s="4">
        <f t="shared" si="19"/>
        <v>60.307798901201764</v>
      </c>
      <c r="F100" s="3">
        <f t="shared" si="20"/>
        <v>127.1764808245033</v>
      </c>
      <c r="G100" s="3">
        <f t="shared" si="21"/>
        <v>13.660236061283104</v>
      </c>
      <c r="H100" s="3">
        <f t="shared" si="22"/>
        <v>60.307798901201764</v>
      </c>
      <c r="I100" s="3">
        <f t="shared" si="23"/>
        <v>127.26706272217923</v>
      </c>
      <c r="J100" s="3">
        <f t="shared" si="24"/>
        <v>124.99500009999868</v>
      </c>
      <c r="K100" s="3">
        <f t="shared" si="25"/>
        <v>13.590361579055646</v>
      </c>
      <c r="L100" s="3">
        <f t="shared" si="26"/>
        <v>1.3050938706355509E-3</v>
      </c>
      <c r="M100" s="2">
        <v>41967</v>
      </c>
      <c r="N100" s="1">
        <v>118.16365</v>
      </c>
      <c r="Q100" s="1">
        <f>C101</f>
        <v>0.99000000000000066</v>
      </c>
      <c r="R100" s="4">
        <f>E101</f>
        <v>60.703603026426933</v>
      </c>
      <c r="S100" s="3">
        <f>G101</f>
        <v>13.687528093425595</v>
      </c>
      <c r="T100" s="3">
        <f t="shared" si="15"/>
        <v>60.703603026426933</v>
      </c>
      <c r="U100" s="3">
        <f t="shared" si="16"/>
        <v>13.652768318731397</v>
      </c>
    </row>
    <row r="101" spans="3:21" x14ac:dyDescent="0.25">
      <c r="C101" s="1">
        <f t="shared" si="17"/>
        <v>0.99000000000000066</v>
      </c>
      <c r="D101" s="3">
        <f t="shared" si="18"/>
        <v>185.73601814071597</v>
      </c>
      <c r="E101" s="4">
        <f t="shared" si="19"/>
        <v>60.703603026426933</v>
      </c>
      <c r="F101" s="3">
        <f t="shared" si="20"/>
        <v>127.22329038187699</v>
      </c>
      <c r="G101" s="3">
        <f t="shared" si="21"/>
        <v>13.687528093425595</v>
      </c>
      <c r="H101" s="3">
        <f t="shared" si="22"/>
        <v>60.703603026426933</v>
      </c>
      <c r="I101" s="3">
        <f t="shared" si="23"/>
        <v>127.26858993609517</v>
      </c>
      <c r="J101" s="3">
        <f t="shared" si="24"/>
        <v>124.99750002499984</v>
      </c>
      <c r="K101" s="3">
        <f t="shared" si="25"/>
        <v>13.652768318731397</v>
      </c>
      <c r="L101" s="3">
        <f t="shared" si="26"/>
        <v>1.3106937117182498E-3</v>
      </c>
      <c r="M101" s="2">
        <v>41964</v>
      </c>
      <c r="N101" s="1">
        <v>116.01215000000001</v>
      </c>
      <c r="Q101" s="1">
        <f>C102</f>
        <v>1.0000000000000007</v>
      </c>
      <c r="R101" s="4">
        <f>E102</f>
        <v>61.098320961506658</v>
      </c>
      <c r="S101" s="3">
        <f>G102</f>
        <v>13.714858134831864</v>
      </c>
      <c r="T101" s="3">
        <f t="shared" si="15"/>
        <v>61.098320961506658</v>
      </c>
      <c r="U101" s="3">
        <f t="shared" si="16"/>
        <v>13.714858134831871</v>
      </c>
    </row>
    <row r="102" spans="3:21" x14ac:dyDescent="0.25">
      <c r="C102" s="1">
        <f t="shared" si="17"/>
        <v>1.0000000000000007</v>
      </c>
      <c r="D102" s="3">
        <f t="shared" si="18"/>
        <v>186.09832096150666</v>
      </c>
      <c r="E102" s="4">
        <f>D102-B6</f>
        <v>61.098320961506658</v>
      </c>
      <c r="F102" s="3">
        <f t="shared" si="20"/>
        <v>127.27011716833778</v>
      </c>
      <c r="G102" s="3">
        <f t="shared" si="21"/>
        <v>13.714858134831864</v>
      </c>
      <c r="H102" s="3">
        <f t="shared" si="22"/>
        <v>61.098320961506658</v>
      </c>
      <c r="I102" s="3">
        <f t="shared" si="23"/>
        <v>127.27011716833778</v>
      </c>
      <c r="J102" s="3">
        <f t="shared" si="24"/>
        <v>125</v>
      </c>
      <c r="K102" s="3">
        <f t="shared" si="25"/>
        <v>13.714858134831871</v>
      </c>
      <c r="L102" s="3">
        <f t="shared" si="26"/>
        <v>1.316253541265354E-3</v>
      </c>
      <c r="M102" s="2">
        <v>41963</v>
      </c>
      <c r="N102" s="1">
        <v>115.85277000000001</v>
      </c>
      <c r="Q102" s="1"/>
      <c r="R102" s="4"/>
      <c r="S102" s="3"/>
    </row>
    <row r="103" spans="3:21" x14ac:dyDescent="0.25">
      <c r="L103" s="3"/>
      <c r="M103" s="2">
        <v>41962</v>
      </c>
      <c r="N103" s="1">
        <v>114.21922000000001</v>
      </c>
    </row>
    <row r="104" spans="3:21" x14ac:dyDescent="0.25">
      <c r="L104" s="3"/>
      <c r="M104" s="2">
        <v>41961</v>
      </c>
      <c r="N104" s="1">
        <v>115.01608</v>
      </c>
    </row>
    <row r="105" spans="3:21" x14ac:dyDescent="0.25">
      <c r="L105" s="3"/>
      <c r="M105" s="2">
        <v>41960</v>
      </c>
      <c r="N105" s="1">
        <v>113.54189</v>
      </c>
    </row>
    <row r="106" spans="3:21" x14ac:dyDescent="0.25">
      <c r="L106" s="3"/>
      <c r="M106" s="2">
        <v>41957</v>
      </c>
      <c r="N106" s="1">
        <v>113.73115</v>
      </c>
    </row>
    <row r="107" spans="3:21" x14ac:dyDescent="0.25">
      <c r="L107" s="3"/>
      <c r="M107" s="2">
        <v>41956</v>
      </c>
      <c r="N107" s="1">
        <v>112.37649999999999</v>
      </c>
    </row>
    <row r="108" spans="3:21" x14ac:dyDescent="0.25">
      <c r="L108" s="3"/>
      <c r="M108" s="2">
        <v>41955</v>
      </c>
      <c r="N108" s="1">
        <v>110.81267</v>
      </c>
    </row>
    <row r="109" spans="3:21" x14ac:dyDescent="0.25">
      <c r="L109" s="3"/>
      <c r="M109" s="2">
        <v>41954</v>
      </c>
      <c r="N109" s="1">
        <v>109.26875</v>
      </c>
    </row>
    <row r="110" spans="3:21" x14ac:dyDescent="0.25">
      <c r="L110" s="3"/>
      <c r="M110" s="2">
        <v>41953</v>
      </c>
      <c r="N110" s="1">
        <v>108.40218</v>
      </c>
    </row>
    <row r="111" spans="3:21" x14ac:dyDescent="0.25">
      <c r="L111" s="3"/>
      <c r="M111" s="2">
        <v>41950</v>
      </c>
      <c r="N111" s="1">
        <v>108.58147</v>
      </c>
    </row>
    <row r="112" spans="3:21" x14ac:dyDescent="0.25">
      <c r="L112" s="3"/>
      <c r="M112" s="2">
        <v>41949</v>
      </c>
      <c r="N112" s="1">
        <v>108.27267999999999</v>
      </c>
    </row>
    <row r="113" spans="12:14" x14ac:dyDescent="0.25">
      <c r="L113" s="3"/>
      <c r="M113" s="2">
        <v>41948</v>
      </c>
      <c r="N113" s="1">
        <v>107.96391</v>
      </c>
    </row>
    <row r="114" spans="12:14" x14ac:dyDescent="0.25">
      <c r="L114" s="3"/>
      <c r="M114" s="2">
        <v>41947</v>
      </c>
      <c r="N114" s="1">
        <v>107.70605</v>
      </c>
    </row>
    <row r="115" spans="12:14" x14ac:dyDescent="0.25">
      <c r="L115" s="3"/>
      <c r="M115" s="2">
        <v>41946</v>
      </c>
      <c r="N115" s="1">
        <v>108.49947</v>
      </c>
    </row>
    <row r="116" spans="12:14" x14ac:dyDescent="0.25">
      <c r="L116" s="3"/>
      <c r="M116" s="2">
        <v>41943</v>
      </c>
      <c r="N116" s="1">
        <v>107.11099</v>
      </c>
    </row>
    <row r="117" spans="12:14" x14ac:dyDescent="0.25">
      <c r="L117" s="3"/>
      <c r="M117" s="2">
        <v>41942</v>
      </c>
      <c r="N117" s="1">
        <v>106.09939</v>
      </c>
    </row>
    <row r="118" spans="12:14" x14ac:dyDescent="0.25">
      <c r="L118" s="3"/>
      <c r="M118" s="2">
        <v>41941</v>
      </c>
      <c r="N118" s="1">
        <v>106.45641999999999</v>
      </c>
    </row>
    <row r="119" spans="12:14" x14ac:dyDescent="0.25">
      <c r="L119" s="3"/>
      <c r="M119" s="2">
        <v>41940</v>
      </c>
      <c r="N119" s="1">
        <v>105.86136</v>
      </c>
    </row>
    <row r="120" spans="12:14" x14ac:dyDescent="0.25">
      <c r="L120" s="3"/>
      <c r="M120" s="2">
        <v>41939</v>
      </c>
      <c r="N120" s="1">
        <v>104.24478000000001</v>
      </c>
    </row>
    <row r="121" spans="12:14" x14ac:dyDescent="0.25">
      <c r="L121" s="3"/>
      <c r="M121" s="2">
        <v>41936</v>
      </c>
      <c r="N121" s="1">
        <v>104.35387</v>
      </c>
    </row>
    <row r="122" spans="12:14" x14ac:dyDescent="0.25">
      <c r="L122" s="3"/>
      <c r="M122" s="2">
        <v>41935</v>
      </c>
      <c r="N122" s="1">
        <v>103.96709</v>
      </c>
    </row>
    <row r="123" spans="12:14" x14ac:dyDescent="0.25">
      <c r="L123" s="3"/>
      <c r="M123" s="2">
        <v>41934</v>
      </c>
      <c r="N123" s="1">
        <v>102.14223</v>
      </c>
    </row>
    <row r="124" spans="12:14" x14ac:dyDescent="0.25">
      <c r="L124" s="3"/>
      <c r="M124" s="2">
        <v>41933</v>
      </c>
      <c r="N124" s="1">
        <v>101.62651</v>
      </c>
    </row>
    <row r="125" spans="12:14" x14ac:dyDescent="0.25">
      <c r="L125" s="3"/>
      <c r="M125" s="2">
        <v>41932</v>
      </c>
      <c r="N125" s="1">
        <v>98.938820000000007</v>
      </c>
    </row>
    <row r="126" spans="12:14" x14ac:dyDescent="0.25">
      <c r="L126" s="3"/>
      <c r="M126" s="2">
        <v>41929</v>
      </c>
      <c r="N126" s="1">
        <v>96.866020000000006</v>
      </c>
    </row>
    <row r="127" spans="12:14" x14ac:dyDescent="0.25">
      <c r="L127" s="3"/>
      <c r="M127" s="2">
        <v>41928</v>
      </c>
      <c r="N127" s="1">
        <v>95.46763</v>
      </c>
    </row>
    <row r="128" spans="12:14" x14ac:dyDescent="0.25">
      <c r="L128" s="3"/>
      <c r="M128" s="2">
        <v>41927</v>
      </c>
      <c r="N128" s="1">
        <v>96.737089999999995</v>
      </c>
    </row>
    <row r="129" spans="12:14" x14ac:dyDescent="0.25">
      <c r="L129" s="3"/>
      <c r="M129" s="2">
        <v>41926</v>
      </c>
      <c r="N129" s="1">
        <v>97.937129999999996</v>
      </c>
    </row>
    <row r="130" spans="12:14" x14ac:dyDescent="0.25">
      <c r="L130" s="3"/>
      <c r="M130" s="2">
        <v>41925</v>
      </c>
      <c r="N130" s="1">
        <v>98.988399999999999</v>
      </c>
    </row>
    <row r="131" spans="12:14" x14ac:dyDescent="0.25">
      <c r="L131" s="3"/>
      <c r="M131" s="2">
        <v>41922</v>
      </c>
      <c r="N131" s="1">
        <v>99.900829999999999</v>
      </c>
    </row>
    <row r="132" spans="12:14" x14ac:dyDescent="0.25">
      <c r="L132" s="3"/>
      <c r="M132" s="2">
        <v>41921</v>
      </c>
      <c r="N132" s="1">
        <v>100.18845</v>
      </c>
    </row>
    <row r="133" spans="12:14" x14ac:dyDescent="0.25">
      <c r="L133" s="3"/>
      <c r="M133" s="2">
        <v>41920</v>
      </c>
      <c r="N133" s="1">
        <v>99.970259999999996</v>
      </c>
    </row>
    <row r="134" spans="12:14" x14ac:dyDescent="0.25">
      <c r="L134" s="3"/>
      <c r="M134" s="2">
        <v>41919</v>
      </c>
      <c r="N134" s="1">
        <v>97.937129999999996</v>
      </c>
    </row>
    <row r="135" spans="12:14" x14ac:dyDescent="0.25">
      <c r="L135" s="3"/>
      <c r="M135" s="2">
        <v>41918</v>
      </c>
      <c r="N135" s="1">
        <v>98.799970000000002</v>
      </c>
    </row>
    <row r="136" spans="12:14" x14ac:dyDescent="0.25">
      <c r="L136" s="3"/>
      <c r="M136" s="2">
        <v>41915</v>
      </c>
      <c r="N136" s="1">
        <v>98.799970000000002</v>
      </c>
    </row>
    <row r="137" spans="12:14" x14ac:dyDescent="0.25">
      <c r="L137" s="3"/>
      <c r="M137" s="2">
        <v>41914</v>
      </c>
      <c r="N137" s="1">
        <v>99.077669999999998</v>
      </c>
    </row>
    <row r="138" spans="12:14" x14ac:dyDescent="0.25">
      <c r="L138" s="3"/>
      <c r="M138" s="2">
        <v>41913</v>
      </c>
      <c r="N138" s="1">
        <v>98.363590000000002</v>
      </c>
    </row>
    <row r="139" spans="12:14" x14ac:dyDescent="0.25">
      <c r="L139" s="3"/>
      <c r="M139" s="2">
        <v>41912</v>
      </c>
      <c r="N139" s="1">
        <v>99.920670000000001</v>
      </c>
    </row>
    <row r="140" spans="12:14" x14ac:dyDescent="0.25">
      <c r="L140" s="3"/>
      <c r="M140" s="2">
        <v>41911</v>
      </c>
      <c r="N140" s="1">
        <v>99.285929999999993</v>
      </c>
    </row>
    <row r="141" spans="12:14" x14ac:dyDescent="0.25">
      <c r="L141" s="3"/>
      <c r="M141" s="2">
        <v>41908</v>
      </c>
      <c r="N141" s="1">
        <v>99.920670000000001</v>
      </c>
    </row>
    <row r="142" spans="12:14" x14ac:dyDescent="0.25">
      <c r="L142" s="3"/>
      <c r="M142" s="2">
        <v>41907</v>
      </c>
      <c r="N142" s="1">
        <v>97.06438</v>
      </c>
    </row>
    <row r="143" spans="12:14" x14ac:dyDescent="0.25">
      <c r="L143" s="3"/>
      <c r="M143" s="2">
        <v>41906</v>
      </c>
      <c r="N143" s="1">
        <v>100.91244</v>
      </c>
    </row>
    <row r="144" spans="12:14" x14ac:dyDescent="0.25">
      <c r="L144" s="3"/>
      <c r="M144" s="2">
        <v>41905</v>
      </c>
      <c r="N144" s="1">
        <v>101.79510999999999</v>
      </c>
    </row>
    <row r="145" spans="12:14" x14ac:dyDescent="0.25">
      <c r="L145" s="3"/>
      <c r="M145" s="2">
        <v>41904</v>
      </c>
      <c r="N145" s="1">
        <v>100.22811</v>
      </c>
    </row>
    <row r="146" spans="12:14" x14ac:dyDescent="0.25">
      <c r="L146" s="3"/>
      <c r="M146" s="2">
        <v>41901</v>
      </c>
      <c r="N146" s="1">
        <v>100.12894</v>
      </c>
    </row>
    <row r="147" spans="12:14" x14ac:dyDescent="0.25">
      <c r="L147" s="3"/>
      <c r="M147" s="2">
        <v>41900</v>
      </c>
      <c r="N147" s="1">
        <v>100.95211</v>
      </c>
    </row>
    <row r="148" spans="12:14" x14ac:dyDescent="0.25">
      <c r="L148" s="3"/>
      <c r="M148" s="2">
        <v>41899</v>
      </c>
      <c r="N148" s="1">
        <v>100.74384000000001</v>
      </c>
    </row>
    <row r="149" spans="12:14" x14ac:dyDescent="0.25">
      <c r="L149" s="3"/>
      <c r="M149" s="2">
        <v>41898</v>
      </c>
      <c r="N149" s="1">
        <v>100.02976</v>
      </c>
    </row>
    <row r="150" spans="12:14" x14ac:dyDescent="0.25">
      <c r="L150" s="3"/>
      <c r="M150" s="2">
        <v>41897</v>
      </c>
      <c r="N150" s="1">
        <v>100.79342</v>
      </c>
    </row>
    <row r="151" spans="12:14" x14ac:dyDescent="0.25">
      <c r="L151" s="3"/>
      <c r="M151" s="2">
        <v>41894</v>
      </c>
      <c r="N151" s="1">
        <v>100.82317999999999</v>
      </c>
    </row>
    <row r="152" spans="12:14" x14ac:dyDescent="0.25">
      <c r="L152" s="3"/>
      <c r="M152" s="2">
        <v>41893</v>
      </c>
      <c r="N152" s="1">
        <v>100.59507000000001</v>
      </c>
    </row>
    <row r="153" spans="12:14" x14ac:dyDescent="0.25">
      <c r="L153" s="3"/>
      <c r="M153" s="2">
        <v>41892</v>
      </c>
      <c r="N153" s="1">
        <v>100.16861</v>
      </c>
    </row>
    <row r="154" spans="12:14" x14ac:dyDescent="0.25">
      <c r="L154" s="3"/>
      <c r="M154" s="2">
        <v>41891</v>
      </c>
      <c r="N154" s="1">
        <v>97.183390000000003</v>
      </c>
    </row>
    <row r="155" spans="12:14" x14ac:dyDescent="0.25">
      <c r="L155" s="3"/>
      <c r="M155" s="2">
        <v>41890</v>
      </c>
      <c r="N155" s="1">
        <v>97.550340000000006</v>
      </c>
    </row>
    <row r="156" spans="12:14" x14ac:dyDescent="0.25">
      <c r="L156" s="3"/>
      <c r="M156" s="2">
        <v>41887</v>
      </c>
      <c r="N156" s="1">
        <v>98.155320000000003</v>
      </c>
    </row>
    <row r="157" spans="12:14" x14ac:dyDescent="0.25">
      <c r="L157" s="3"/>
      <c r="M157" s="2">
        <v>41886</v>
      </c>
      <c r="N157" s="1">
        <v>97.31232</v>
      </c>
    </row>
    <row r="158" spans="12:14" x14ac:dyDescent="0.25">
      <c r="L158" s="3"/>
      <c r="M158" s="2">
        <v>41885</v>
      </c>
      <c r="N158" s="1">
        <v>98.125569999999996</v>
      </c>
    </row>
    <row r="159" spans="12:14" x14ac:dyDescent="0.25">
      <c r="L159" s="3"/>
      <c r="M159" s="2">
        <v>41884</v>
      </c>
      <c r="N159" s="1">
        <v>102.44968</v>
      </c>
    </row>
    <row r="160" spans="12:14" x14ac:dyDescent="0.25">
      <c r="L160" s="3"/>
      <c r="M160" s="2">
        <v>41880</v>
      </c>
      <c r="N160" s="1">
        <v>101.65627000000001</v>
      </c>
    </row>
    <row r="161" spans="12:14" x14ac:dyDescent="0.25">
      <c r="L161" s="3"/>
      <c r="M161" s="2">
        <v>41879</v>
      </c>
      <c r="N161" s="1">
        <v>101.40832</v>
      </c>
    </row>
    <row r="162" spans="12:14" x14ac:dyDescent="0.25">
      <c r="L162" s="3"/>
      <c r="M162" s="2">
        <v>41878</v>
      </c>
      <c r="N162" s="1">
        <v>101.28931</v>
      </c>
    </row>
    <row r="163" spans="12:14" x14ac:dyDescent="0.25">
      <c r="L163" s="3"/>
      <c r="M163" s="2">
        <v>41877</v>
      </c>
      <c r="N163" s="1">
        <v>100.05952000000001</v>
      </c>
    </row>
    <row r="164" spans="12:14" x14ac:dyDescent="0.25">
      <c r="L164" s="3"/>
      <c r="M164" s="2">
        <v>41876</v>
      </c>
      <c r="N164" s="1">
        <v>100.70416</v>
      </c>
    </row>
    <row r="165" spans="12:14" x14ac:dyDescent="0.25">
      <c r="L165" s="3"/>
      <c r="M165" s="2">
        <v>41873</v>
      </c>
      <c r="N165" s="1">
        <v>100.48598</v>
      </c>
    </row>
    <row r="166" spans="12:14" x14ac:dyDescent="0.25">
      <c r="L166" s="3"/>
      <c r="M166" s="2">
        <v>41872</v>
      </c>
      <c r="N166" s="1">
        <v>99.752070000000003</v>
      </c>
    </row>
    <row r="167" spans="12:14" x14ac:dyDescent="0.25">
      <c r="L167" s="3"/>
      <c r="M167" s="2">
        <v>41871</v>
      </c>
      <c r="N167" s="1">
        <v>99.742149999999995</v>
      </c>
    </row>
    <row r="168" spans="12:14" x14ac:dyDescent="0.25">
      <c r="L168" s="3"/>
      <c r="M168" s="2">
        <v>41870</v>
      </c>
      <c r="N168" s="1">
        <v>99.702479999999994</v>
      </c>
    </row>
    <row r="169" spans="12:14" x14ac:dyDescent="0.25">
      <c r="L169" s="3"/>
      <c r="M169" s="2">
        <v>41869</v>
      </c>
      <c r="N169" s="1">
        <v>98.343760000000003</v>
      </c>
    </row>
    <row r="170" spans="12:14" x14ac:dyDescent="0.25">
      <c r="L170" s="3"/>
      <c r="M170" s="2">
        <v>41866</v>
      </c>
      <c r="N170" s="1">
        <v>97.173469999999995</v>
      </c>
    </row>
    <row r="171" spans="12:14" x14ac:dyDescent="0.25">
      <c r="L171" s="3"/>
      <c r="M171" s="2">
        <v>41865</v>
      </c>
      <c r="N171" s="1">
        <v>96.697419999999994</v>
      </c>
    </row>
    <row r="172" spans="12:14" x14ac:dyDescent="0.25">
      <c r="L172" s="3"/>
      <c r="M172" s="2">
        <v>41864</v>
      </c>
      <c r="N172" s="1">
        <v>96.43956</v>
      </c>
    </row>
    <row r="173" spans="12:14" x14ac:dyDescent="0.25">
      <c r="L173" s="3"/>
      <c r="M173" s="2">
        <v>41863</v>
      </c>
      <c r="N173" s="1">
        <v>95.180019999999999</v>
      </c>
    </row>
    <row r="174" spans="12:14" x14ac:dyDescent="0.25">
      <c r="L174" s="3"/>
      <c r="M174" s="2">
        <v>41862</v>
      </c>
      <c r="N174" s="1">
        <v>95.199849999999998</v>
      </c>
    </row>
    <row r="175" spans="12:14" x14ac:dyDescent="0.25">
      <c r="L175" s="3"/>
      <c r="M175" s="2">
        <v>41859</v>
      </c>
      <c r="N175" s="1">
        <v>93.960139999999996</v>
      </c>
    </row>
    <row r="176" spans="12:14" x14ac:dyDescent="0.25">
      <c r="L176" s="3"/>
      <c r="M176" s="2">
        <v>41858</v>
      </c>
      <c r="N176" s="1">
        <v>93.702290000000005</v>
      </c>
    </row>
    <row r="177" spans="12:14" x14ac:dyDescent="0.25">
      <c r="L177" s="3"/>
      <c r="M177" s="2">
        <v>41857</v>
      </c>
      <c r="N177" s="1">
        <v>93.712199999999996</v>
      </c>
    </row>
    <row r="178" spans="12:14" x14ac:dyDescent="0.25">
      <c r="L178" s="3"/>
      <c r="M178" s="2">
        <v>41856</v>
      </c>
      <c r="N178" s="1">
        <v>93.870099999999994</v>
      </c>
    </row>
    <row r="179" spans="12:14" x14ac:dyDescent="0.25">
      <c r="L179" s="3"/>
      <c r="M179" s="2">
        <v>41855</v>
      </c>
      <c r="N179" s="1">
        <v>94.333920000000006</v>
      </c>
    </row>
    <row r="180" spans="12:14" x14ac:dyDescent="0.25">
      <c r="L180" s="3"/>
      <c r="M180" s="2">
        <v>41852</v>
      </c>
      <c r="N180" s="1">
        <v>94.866820000000004</v>
      </c>
    </row>
    <row r="181" spans="12:14" x14ac:dyDescent="0.25">
      <c r="L181" s="3"/>
      <c r="M181" s="2">
        <v>41851</v>
      </c>
      <c r="N181" s="1">
        <v>94.343789999999998</v>
      </c>
    </row>
    <row r="182" spans="12:14" x14ac:dyDescent="0.25">
      <c r="L182" s="3"/>
      <c r="M182" s="2">
        <v>41850</v>
      </c>
      <c r="N182" s="1">
        <v>96.860280000000003</v>
      </c>
    </row>
    <row r="183" spans="12:14" x14ac:dyDescent="0.25">
      <c r="L183" s="3"/>
      <c r="M183" s="2">
        <v>41849</v>
      </c>
      <c r="N183" s="1">
        <v>97.087260000000001</v>
      </c>
    </row>
    <row r="184" spans="12:14" x14ac:dyDescent="0.25">
      <c r="L184" s="3"/>
      <c r="M184" s="2">
        <v>41848</v>
      </c>
      <c r="N184" s="1">
        <v>97.718850000000003</v>
      </c>
    </row>
    <row r="185" spans="12:14" x14ac:dyDescent="0.25">
      <c r="L185" s="3"/>
      <c r="M185" s="2">
        <v>41845</v>
      </c>
      <c r="N185" s="1">
        <v>96.386589999999998</v>
      </c>
    </row>
    <row r="186" spans="12:14" x14ac:dyDescent="0.25">
      <c r="L186" s="3"/>
      <c r="M186" s="2">
        <v>41844</v>
      </c>
      <c r="N186" s="1">
        <v>95.754999999999995</v>
      </c>
    </row>
    <row r="187" spans="12:14" x14ac:dyDescent="0.25">
      <c r="L187" s="3"/>
      <c r="M187" s="2">
        <v>41843</v>
      </c>
      <c r="N187" s="1">
        <v>95.912899999999993</v>
      </c>
    </row>
    <row r="188" spans="12:14" x14ac:dyDescent="0.25">
      <c r="L188" s="3"/>
      <c r="M188" s="2">
        <v>41842</v>
      </c>
      <c r="N188" s="1">
        <v>93.475359999999995</v>
      </c>
    </row>
    <row r="189" spans="12:14" x14ac:dyDescent="0.25">
      <c r="L189" s="3"/>
      <c r="M189" s="2">
        <v>41841</v>
      </c>
      <c r="N189" s="1">
        <v>92.705600000000004</v>
      </c>
    </row>
    <row r="190" spans="12:14" x14ac:dyDescent="0.25">
      <c r="L190" s="3"/>
      <c r="M190" s="2">
        <v>41838</v>
      </c>
      <c r="N190" s="1">
        <v>93.189160000000001</v>
      </c>
    </row>
    <row r="191" spans="12:14" x14ac:dyDescent="0.25">
      <c r="L191" s="3"/>
      <c r="M191" s="2">
        <v>41837</v>
      </c>
      <c r="N191" s="1">
        <v>91.866770000000002</v>
      </c>
    </row>
    <row r="192" spans="12:14" x14ac:dyDescent="0.25">
      <c r="L192" s="3"/>
      <c r="M192" s="2">
        <v>41836</v>
      </c>
      <c r="N192" s="1">
        <v>93.534559999999999</v>
      </c>
    </row>
    <row r="193" spans="12:14" x14ac:dyDescent="0.25">
      <c r="L193" s="3"/>
      <c r="M193" s="2">
        <v>41835</v>
      </c>
      <c r="N193" s="1">
        <v>94.06747</v>
      </c>
    </row>
    <row r="194" spans="12:14" x14ac:dyDescent="0.25">
      <c r="L194" s="3"/>
      <c r="M194" s="2">
        <v>41834</v>
      </c>
      <c r="N194" s="1">
        <v>95.18262</v>
      </c>
    </row>
    <row r="195" spans="12:14" x14ac:dyDescent="0.25">
      <c r="L195" s="3"/>
      <c r="M195" s="2">
        <v>41831</v>
      </c>
      <c r="N195" s="1">
        <v>93.968789999999998</v>
      </c>
    </row>
    <row r="196" spans="12:14" x14ac:dyDescent="0.25">
      <c r="L196" s="3"/>
      <c r="M196" s="2">
        <v>41830</v>
      </c>
      <c r="N196" s="1">
        <v>93.791150000000002</v>
      </c>
    </row>
    <row r="197" spans="12:14" x14ac:dyDescent="0.25">
      <c r="L197" s="3"/>
      <c r="M197" s="2">
        <v>41829</v>
      </c>
      <c r="N197" s="1">
        <v>94.13655</v>
      </c>
    </row>
    <row r="198" spans="12:14" x14ac:dyDescent="0.25">
      <c r="L198" s="3"/>
      <c r="M198" s="2">
        <v>41828</v>
      </c>
      <c r="N198" s="1">
        <v>94.097080000000005</v>
      </c>
    </row>
    <row r="199" spans="12:14" x14ac:dyDescent="0.25">
      <c r="L199" s="3"/>
      <c r="M199" s="2">
        <v>41827</v>
      </c>
      <c r="N199" s="1">
        <v>94.708929999999995</v>
      </c>
    </row>
    <row r="200" spans="12:14" x14ac:dyDescent="0.25">
      <c r="L200" s="3"/>
      <c r="M200" s="2">
        <v>41823</v>
      </c>
      <c r="N200" s="1">
        <v>92.794420000000002</v>
      </c>
    </row>
    <row r="201" spans="12:14" x14ac:dyDescent="0.25">
      <c r="L201" s="3"/>
      <c r="M201" s="2">
        <v>41822</v>
      </c>
      <c r="N201" s="1">
        <v>92.251649999999998</v>
      </c>
    </row>
    <row r="202" spans="12:14" x14ac:dyDescent="0.25">
      <c r="L202" s="3"/>
      <c r="M202" s="2">
        <v>41821</v>
      </c>
      <c r="N202" s="1">
        <v>92.291120000000006</v>
      </c>
    </row>
    <row r="203" spans="12:14" x14ac:dyDescent="0.25">
      <c r="L203" s="3"/>
      <c r="M203" s="2">
        <v>41820</v>
      </c>
      <c r="N203" s="1">
        <v>91.708879999999994</v>
      </c>
    </row>
    <row r="204" spans="12:14" x14ac:dyDescent="0.25">
      <c r="L204" s="3"/>
      <c r="M204" s="2">
        <v>41817</v>
      </c>
      <c r="N204" s="1">
        <v>90.771360000000001</v>
      </c>
    </row>
    <row r="205" spans="12:14" x14ac:dyDescent="0.25">
      <c r="L205" s="3"/>
      <c r="M205" s="2">
        <v>41816</v>
      </c>
      <c r="N205" s="1">
        <v>89.705550000000002</v>
      </c>
    </row>
    <row r="206" spans="12:14" x14ac:dyDescent="0.25">
      <c r="L206" s="3"/>
      <c r="M206" s="2">
        <v>41815</v>
      </c>
      <c r="N206" s="1">
        <v>89.172650000000004</v>
      </c>
    </row>
    <row r="207" spans="12:14" x14ac:dyDescent="0.25">
      <c r="L207" s="3"/>
      <c r="M207" s="2">
        <v>41814</v>
      </c>
      <c r="N207" s="1">
        <v>89.093699999999998</v>
      </c>
    </row>
    <row r="208" spans="12:14" x14ac:dyDescent="0.25">
      <c r="L208" s="3"/>
      <c r="M208" s="2">
        <v>41813</v>
      </c>
      <c r="N208" s="1">
        <v>89.636470000000003</v>
      </c>
    </row>
    <row r="209" spans="12:14" x14ac:dyDescent="0.25">
      <c r="L209" s="3"/>
      <c r="M209" s="2">
        <v>41810</v>
      </c>
      <c r="N209" s="1">
        <v>89.715419999999995</v>
      </c>
    </row>
    <row r="210" spans="12:14" x14ac:dyDescent="0.25">
      <c r="L210" s="3"/>
      <c r="M210" s="2">
        <v>41809</v>
      </c>
      <c r="N210" s="1">
        <v>90.652940000000001</v>
      </c>
    </row>
    <row r="211" spans="12:14" x14ac:dyDescent="0.25">
      <c r="L211" s="3"/>
      <c r="M211" s="2">
        <v>41808</v>
      </c>
      <c r="N211" s="1">
        <v>90.968729999999994</v>
      </c>
    </row>
    <row r="212" spans="12:14" x14ac:dyDescent="0.25">
      <c r="L212" s="3"/>
      <c r="M212" s="2">
        <v>41807</v>
      </c>
      <c r="N212" s="1">
        <v>90.870050000000006</v>
      </c>
    </row>
    <row r="213" spans="12:14" x14ac:dyDescent="0.25">
      <c r="L213" s="3"/>
      <c r="M213" s="2">
        <v>41806</v>
      </c>
      <c r="N213" s="1">
        <v>90.988460000000003</v>
      </c>
    </row>
    <row r="214" spans="12:14" x14ac:dyDescent="0.25">
      <c r="L214" s="3"/>
      <c r="M214" s="2">
        <v>41803</v>
      </c>
      <c r="N214" s="1">
        <v>90.080560000000006</v>
      </c>
    </row>
    <row r="215" spans="12:14" x14ac:dyDescent="0.25">
      <c r="L215" s="3"/>
      <c r="M215" s="2">
        <v>41802</v>
      </c>
      <c r="N215" s="1">
        <v>91.077290000000005</v>
      </c>
    </row>
    <row r="216" spans="12:14" x14ac:dyDescent="0.25">
      <c r="L216" s="3"/>
      <c r="M216" s="2">
        <v>41801</v>
      </c>
      <c r="N216" s="1">
        <v>92.626660000000001</v>
      </c>
    </row>
    <row r="217" spans="12:14" x14ac:dyDescent="0.25">
      <c r="L217" s="3"/>
      <c r="M217" s="2">
        <v>41800</v>
      </c>
      <c r="N217" s="1">
        <v>93.011529999999993</v>
      </c>
    </row>
    <row r="218" spans="12:14" x14ac:dyDescent="0.25">
      <c r="L218" s="3"/>
      <c r="M218" s="2">
        <v>41799</v>
      </c>
      <c r="N218" s="1">
        <v>92.468760000000003</v>
      </c>
    </row>
    <row r="219" spans="12:14" x14ac:dyDescent="0.25">
      <c r="L219" s="3"/>
      <c r="M219" s="2">
        <v>41796</v>
      </c>
      <c r="N219" s="1">
        <v>91.012439999999998</v>
      </c>
    </row>
    <row r="220" spans="12:14" x14ac:dyDescent="0.25">
      <c r="L220" s="3"/>
      <c r="M220" s="2">
        <v>41795</v>
      </c>
      <c r="N220" s="1">
        <v>91.263369999999995</v>
      </c>
    </row>
    <row r="221" spans="12:14" x14ac:dyDescent="0.25">
      <c r="L221" s="3"/>
      <c r="M221" s="2">
        <v>41794</v>
      </c>
      <c r="N221" s="1">
        <v>90.906700000000001</v>
      </c>
    </row>
    <row r="222" spans="12:14" x14ac:dyDescent="0.25">
      <c r="L222" s="3"/>
      <c r="M222" s="2">
        <v>41793</v>
      </c>
      <c r="N222" s="1">
        <v>89.880359999999996</v>
      </c>
    </row>
    <row r="223" spans="12:14" x14ac:dyDescent="0.25">
      <c r="L223" s="3"/>
      <c r="M223" s="2">
        <v>41792</v>
      </c>
      <c r="N223" s="1">
        <v>88.627039999999994</v>
      </c>
    </row>
    <row r="224" spans="12:14" x14ac:dyDescent="0.25">
      <c r="L224" s="3"/>
      <c r="M224" s="2">
        <v>41789</v>
      </c>
      <c r="N224" s="1">
        <v>89.240319999999997</v>
      </c>
    </row>
    <row r="225" spans="12:14" x14ac:dyDescent="0.25">
      <c r="L225" s="3"/>
      <c r="M225" s="2">
        <v>41788</v>
      </c>
      <c r="N225" s="1">
        <v>89.575839999999999</v>
      </c>
    </row>
    <row r="226" spans="12:14" x14ac:dyDescent="0.25">
      <c r="L226" s="3"/>
      <c r="M226" s="2">
        <v>41787</v>
      </c>
      <c r="N226" s="1">
        <v>87.972909999999999</v>
      </c>
    </row>
    <row r="227" spans="12:14" x14ac:dyDescent="0.25">
      <c r="L227" s="3"/>
      <c r="M227" s="2">
        <v>41786</v>
      </c>
      <c r="N227" s="1">
        <v>88.20129</v>
      </c>
    </row>
    <row r="228" spans="12:14" x14ac:dyDescent="0.25">
      <c r="L228" s="3"/>
      <c r="M228" s="2">
        <v>41782</v>
      </c>
      <c r="N228" s="1">
        <v>86.580020000000005</v>
      </c>
    </row>
    <row r="229" spans="12:14" x14ac:dyDescent="0.25">
      <c r="L229" s="3"/>
      <c r="M229" s="2">
        <v>41781</v>
      </c>
      <c r="N229" s="1">
        <v>85.612909999999999</v>
      </c>
    </row>
    <row r="230" spans="12:14" x14ac:dyDescent="0.25">
      <c r="L230" s="3"/>
      <c r="M230" s="2">
        <v>41780</v>
      </c>
      <c r="N230" s="1">
        <v>85.477549999999994</v>
      </c>
    </row>
    <row r="231" spans="12:14" x14ac:dyDescent="0.25">
      <c r="L231" s="3"/>
      <c r="M231" s="2">
        <v>41779</v>
      </c>
      <c r="N231" s="1">
        <v>85.251990000000006</v>
      </c>
    </row>
    <row r="232" spans="12:14" x14ac:dyDescent="0.25">
      <c r="L232" s="3"/>
      <c r="M232" s="2">
        <v>41778</v>
      </c>
      <c r="N232" s="1">
        <v>85.235079999999996</v>
      </c>
    </row>
    <row r="233" spans="12:14" x14ac:dyDescent="0.25">
      <c r="L233" s="3"/>
      <c r="M233" s="2">
        <v>41775</v>
      </c>
      <c r="N233" s="1">
        <v>84.236930000000001</v>
      </c>
    </row>
    <row r="234" spans="12:14" x14ac:dyDescent="0.25">
      <c r="L234" s="3"/>
      <c r="M234" s="2">
        <v>41774</v>
      </c>
      <c r="N234" s="1">
        <v>83.01182</v>
      </c>
    </row>
    <row r="235" spans="12:14" x14ac:dyDescent="0.25">
      <c r="L235" s="3"/>
      <c r="M235" s="2">
        <v>41773</v>
      </c>
      <c r="N235" s="1">
        <v>83.723770000000002</v>
      </c>
    </row>
    <row r="236" spans="12:14" x14ac:dyDescent="0.25">
      <c r="L236" s="3"/>
      <c r="M236" s="2">
        <v>41772</v>
      </c>
      <c r="N236" s="1">
        <v>83.708269999999999</v>
      </c>
    </row>
    <row r="237" spans="12:14" x14ac:dyDescent="0.25">
      <c r="L237" s="3"/>
      <c r="M237" s="2">
        <v>41771</v>
      </c>
      <c r="N237" s="1">
        <v>83.577160000000006</v>
      </c>
    </row>
    <row r="238" spans="12:14" x14ac:dyDescent="0.25">
      <c r="L238" s="3"/>
      <c r="M238" s="2">
        <v>41768</v>
      </c>
      <c r="N238" s="1">
        <v>82.549400000000006</v>
      </c>
    </row>
    <row r="239" spans="12:14" x14ac:dyDescent="0.25">
      <c r="L239" s="3"/>
      <c r="M239" s="2">
        <v>41767</v>
      </c>
      <c r="N239" s="1">
        <v>82.894810000000007</v>
      </c>
    </row>
    <row r="240" spans="12:14" x14ac:dyDescent="0.25">
      <c r="L240" s="3"/>
      <c r="M240" s="2">
        <v>41766</v>
      </c>
      <c r="N240" s="1">
        <v>83.042829999999995</v>
      </c>
    </row>
    <row r="241" spans="12:14" x14ac:dyDescent="0.25">
      <c r="L241" s="3"/>
      <c r="M241" s="2">
        <v>41765</v>
      </c>
      <c r="N241" s="1">
        <v>83.334440000000001</v>
      </c>
    </row>
    <row r="242" spans="12:14" x14ac:dyDescent="0.25">
      <c r="L242" s="3"/>
      <c r="M242" s="2">
        <v>41764</v>
      </c>
      <c r="N242" s="1">
        <v>84.252740000000003</v>
      </c>
    </row>
    <row r="243" spans="12:14" x14ac:dyDescent="0.25">
      <c r="L243" s="3"/>
      <c r="M243" s="2">
        <v>41761</v>
      </c>
      <c r="N243" s="1">
        <v>83.077889999999996</v>
      </c>
    </row>
    <row r="244" spans="12:14" x14ac:dyDescent="0.25">
      <c r="L244" s="3"/>
      <c r="M244" s="2">
        <v>41760</v>
      </c>
      <c r="N244" s="1">
        <v>82.923670000000001</v>
      </c>
    </row>
    <row r="245" spans="12:14" x14ac:dyDescent="0.25">
      <c r="L245" s="3"/>
      <c r="M245" s="2">
        <v>41759</v>
      </c>
      <c r="N245" s="1">
        <v>82.728790000000004</v>
      </c>
    </row>
    <row r="246" spans="12:14" x14ac:dyDescent="0.25">
      <c r="L246" s="3"/>
      <c r="M246" s="2">
        <v>41758</v>
      </c>
      <c r="N246" s="1">
        <v>83.042829999999995</v>
      </c>
    </row>
    <row r="247" spans="12:14" x14ac:dyDescent="0.25">
      <c r="L247" s="3"/>
      <c r="M247" s="2">
        <v>41757</v>
      </c>
      <c r="N247" s="1">
        <v>83.289590000000004</v>
      </c>
    </row>
    <row r="248" spans="12:14" x14ac:dyDescent="0.25">
      <c r="L248" s="3"/>
      <c r="M248" s="2">
        <v>41754</v>
      </c>
      <c r="N248" s="1">
        <v>80.184219999999996</v>
      </c>
    </row>
    <row r="249" spans="12:14" x14ac:dyDescent="0.25">
      <c r="L249" s="3"/>
      <c r="M249" s="2">
        <v>41753</v>
      </c>
      <c r="N249" s="1">
        <v>79.599599999999995</v>
      </c>
    </row>
    <row r="250" spans="12:14" x14ac:dyDescent="0.25">
      <c r="L250" s="3"/>
      <c r="M250" s="2">
        <v>41752</v>
      </c>
      <c r="N250" s="1">
        <v>73.568330000000003</v>
      </c>
    </row>
    <row r="251" spans="12:14" x14ac:dyDescent="0.25">
      <c r="L251" s="3"/>
      <c r="M251" s="2">
        <v>41751</v>
      </c>
      <c r="N251" s="1">
        <v>74.542689999999993</v>
      </c>
    </row>
    <row r="252" spans="12:14" x14ac:dyDescent="0.25">
      <c r="L252" s="3"/>
      <c r="M252" s="2">
        <v>41750</v>
      </c>
      <c r="N252" s="1">
        <v>74.468400000000003</v>
      </c>
    </row>
    <row r="253" spans="12:14" x14ac:dyDescent="0.25">
      <c r="L253" s="3"/>
      <c r="M253" s="2">
        <v>41746</v>
      </c>
      <c r="N253" s="1">
        <v>73.594970000000004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DeMeo</dc:creator>
  <cp:lastModifiedBy>Roy DeMeo</cp:lastModifiedBy>
  <dcterms:created xsi:type="dcterms:W3CDTF">2015-04-18T22:41:02Z</dcterms:created>
  <dcterms:modified xsi:type="dcterms:W3CDTF">2015-04-19T14:22:15Z</dcterms:modified>
</cp:coreProperties>
</file>