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akashaundhkar/Documents/GitHub/LLM_risk_analysis/"/>
    </mc:Choice>
  </mc:AlternateContent>
  <xr:revisionPtr revIDLastSave="0" documentId="8_{1B562559-4879-0442-8D37-72D3757DE04D}" xr6:coauthVersionLast="47" xr6:coauthVersionMax="47" xr10:uidLastSave="{00000000-0000-0000-0000-000000000000}"/>
  <bookViews>
    <workbookView xWindow="0" yWindow="500" windowWidth="28800" windowHeight="18000" xr2:uid="{96B5DE2E-8EBA-094F-A204-7E074FD02E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3" i="1"/>
  <c r="N4" i="1"/>
  <c r="N5" i="1"/>
  <c r="N6" i="1"/>
  <c r="N7" i="1"/>
  <c r="N8" i="1"/>
  <c r="N9" i="1"/>
  <c r="N10" i="1"/>
  <c r="N11" i="1"/>
  <c r="N12" i="1"/>
  <c r="N3" i="1"/>
  <c r="H4" i="1" a="1"/>
  <c r="H4" i="1" s="1"/>
  <c r="U4" i="1" s="1"/>
  <c r="H5" i="1" a="1"/>
  <c r="H5" i="1" s="1"/>
  <c r="U5" i="1" s="1"/>
  <c r="H6" i="1" a="1"/>
  <c r="H6" i="1" s="1"/>
  <c r="U6" i="1" s="1"/>
  <c r="H7" i="1" a="1"/>
  <c r="H7" i="1" s="1"/>
  <c r="U7" i="1" s="1"/>
  <c r="H8" i="1" a="1"/>
  <c r="H8" i="1" s="1"/>
  <c r="U8" i="1" s="1"/>
  <c r="H9" i="1" a="1"/>
  <c r="H9" i="1" s="1"/>
  <c r="U9" i="1" s="1"/>
  <c r="H10" i="1" a="1"/>
  <c r="H10" i="1" s="1"/>
  <c r="U10" i="1" s="1"/>
  <c r="H11" i="1" a="1"/>
  <c r="H11" i="1" s="1"/>
  <c r="U11" i="1" s="1"/>
  <c r="H12" i="1" a="1"/>
  <c r="H12" i="1" s="1"/>
  <c r="U12" i="1" s="1"/>
  <c r="H3" i="1" a="1"/>
  <c r="H3" i="1" s="1"/>
  <c r="U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<sst xmlns="http://schemas.openxmlformats.org/spreadsheetml/2006/main" count="41" uniqueCount="32">
  <si>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Sector</t>
  </si>
  <si>
    <t>Threat</t>
  </si>
  <si>
    <t>Threat Score</t>
  </si>
  <si>
    <t>Vulnerability</t>
  </si>
  <si>
    <t>Vulnerability Score</t>
  </si>
  <si>
    <t>Consequence</t>
  </si>
  <si>
    <t>Consequence Score</t>
  </si>
  <si>
    <t>Threat Analysis by region</t>
  </si>
  <si>
    <t>Final Risk Score</t>
  </si>
  <si>
    <t>Attack Preparation and Development</t>
  </si>
  <si>
    <t>Data and Model Targeting Attacks</t>
  </si>
  <si>
    <t>Resource and Service Disruption</t>
  </si>
  <si>
    <t>Exploitation and Exfiltration</t>
  </si>
  <si>
    <t>Deception and Intrusion</t>
  </si>
  <si>
    <t>State 0
( 0 Attacks)</t>
  </si>
  <si>
    <t>State 1
( 1-5 Attacks)</t>
  </si>
  <si>
    <t>State 2
( 6-10 Attacks)</t>
  </si>
  <si>
    <t>State 3
( 10+ Attacks)</t>
  </si>
  <si>
    <t>Confidentiality</t>
  </si>
  <si>
    <t>Integrity</t>
  </si>
  <si>
    <t>Availability</t>
  </si>
  <si>
    <t>Finance</t>
  </si>
  <si>
    <t>Public</t>
  </si>
  <si>
    <t>Educational</t>
  </si>
  <si>
    <t>Education Sector</t>
  </si>
  <si>
    <t>Retail</t>
  </si>
  <si>
    <t>Information</t>
  </si>
  <si>
    <t>Administrative</t>
  </si>
  <si>
    <t>Manufacturing</t>
  </si>
  <si>
    <t>Professional</t>
  </si>
  <si>
    <t>Transportation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</si>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</sst>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tableau.com/app/profile/davon.carvalho1541/viz/shared/DPFGD7J6B" TargetMode="External"/><Relationship Id="rId3" Type="http://schemas.openxmlformats.org/officeDocument/2006/relationships/hyperlink" Target="https://public.tableau.com/app/profile/davon.carvalho1541/viz/Retail_sector/Sheet1" TargetMode="External"/><Relationship Id="rId7" Type="http://schemas.openxmlformats.org/officeDocument/2006/relationships/hyperlink" Target="https://public.tableau.com/app/profile/davon.carvalho1541/viz/Manufacturing_sector/Sheet1" TargetMode="External"/><Relationship Id="rId2" Type="http://schemas.openxmlformats.org/officeDocument/2006/relationships/hyperlink" Target="https://public.tableau.com/app/profile/davon.carvalho1541/viz/shared/N3JHC5JYT" TargetMode="External"/><Relationship Id="rId1" Type="http://schemas.openxmlformats.org/officeDocument/2006/relationships/hyperlink" Target="https://public.tableau.com/app/profile/davon.carvalho1541/viz/shared/N3JHC5JYT" TargetMode="External"/><Relationship Id="rId6" Type="http://schemas.openxmlformats.org/officeDocument/2006/relationships/hyperlink" Target="https://public.tableau.com/app/profile/davon.carvalho1541/viz/shared/TZZRNTRY3" TargetMode="External"/><Relationship Id="rId5" Type="http://schemas.openxmlformats.org/officeDocument/2006/relationships/hyperlink" Target="https://public.tableau.com/app/profile/davon.carvalho1541/viz/Professional_17137389240600/Sheet1" TargetMode="External"/><Relationship Id="rId10" Type="http://schemas.openxmlformats.org/officeDocument/2006/relationships/hyperlink" Target="https://public.tableau.com/views/Transportation_17143312152230/Sheet1?:language=en-US&amp;:sid=&amp;:display_count=n&amp;:origin=viz_share_link" TargetMode="External"/><Relationship Id="rId4" Type="http://schemas.openxmlformats.org/officeDocument/2006/relationships/hyperlink" Target="https://public.tableau.com/app/profile/davon.carvalho1541/viz/Information_sector/Sheet1" TargetMode="External"/><Relationship Id="rId9" Type="http://schemas.openxmlformats.org/officeDocument/2006/relationships/hyperlink" Target="https://public.tableau.com/views/Administrativesector/Sheet1?:language=en-US&amp;:sid=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3F7-BD43-F04A-976F-577CA6613593}">
  <dimension ref="A1:X12"/>
  <sheetViews>
    <sheetView tabSelected="1" topLeftCell="O1" zoomScaleNormal="100" workbookViewId="0">
      <selection activeCell="S19" sqref="S19"/>
    </sheetView>
  </sheetViews>
  <sheetFormatPr baseColWidth="10" defaultColWidth="10.83203125" defaultRowHeight="15.75" customHeight="1" x14ac:dyDescent="0.2"/>
  <cols>
    <col min="1" max="1" width="19.1640625" style="2" customWidth="1"/>
    <col min="2" max="2" width="18.1640625" style="2" customWidth="1"/>
    <col min="3" max="3" width="18" style="2" customWidth="1"/>
    <col min="4" max="4" width="20.33203125" style="2" customWidth="1"/>
    <col min="5" max="5" width="23" style="2" customWidth="1"/>
    <col min="6" max="6" width="24.5" style="2" customWidth="1"/>
    <col min="7" max="7" width="4.83203125" style="2" customWidth="1"/>
    <col min="8" max="8" width="17.6640625" style="2" customWidth="1"/>
    <col min="9" max="9" width="5" style="2" customWidth="1"/>
    <col min="10" max="10" width="12.6640625" style="2" customWidth="1"/>
    <col min="11" max="11" width="14" style="2" customWidth="1"/>
    <col min="12" max="12" width="14.33203125" style="2" customWidth="1"/>
    <col min="13" max="13" width="18.6640625" style="2" customWidth="1"/>
    <col min="14" max="14" width="23.33203125" style="2" customWidth="1"/>
    <col min="15" max="17" width="20.83203125" style="2" customWidth="1"/>
    <col min="18" max="18" width="18.83203125" style="2" customWidth="1"/>
    <col min="19" max="19" width="26.83203125" style="2" customWidth="1"/>
    <col min="20" max="16384" width="10.83203125" style="2"/>
  </cols>
  <sheetData>
    <row r="1" spans="1:24" ht="34" x14ac:dyDescent="0.2">
      <c r="A1" s="8" t="s">
        <v>0</v>
      </c>
      <c r="B1" s="16" t="s">
        <v>1</v>
      </c>
      <c r="C1" s="16"/>
      <c r="D1" s="16"/>
      <c r="E1" s="16"/>
      <c r="F1" s="16"/>
      <c r="G1" s="8"/>
      <c r="H1" s="10" t="s">
        <v>2</v>
      </c>
      <c r="I1" s="8"/>
      <c r="J1" s="17" t="s">
        <v>3</v>
      </c>
      <c r="K1" s="17"/>
      <c r="L1" s="17"/>
      <c r="M1" s="17"/>
      <c r="N1" s="11" t="s">
        <v>4</v>
      </c>
      <c r="O1" s="18" t="s">
        <v>5</v>
      </c>
      <c r="P1" s="18"/>
      <c r="Q1" s="18"/>
      <c r="R1" s="12" t="s">
        <v>6</v>
      </c>
      <c r="S1" s="13" t="s">
        <v>7</v>
      </c>
      <c r="U1" s="14" t="s">
        <v>8</v>
      </c>
      <c r="V1" s="19"/>
      <c r="W1" s="19"/>
      <c r="X1" s="19"/>
    </row>
    <row r="2" spans="1:24" s="1" customFormat="1" ht="34" x14ac:dyDescent="0.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O2" s="3" t="s">
        <v>18</v>
      </c>
      <c r="P2" s="3" t="s">
        <v>19</v>
      </c>
      <c r="Q2" s="3" t="s">
        <v>20</v>
      </c>
      <c r="U2" s="15"/>
      <c r="V2" s="3"/>
      <c r="W2" s="3"/>
      <c r="X2" s="3"/>
    </row>
    <row r="3" spans="1:24" ht="16" x14ac:dyDescent="0.2">
      <c r="A3" s="4" t="s">
        <v>21</v>
      </c>
      <c r="B3" s="6">
        <v>0.26951327000293801</v>
      </c>
      <c r="C3" s="6">
        <v>0.26980707080599353</v>
      </c>
      <c r="D3" s="6">
        <v>7.4331603173048669E-2</v>
      </c>
      <c r="E3" s="6">
        <v>0.14474586230535696</v>
      </c>
      <c r="F3" s="6">
        <v>0.24160219371266281</v>
      </c>
      <c r="G3" s="6"/>
      <c r="H3" s="6" cm="1">
        <f t="array" ref="H3">1 - PRODUCT(1 -B3:F3 )</f>
        <v>0.67974372866694566</v>
      </c>
      <c r="I3" s="6"/>
      <c r="J3" s="7">
        <v>0</v>
      </c>
      <c r="K3" s="7">
        <v>0.09</v>
      </c>
      <c r="L3" s="7">
        <v>0.18099999999999999</v>
      </c>
      <c r="M3" s="7">
        <v>0.72699999999999998</v>
      </c>
      <c r="N3" s="6">
        <f>SUM(L3:M3)</f>
        <v>0.90799999999999992</v>
      </c>
      <c r="O3" s="6">
        <v>0.34338843000000002</v>
      </c>
      <c r="P3" s="6">
        <v>0.45194805199999999</v>
      </c>
      <c r="Q3" s="6">
        <v>0.162926829</v>
      </c>
      <c r="R3" s="6">
        <f>AVERAGE(O3:Q3)</f>
        <v>0.31942110366666665</v>
      </c>
      <c r="S3" s="9" t="s">
        <v>21</v>
      </c>
      <c r="U3" s="6">
        <f t="shared" ref="U3:U12" si="0">(H3+N3+R3)/3</f>
        <v>0.6357216107778707</v>
      </c>
    </row>
    <row r="4" spans="1:24" ht="16" x14ac:dyDescent="0.2">
      <c r="A4" s="5" t="s">
        <v>22</v>
      </c>
      <c r="B4" s="6">
        <v>0.25346165177256214</v>
      </c>
      <c r="C4" s="6">
        <v>0.35215555337326915</v>
      </c>
      <c r="D4" s="6">
        <v>4.2423647255229305E-2</v>
      </c>
      <c r="E4" s="6">
        <v>0.14308160659923402</v>
      </c>
      <c r="F4" s="6">
        <v>0.2088775409997054</v>
      </c>
      <c r="G4" s="6"/>
      <c r="H4" s="6" cm="1">
        <f t="array" ref="H4">1 - PRODUCT(1 -B4:F4 )</f>
        <v>0.68603628942475448</v>
      </c>
      <c r="I4" s="6"/>
      <c r="J4" s="7">
        <v>0</v>
      </c>
      <c r="K4" s="7">
        <v>0.375</v>
      </c>
      <c r="L4" s="7">
        <v>0</v>
      </c>
      <c r="M4" s="7">
        <v>0.625</v>
      </c>
      <c r="N4" s="6">
        <f t="shared" ref="N4:N12" si="1">SUM(L4:M4)</f>
        <v>0.625</v>
      </c>
      <c r="O4" s="6">
        <v>0.89049586800000002</v>
      </c>
      <c r="P4" s="6">
        <v>0.56493506500000001</v>
      </c>
      <c r="Q4" s="6">
        <v>0.48390243900000002</v>
      </c>
      <c r="R4" s="6">
        <f t="shared" ref="R4:R12" si="2">AVERAGE(O4:Q4)</f>
        <v>0.64644445733333333</v>
      </c>
      <c r="S4" s="9" t="s">
        <v>22</v>
      </c>
      <c r="U4" s="6">
        <f t="shared" si="0"/>
        <v>0.65249358225269594</v>
      </c>
    </row>
    <row r="5" spans="1:24" ht="16" x14ac:dyDescent="0.2">
      <c r="A5" s="5" t="s">
        <v>23</v>
      </c>
      <c r="B5" s="6">
        <v>0.23675765619428707</v>
      </c>
      <c r="C5" s="6">
        <v>0.27475139653737968</v>
      </c>
      <c r="D5" s="6">
        <v>0.10875163424586981</v>
      </c>
      <c r="E5" s="6">
        <v>9.2706311160413613E-2</v>
      </c>
      <c r="F5" s="6">
        <v>0.28703300186204983</v>
      </c>
      <c r="G5" s="6"/>
      <c r="H5" s="6" cm="1">
        <f t="array" ref="H5">1 - PRODUCT(1 -B5:F5 )</f>
        <v>0.68087162424604397</v>
      </c>
      <c r="I5" s="6"/>
      <c r="J5" s="7">
        <v>0</v>
      </c>
      <c r="K5" s="7">
        <v>0.312</v>
      </c>
      <c r="L5" s="7">
        <v>0.06</v>
      </c>
      <c r="M5" s="7">
        <v>0.67900000000000005</v>
      </c>
      <c r="N5" s="6">
        <f t="shared" si="1"/>
        <v>0.7390000000000001</v>
      </c>
      <c r="O5" s="6">
        <v>0.44752066099999999</v>
      </c>
      <c r="P5" s="6">
        <v>1</v>
      </c>
      <c r="Q5" s="6">
        <v>0.15414634099999999</v>
      </c>
      <c r="R5" s="6">
        <f t="shared" si="2"/>
        <v>0.53388900066666667</v>
      </c>
      <c r="S5" s="9" t="s">
        <v>24</v>
      </c>
      <c r="U5" s="6">
        <f t="shared" si="0"/>
        <v>0.65125354163757032</v>
      </c>
    </row>
    <row r="6" spans="1:24" ht="16" x14ac:dyDescent="0.2">
      <c r="A6" s="5" t="s">
        <v>25</v>
      </c>
      <c r="B6" s="6">
        <v>0.2171200399301223</v>
      </c>
      <c r="C6" s="6">
        <v>0.34464686798103317</v>
      </c>
      <c r="D6" s="6">
        <v>7.2373346643374095E-2</v>
      </c>
      <c r="E6" s="6">
        <v>0.13551285250811079</v>
      </c>
      <c r="F6" s="6">
        <v>0.23034689293735963</v>
      </c>
      <c r="G6" s="6"/>
      <c r="H6" s="6" cm="1">
        <f t="array" ref="H6">1 - PRODUCT(1 -B6:F6 )</f>
        <v>0.68333698524174324</v>
      </c>
      <c r="I6" s="6"/>
      <c r="J6" s="7">
        <v>6.7000000000000004E-2</v>
      </c>
      <c r="K6" s="7">
        <v>0.122</v>
      </c>
      <c r="L6" s="7">
        <v>0.05</v>
      </c>
      <c r="M6" s="7">
        <v>0.75</v>
      </c>
      <c r="N6" s="6">
        <f t="shared" si="1"/>
        <v>0.8</v>
      </c>
      <c r="O6" s="6">
        <v>0.18553718999999999</v>
      </c>
      <c r="P6" s="6">
        <v>0.27792207800000002</v>
      </c>
      <c r="Q6" s="6">
        <v>6.3414633999999998E-2</v>
      </c>
      <c r="R6" s="6">
        <f t="shared" si="2"/>
        <v>0.17562463400000003</v>
      </c>
      <c r="S6" s="9" t="s">
        <v>25</v>
      </c>
      <c r="U6" s="6">
        <f t="shared" si="0"/>
        <v>0.55298720641391441</v>
      </c>
    </row>
    <row r="7" spans="1:24" ht="16" x14ac:dyDescent="0.2">
      <c r="A7" s="5" t="s">
        <v>26</v>
      </c>
      <c r="B7" s="6">
        <v>0.21425282063090029</v>
      </c>
      <c r="C7" s="6">
        <v>0.2758461892700898</v>
      </c>
      <c r="D7" s="6">
        <v>9.0950955560672342E-2</v>
      </c>
      <c r="E7" s="6">
        <v>9.6361961777573113E-2</v>
      </c>
      <c r="F7" s="6">
        <v>0.32258807276076445</v>
      </c>
      <c r="G7" s="6"/>
      <c r="H7" s="6" cm="1">
        <f t="array" ref="H7">1 - PRODUCT(1 -B7:F7 )</f>
        <v>0.68337273552296818</v>
      </c>
      <c r="I7" s="6"/>
      <c r="J7" s="7">
        <v>2.4E-2</v>
      </c>
      <c r="K7" s="7">
        <v>4.9000000000000002E-2</v>
      </c>
      <c r="L7" s="7">
        <v>0.08</v>
      </c>
      <c r="M7" s="7">
        <v>0.84</v>
      </c>
      <c r="N7" s="6">
        <f t="shared" si="1"/>
        <v>0.91999999999999993</v>
      </c>
      <c r="O7" s="6">
        <v>0.26694214900000002</v>
      </c>
      <c r="P7" s="6">
        <v>0.30779220800000001</v>
      </c>
      <c r="Q7" s="6">
        <v>0.20487804900000001</v>
      </c>
      <c r="R7" s="6">
        <f t="shared" si="2"/>
        <v>0.25987080200000001</v>
      </c>
      <c r="S7" s="9" t="s">
        <v>26</v>
      </c>
      <c r="U7" s="6">
        <f t="shared" si="0"/>
        <v>0.62108117917432271</v>
      </c>
    </row>
    <row r="8" spans="1:24" ht="16" x14ac:dyDescent="0.2">
      <c r="A8" s="5" t="s">
        <v>27</v>
      </c>
      <c r="B8" s="6">
        <v>0.20251572327044026</v>
      </c>
      <c r="C8" s="6">
        <v>0.34339622641509432</v>
      </c>
      <c r="D8" s="6">
        <v>6.1635220125786164E-2</v>
      </c>
      <c r="E8" s="6">
        <v>0.15765199161425578</v>
      </c>
      <c r="F8" s="6">
        <v>0.23480083857442349</v>
      </c>
      <c r="G8" s="6"/>
      <c r="H8" s="6" cm="1">
        <f t="array" ref="H8">1 - PRODUCT(1 -B8:F8 )</f>
        <v>0.68328893171646166</v>
      </c>
      <c r="I8" s="6"/>
      <c r="J8" s="7">
        <v>0</v>
      </c>
      <c r="K8" s="7">
        <v>0.38800000000000001</v>
      </c>
      <c r="L8" s="7">
        <v>0.05</v>
      </c>
      <c r="M8" s="7">
        <v>0.55000000000000004</v>
      </c>
      <c r="N8" s="6">
        <f t="shared" si="1"/>
        <v>0.60000000000000009</v>
      </c>
      <c r="O8" s="6">
        <v>6.9008264E-2</v>
      </c>
      <c r="P8" s="6">
        <v>4.8051947999999997E-2</v>
      </c>
      <c r="Q8" s="6">
        <v>4.9756097999999999E-2</v>
      </c>
      <c r="R8" s="6">
        <f t="shared" si="2"/>
        <v>5.5605436666666667E-2</v>
      </c>
      <c r="S8" s="9" t="s">
        <v>27</v>
      </c>
      <c r="U8" s="6">
        <f t="shared" si="0"/>
        <v>0.44629812279437614</v>
      </c>
    </row>
    <row r="9" spans="1:24" ht="16" x14ac:dyDescent="0.2">
      <c r="A9" s="5" t="s">
        <v>28</v>
      </c>
      <c r="B9" s="6">
        <v>0.19891269587464022</v>
      </c>
      <c r="C9" s="6">
        <v>0.34377998081228012</v>
      </c>
      <c r="D9" s="6">
        <v>6.4598656859609846E-2</v>
      </c>
      <c r="E9" s="6">
        <v>0.16885193476175248</v>
      </c>
      <c r="F9" s="6">
        <v>0.2238567316917173</v>
      </c>
      <c r="G9" s="6"/>
      <c r="H9" s="6" cm="1">
        <f t="array" ref="H9">1 - PRODUCT(1 -B9:F9 )</f>
        <v>0.68278946187763423</v>
      </c>
      <c r="I9" s="6"/>
      <c r="J9" s="7">
        <v>0</v>
      </c>
      <c r="K9" s="7">
        <v>0.2</v>
      </c>
      <c r="L9" s="7">
        <v>0.08</v>
      </c>
      <c r="M9" s="7">
        <v>0.72</v>
      </c>
      <c r="N9" s="6">
        <f t="shared" si="1"/>
        <v>0.79999999999999993</v>
      </c>
      <c r="O9" s="6">
        <v>8.4297521E-2</v>
      </c>
      <c r="P9" s="6">
        <v>0.105194805</v>
      </c>
      <c r="Q9" s="6">
        <v>6.2439024000000003E-2</v>
      </c>
      <c r="R9" s="6">
        <f t="shared" si="2"/>
        <v>8.3977116666666671E-2</v>
      </c>
      <c r="S9" s="9" t="s">
        <v>28</v>
      </c>
      <c r="U9" s="6">
        <f t="shared" si="0"/>
        <v>0.52225552618143367</v>
      </c>
    </row>
    <row r="10" spans="1:24" ht="16" x14ac:dyDescent="0.2">
      <c r="A10" s="5" t="s">
        <v>29</v>
      </c>
      <c r="B10" s="6">
        <v>0.21538773853024767</v>
      </c>
      <c r="C10" s="6">
        <v>0.32663418595209093</v>
      </c>
      <c r="D10" s="6">
        <v>7.6735688185140066E-2</v>
      </c>
      <c r="E10" s="6">
        <v>0.1364190012180268</v>
      </c>
      <c r="F10" s="6">
        <v>0.24482338611449453</v>
      </c>
      <c r="G10" s="6"/>
      <c r="H10" s="6" cm="1">
        <f t="array" ref="H10">1 - PRODUCT(1 -B10:F10 )</f>
        <v>0.6818852446875856</v>
      </c>
      <c r="I10" s="6"/>
      <c r="J10" s="7">
        <v>0.01</v>
      </c>
      <c r="K10" s="7">
        <v>0.17</v>
      </c>
      <c r="L10" s="7">
        <v>0.05</v>
      </c>
      <c r="M10" s="7">
        <v>0.75</v>
      </c>
      <c r="N10" s="6">
        <f t="shared" si="1"/>
        <v>0.8</v>
      </c>
      <c r="O10" s="6">
        <v>0.15661157000000001</v>
      </c>
      <c r="P10" s="6">
        <v>0.18181818199999999</v>
      </c>
      <c r="Q10" s="6">
        <v>0.11121951200000001</v>
      </c>
      <c r="R10" s="6">
        <f t="shared" si="2"/>
        <v>0.14988308800000003</v>
      </c>
      <c r="S10" s="9" t="s">
        <v>29</v>
      </c>
      <c r="U10" s="6">
        <f t="shared" si="0"/>
        <v>0.54392277756252849</v>
      </c>
    </row>
    <row r="11" spans="1:24" ht="16" x14ac:dyDescent="0.2">
      <c r="A11" s="5" t="s">
        <v>30</v>
      </c>
      <c r="B11" s="6">
        <v>0.21486387049300956</v>
      </c>
      <c r="C11" s="6">
        <v>0.33922001471670343</v>
      </c>
      <c r="D11" s="6">
        <v>7.2111846946284031E-2</v>
      </c>
      <c r="E11" s="6">
        <v>0.15746872700515085</v>
      </c>
      <c r="F11" s="6">
        <v>0.21633554083885209</v>
      </c>
      <c r="G11" s="6"/>
      <c r="H11" s="6" cm="1">
        <f t="array" ref="H11">1 - PRODUCT(1 -B11:F11 )</f>
        <v>0.68215626649568128</v>
      </c>
      <c r="I11" s="6"/>
      <c r="J11" s="7">
        <v>0.03</v>
      </c>
      <c r="K11" s="7">
        <v>0.22</v>
      </c>
      <c r="L11" s="7">
        <v>0.22</v>
      </c>
      <c r="M11" s="7">
        <v>0.51</v>
      </c>
      <c r="N11" s="6">
        <f t="shared" si="1"/>
        <v>0.73</v>
      </c>
      <c r="O11" s="6">
        <v>3.6776860000000001E-2</v>
      </c>
      <c r="P11" s="6">
        <v>5.1948052000000002E-2</v>
      </c>
      <c r="Q11" s="6">
        <v>3.3170732000000001E-2</v>
      </c>
      <c r="R11" s="6">
        <f t="shared" si="2"/>
        <v>4.0631881333333335E-2</v>
      </c>
      <c r="S11" s="9" t="s">
        <v>30</v>
      </c>
      <c r="U11" s="6">
        <f t="shared" si="0"/>
        <v>0.48426271594300485</v>
      </c>
    </row>
    <row r="12" spans="1:24" ht="16" x14ac:dyDescent="0.2">
      <c r="A12" s="5" t="s">
        <v>31</v>
      </c>
      <c r="B12" s="2">
        <v>0.23300000000000001</v>
      </c>
      <c r="C12" s="2">
        <v>0.29499999999999998</v>
      </c>
      <c r="D12" s="2">
        <v>5.5E-2</v>
      </c>
      <c r="E12" s="2">
        <v>0.21199999999999999</v>
      </c>
      <c r="F12" s="2">
        <v>0.217</v>
      </c>
      <c r="H12" s="6" cm="1">
        <f t="array" ref="H12">1 - PRODUCT(1 -B12:F12 )</f>
        <v>0.68471430324670002</v>
      </c>
      <c r="J12" s="7">
        <v>0.111</v>
      </c>
      <c r="K12" s="7">
        <v>0.222</v>
      </c>
      <c r="L12" s="7">
        <v>0.111</v>
      </c>
      <c r="M12" s="7">
        <v>0.55500000000000005</v>
      </c>
      <c r="N12" s="6">
        <f t="shared" si="1"/>
        <v>0.66600000000000004</v>
      </c>
      <c r="O12" s="6">
        <v>1</v>
      </c>
      <c r="P12" s="6">
        <v>0.49610389599999999</v>
      </c>
      <c r="Q12" s="6">
        <v>1</v>
      </c>
      <c r="R12" s="6">
        <f t="shared" si="2"/>
        <v>0.83203463200000005</v>
      </c>
      <c r="S12" s="9" t="s">
        <v>31</v>
      </c>
      <c r="U12" s="6">
        <f t="shared" si="0"/>
        <v>0.72758297841556674</v>
      </c>
    </row>
  </sheetData>
  <mergeCells count="4">
    <mergeCell ref="B1:F1"/>
    <mergeCell ref="J1:M1"/>
    <mergeCell ref="O1:Q1"/>
    <mergeCell ref="V1:X1"/>
  </mergeCells>
  <conditionalFormatting sqref="B3:G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G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3 H4:H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34" operator="greaterThan">
      <formula>0.25</formula>
    </cfRule>
  </conditionalFormatting>
  <conditionalFormatting sqref="B4:H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H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H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H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H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H1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2">
    <cfRule type="cellIs" dxfId="0" priority="35" operator="greaterThan">
      <formula>0.25</formula>
    </cfRule>
  </conditionalFormatting>
  <conditionalFormatting sqref="N3:N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:R1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12">
    <cfRule type="colorScale" priority="4">
      <colorScale>
        <cfvo type="min"/>
        <cfvo type="max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:X12">
    <cfRule type="iconSet" priority="18">
      <iconSet iconSet="4RedToBlack">
        <cfvo type="percent" val="0"/>
        <cfvo type="percent" val="25"/>
        <cfvo type="percent" val="50"/>
        <cfvo type="percent" val="75"/>
      </iconSet>
    </cfRule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dataValidations count="1">
    <dataValidation type="list" allowBlank="1" showInputMessage="1" showErrorMessage="1" sqref="A3" xr:uid="{90BF7F08-CA84-C148-AA4A-43564C723C1E}">
      <formula1>$E$2:$E$9830</formula1>
    </dataValidation>
  </dataValidations>
  <hyperlinks>
    <hyperlink ref="S5" r:id="rId1" xr:uid="{0FF6AEF0-3C7E-7C42-B888-7DB297D272EB}"/>
    <hyperlink ref="S3" r:id="rId2" xr:uid="{0C773AC1-7A75-944E-9F6D-FF44D204A05C}"/>
    <hyperlink ref="S6" r:id="rId3" xr:uid="{DA2AA430-7233-2649-B6A3-13F14EFC6564}"/>
    <hyperlink ref="S7" r:id="rId4" xr:uid="{0E12A877-EE9D-BB40-8BE3-5B3703E37DBB}"/>
    <hyperlink ref="S10" r:id="rId5" xr:uid="{6161CA38-8131-BD43-9239-D1535D76E2D4}"/>
    <hyperlink ref="S4" r:id="rId6" xr:uid="{DC4F9158-1050-5240-9FED-85D6E7592BE6}"/>
    <hyperlink ref="S9" r:id="rId7" xr:uid="{36920FF8-AAA1-654A-9C29-B660C44284FD}"/>
    <hyperlink ref="S12" r:id="rId8" xr:uid="{858B0B95-09B6-9F47-AD0B-10ED69AA0501}"/>
    <hyperlink ref="S8" r:id="rId9" xr:uid="{57036C92-3B11-854E-82DC-1119DDDEB3C0}"/>
    <hyperlink ref="S11" r:id="rId10" xr:uid="{3DEB480B-0756-7E49-A724-F8E91A50EE69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56F41D0-67CA-DD4F-8733-E556DBF0FF0F}">
            <x14:iconSet iconSet="4Arrows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3Arrows" iconId="2"/>
              <x14:cfIcon iconSet="4Arrows" iconId="2"/>
              <x14:cfIcon iconSet="4Arrows" iconId="1"/>
              <x14:cfIcon iconSet="3Arrows" iconId="0"/>
            </x14:iconSet>
          </x14:cfRule>
          <xm:sqref>O3:Q12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Aakash Avinash Aundhkar</dc:creator>
  <cp:keywords/>
  <dc:description/>
  <cp:lastModifiedBy>Aakash Avinash Aundhkar</cp:lastModifiedBy>
  <cp:revision/>
  <dcterms:created xsi:type="dcterms:W3CDTF">2024-04-21T19:57:58Z</dcterms:created>
  <dcterms:modified xsi:type="dcterms:W3CDTF">2024-05-04T04:13:07Z</dcterms:modified>
  <cp:category/>
  <cp:contentStatus/>
</cp:coreProperties>
</file>