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7 - Probability distribution\"/>
    </mc:Choice>
  </mc:AlternateContent>
  <xr:revisionPtr revIDLastSave="0" documentId="8_{CF762CE7-29F6-4DB9-A167-CD4F6C5B9291}" xr6:coauthVersionLast="47" xr6:coauthVersionMax="47" xr10:uidLastSave="{00000000-0000-0000-0000-000000000000}"/>
  <bookViews>
    <workbookView xWindow="2640" yWindow="2640" windowWidth="21600" windowHeight="11295" activeTab="2" xr2:uid="{FF219305-50EC-4C9B-B8B8-190045455A1A}"/>
  </bookViews>
  <sheets>
    <sheet name="test 1" sheetId="1" r:id="rId1"/>
    <sheet name="test 2" sheetId="2" r:id="rId2"/>
    <sheet name="tes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3" l="1"/>
  <c r="B58" i="3"/>
  <c r="B56" i="3"/>
  <c r="G54" i="3"/>
  <c r="H54" i="3"/>
  <c r="I54" i="3"/>
  <c r="F54" i="3"/>
  <c r="C54" i="3"/>
  <c r="D54" i="3"/>
  <c r="E54" i="3"/>
  <c r="B54" i="3"/>
  <c r="I53" i="3"/>
  <c r="H53" i="3"/>
  <c r="G53" i="3"/>
  <c r="F53" i="3"/>
  <c r="E53" i="3"/>
  <c r="D53" i="3"/>
  <c r="C53" i="3"/>
  <c r="B53" i="3"/>
  <c r="B37" i="3"/>
  <c r="B36" i="3"/>
  <c r="B35" i="3"/>
  <c r="B33" i="3" a="1"/>
  <c r="B33" i="3" s="1"/>
  <c r="B32" i="3" a="1"/>
  <c r="B32" i="3" s="1"/>
  <c r="B30" i="3"/>
  <c r="C6" i="3" l="1"/>
  <c r="D6" i="3"/>
  <c r="E6" i="3"/>
  <c r="B6" i="3"/>
  <c r="B21" i="3" s="1" a="1"/>
  <c r="B21" i="3" s="1"/>
  <c r="C28" i="3"/>
  <c r="B28" i="3"/>
  <c r="B5" i="3" a="1"/>
  <c r="B5" i="3" s="1"/>
  <c r="B19" i="2"/>
  <c r="C17" i="2"/>
  <c r="D17" i="2"/>
  <c r="E17" i="2"/>
  <c r="F17" i="2"/>
  <c r="G17" i="2"/>
  <c r="H17" i="2"/>
  <c r="I17" i="2"/>
  <c r="J17" i="2"/>
  <c r="B17" i="2"/>
  <c r="B8" i="3" l="1"/>
  <c r="B24" i="3" s="1"/>
  <c r="B20" i="3" a="1"/>
  <c r="B20" i="3" s="1"/>
  <c r="B23" i="3" s="1"/>
  <c r="B25" i="3" s="1"/>
  <c r="B13" i="1"/>
  <c r="B12" i="1"/>
  <c r="B15" i="1"/>
  <c r="B14" i="1"/>
  <c r="B16" i="1"/>
  <c r="C14" i="1"/>
  <c r="D14" i="1"/>
  <c r="E14" i="1"/>
  <c r="F14" i="1"/>
  <c r="G14" i="1"/>
  <c r="H14" i="1"/>
  <c r="I14" i="1"/>
  <c r="J14" i="1"/>
  <c r="K14" i="1"/>
  <c r="L14" i="1"/>
  <c r="M14" i="1"/>
  <c r="N14" i="1"/>
  <c r="B9" i="1"/>
  <c r="B10" i="1"/>
  <c r="J4" i="1"/>
  <c r="I4" i="1"/>
  <c r="H4" i="1"/>
  <c r="G4" i="1"/>
  <c r="F4" i="1"/>
  <c r="E4" i="1"/>
  <c r="D4" i="1"/>
  <c r="N4" i="1"/>
  <c r="M4" i="1"/>
  <c r="L4" i="1"/>
  <c r="K4" i="1"/>
  <c r="C4" i="1"/>
  <c r="B4" i="1"/>
  <c r="B7" i="1"/>
  <c r="G7" i="1"/>
  <c r="F7" i="1"/>
  <c r="C7" i="1"/>
  <c r="E7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<sst xmlns="http://schemas.openxmlformats.org/spreadsheetml/2006/main" count="41" uniqueCount="28">
  <si>
    <t>n</t>
  </si>
  <si>
    <t>p</t>
  </si>
  <si>
    <t>E(n)</t>
  </si>
  <si>
    <t>Xср</t>
  </si>
  <si>
    <t>суммпр</t>
  </si>
  <si>
    <t>среднее</t>
  </si>
  <si>
    <t>Xi-Xср</t>
  </si>
  <si>
    <t>S^2</t>
  </si>
  <si>
    <t>S</t>
  </si>
  <si>
    <t>Дисп.Г</t>
  </si>
  <si>
    <t>СтОткл.Г</t>
  </si>
  <si>
    <t>P</t>
  </si>
  <si>
    <t>P(0&lt;n&lt;=2)</t>
  </si>
  <si>
    <t>n/e</t>
  </si>
  <si>
    <t>e</t>
  </si>
  <si>
    <t>E(e)</t>
  </si>
  <si>
    <t>D(e)</t>
  </si>
  <si>
    <t>e^2</t>
  </si>
  <si>
    <t>E(e^2)</t>
  </si>
  <si>
    <t>(E(e))^2</t>
  </si>
  <si>
    <t>n^2</t>
  </si>
  <si>
    <t>E(n^2)</t>
  </si>
  <si>
    <t>(E(n))^2</t>
  </si>
  <si>
    <t>D(n)</t>
  </si>
  <si>
    <t>cov(e,n)</t>
  </si>
  <si>
    <t>en</t>
  </si>
  <si>
    <t>E(e,n)</t>
  </si>
  <si>
    <t>p(e,n)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</si>
</sst>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5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28</xdr:col>
      <xdr:colOff>353580</xdr:colOff>
      <xdr:row>44</xdr:row>
      <xdr:rowOff>125012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E7BC5E-3588-4B12-B609-53101D760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8278380" cy="8507012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44</xdr:row>
      <xdr:rowOff>133350</xdr:rowOff>
    </xdr:from>
    <xdr:to>
      <xdr:col>27</xdr:col>
      <xdr:colOff>572585</xdr:colOff>
      <xdr:row>58</xdr:row>
      <xdr:rowOff>19406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0314CB8-727C-4533-865A-754DE62EB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58300" y="8515350"/>
          <a:ext cx="7773485" cy="2553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6</xdr:col>
      <xdr:colOff>551353</xdr:colOff>
      <xdr:row>13</xdr:row>
      <xdr:rowOff>114299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F797E36-2D21-4AF5-8917-DDE7FF9ED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4637578" cy="209549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23</xdr:col>
      <xdr:colOff>572601</xdr:colOff>
      <xdr:row>17</xdr:row>
      <xdr:rowOff>29031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346E23A-1E58-4A56-83E3-90B8D25D4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4225" y="0"/>
          <a:ext cx="7887801" cy="32675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</xdr:rowOff>
    </xdr:from>
    <xdr:to>
      <xdr:col>5</xdr:col>
      <xdr:colOff>279775</xdr:colOff>
      <xdr:row>18</xdr:row>
      <xdr:rowOff>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501ABB6-BFAC-42C8-ACE7-24885934B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1"/>
          <a:ext cx="3327775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9525</xdr:rowOff>
    </xdr:from>
    <xdr:to>
      <xdr:col>6</xdr:col>
      <xdr:colOff>371475</xdr:colOff>
      <xdr:row>50</xdr:row>
      <xdr:rowOff>175050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9427CF2-3B58-48B1-90F5-D29B25145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48525"/>
          <a:ext cx="4029075" cy="245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DB93-66BE-40B9-A765-629B150ABAB9}">
  <dimension ref="A1:N16"/>
  <sheetViews>
    <sheetView workbookViewId="0">
      <selection activeCell="B10" sqref="B10"/>
    </sheetView>
  </sheetViews>
  <sheetFormatPr defaultRowHeight="15" x14ac:dyDescent="0.25"/>
  <sheetData>
    <row r="1" spans="1:14" x14ac:dyDescent="0.25">
      <c r="A1" t="s">
        <v>0</v>
      </c>
      <c r="B1">
        <v>13</v>
      </c>
    </row>
    <row r="3" spans="1:14" x14ac:dyDescent="0.25">
      <c r="A3" t="s">
        <v>0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4</v>
      </c>
      <c r="I3">
        <v>4</v>
      </c>
      <c r="J3">
        <v>4</v>
      </c>
      <c r="K3">
        <v>5</v>
      </c>
      <c r="L3">
        <v>5</v>
      </c>
      <c r="M3">
        <v>6</v>
      </c>
      <c r="N3">
        <v>6</v>
      </c>
    </row>
    <row r="4" spans="1:14" x14ac:dyDescent="0.25">
      <c r="A4" t="s">
        <v>1</v>
      </c>
      <c r="B4">
        <f>2/13</f>
        <v>0.15384615384615385</v>
      </c>
      <c r="C4">
        <f>2/13</f>
        <v>0.15384615384615385</v>
      </c>
      <c r="D4">
        <f>3/13</f>
        <v>0.23076923076923078</v>
      </c>
      <c r="E4">
        <f>3/13</f>
        <v>0.23076923076923078</v>
      </c>
      <c r="F4">
        <f>3/13</f>
        <v>0.23076923076923078</v>
      </c>
      <c r="G4">
        <f>1/13</f>
        <v>7.6923076923076927E-2</v>
      </c>
      <c r="H4">
        <f>3/13</f>
        <v>0.23076923076923078</v>
      </c>
      <c r="I4">
        <f>3/13</f>
        <v>0.23076923076923078</v>
      </c>
      <c r="J4">
        <f>3/13</f>
        <v>0.23076923076923078</v>
      </c>
      <c r="K4">
        <f>2/13</f>
        <v>0.15384615384615385</v>
      </c>
      <c r="L4">
        <f>2/13</f>
        <v>0.15384615384615385</v>
      </c>
      <c r="M4">
        <f>2/13</f>
        <v>0.15384615384615385</v>
      </c>
      <c r="N4">
        <f>2/13</f>
        <v>0.15384615384615385</v>
      </c>
    </row>
    <row r="6" spans="1:14" x14ac:dyDescent="0.25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14" x14ac:dyDescent="0.25">
      <c r="A7" t="s">
        <v>1</v>
      </c>
      <c r="B7" s="1">
        <f>2/13</f>
        <v>0.15384615384615385</v>
      </c>
      <c r="C7" s="1">
        <f>3/13</f>
        <v>0.23076923076923078</v>
      </c>
      <c r="D7" s="1">
        <f>1/13</f>
        <v>7.6923076923076927E-2</v>
      </c>
      <c r="E7" s="1">
        <f>3/13</f>
        <v>0.23076923076923078</v>
      </c>
      <c r="F7" s="1">
        <f>2/13</f>
        <v>0.15384615384615385</v>
      </c>
      <c r="G7" s="1">
        <f>2/13</f>
        <v>0.15384615384615385</v>
      </c>
    </row>
    <row r="9" spans="1:14" x14ac:dyDescent="0.25">
      <c r="A9" t="s">
        <v>2</v>
      </c>
      <c r="B9" s="1">
        <f>SUMPRODUCT(B6:G6,B7:G7)</f>
        <v>3.4615384615384617</v>
      </c>
      <c r="C9" t="s">
        <v>4</v>
      </c>
    </row>
    <row r="10" spans="1:14" x14ac:dyDescent="0.25">
      <c r="A10" t="s">
        <v>3</v>
      </c>
      <c r="B10" s="1">
        <f>SUM(B3:N3)/B1</f>
        <v>3.4615384615384617</v>
      </c>
      <c r="C10" t="s">
        <v>5</v>
      </c>
    </row>
    <row r="12" spans="1:14" x14ac:dyDescent="0.25">
      <c r="A12" t="s">
        <v>9</v>
      </c>
      <c r="B12" s="1">
        <f>_xlfn.VAR.P(B3:N3)</f>
        <v>2.863905325443787</v>
      </c>
    </row>
    <row r="13" spans="1:14" x14ac:dyDescent="0.25">
      <c r="A13" t="s">
        <v>10</v>
      </c>
      <c r="B13" s="1">
        <f>_xlfn.STDEV.P(B3:N3)</f>
        <v>1.6923076923076923</v>
      </c>
    </row>
    <row r="14" spans="1:14" x14ac:dyDescent="0.25">
      <c r="A14" t="s">
        <v>6</v>
      </c>
      <c r="B14">
        <f>B3-$B$9</f>
        <v>-2.4615384615384617</v>
      </c>
      <c r="C14">
        <f t="shared" ref="C14:N14" si="0">C3-$B$9</f>
        <v>-2.4615384615384617</v>
      </c>
      <c r="D14">
        <f t="shared" si="0"/>
        <v>-1.4615384615384617</v>
      </c>
      <c r="E14">
        <f t="shared" si="0"/>
        <v>-1.4615384615384617</v>
      </c>
      <c r="F14">
        <f t="shared" si="0"/>
        <v>-1.4615384615384617</v>
      </c>
      <c r="G14">
        <f t="shared" si="0"/>
        <v>-0.46153846153846168</v>
      </c>
      <c r="H14">
        <f t="shared" si="0"/>
        <v>0.53846153846153832</v>
      </c>
      <c r="I14">
        <f t="shared" si="0"/>
        <v>0.53846153846153832</v>
      </c>
      <c r="J14">
        <f t="shared" si="0"/>
        <v>0.53846153846153832</v>
      </c>
      <c r="K14">
        <f t="shared" si="0"/>
        <v>1.5384615384615383</v>
      </c>
      <c r="L14">
        <f t="shared" si="0"/>
        <v>1.5384615384615383</v>
      </c>
      <c r="M14">
        <f t="shared" si="0"/>
        <v>2.5384615384615383</v>
      </c>
      <c r="N14">
        <f t="shared" si="0"/>
        <v>2.5384615384615383</v>
      </c>
    </row>
    <row r="15" spans="1:14" x14ac:dyDescent="0.25">
      <c r="A15" t="s">
        <v>7</v>
      </c>
      <c r="B15" s="1">
        <f>SUMSQ(B14:N14)/B1</f>
        <v>2.8639053254437861</v>
      </c>
    </row>
    <row r="16" spans="1:14" x14ac:dyDescent="0.25">
      <c r="A16" t="s">
        <v>8</v>
      </c>
      <c r="B16" s="1">
        <f>SQRT(B15)</f>
        <v>1.6923076923076921</v>
      </c>
    </row>
  </sheetData>
  <pageMargins left="0.7" right="0.7" top="0.75" bottom="0.75" header="0.3" footer="0.3"/>
  <ignoredErrors>
    <ignoredError sqref="G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C994-848F-490C-AC1E-324E5B5F935C}">
  <dimension ref="A1:J19"/>
  <sheetViews>
    <sheetView workbookViewId="0">
      <selection activeCell="D24" sqref="D24"/>
    </sheetView>
  </sheetViews>
  <sheetFormatPr defaultRowHeight="15" x14ac:dyDescent="0.25"/>
  <cols>
    <col min="2" max="2" width="15.5703125" customWidth="1"/>
  </cols>
  <sheetData>
    <row r="1" spans="1:10" x14ac:dyDescent="0.25">
      <c r="A1" t="s">
        <v>11</v>
      </c>
      <c r="B1">
        <v>0.77</v>
      </c>
    </row>
    <row r="2" spans="1:10" x14ac:dyDescent="0.25">
      <c r="A2" t="s">
        <v>0</v>
      </c>
      <c r="B2">
        <v>8</v>
      </c>
    </row>
    <row r="16" spans="1:10" x14ac:dyDescent="0.25">
      <c r="A16" t="s">
        <v>0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</row>
    <row r="17" spans="1:10" x14ac:dyDescent="0.25">
      <c r="A17" t="s">
        <v>11</v>
      </c>
      <c r="B17" s="2">
        <f>COMBIN($B$2,B16)*$B$1^B16*(1-$B$1)^($B$2-B16)</f>
        <v>7.831098528099994E-6</v>
      </c>
      <c r="C17">
        <f t="shared" ref="C17:J17" si="0">COMBIN($B$2,C16)*$B$1^C16*(1-$B$1)^($B$2-C16)</f>
        <v>2.0973724753519987E-4</v>
      </c>
      <c r="D17">
        <f t="shared" si="0"/>
        <v>2.4575734004667984E-3</v>
      </c>
      <c r="E17">
        <f t="shared" si="0"/>
        <v>1.6455056681386394E-2</v>
      </c>
      <c r="F17">
        <f t="shared" si="0"/>
        <v>6.8860835025366968E-2</v>
      </c>
      <c r="G17">
        <f t="shared" si="0"/>
        <v>0.18442727989402632</v>
      </c>
      <c r="H17">
        <f t="shared" si="0"/>
        <v>0.3087152293878267</v>
      </c>
      <c r="I17">
        <f t="shared" si="0"/>
        <v>0.29529282811009516</v>
      </c>
      <c r="J17">
        <f t="shared" si="0"/>
        <v>0.12357362915476808</v>
      </c>
    </row>
    <row r="19" spans="1:10" x14ac:dyDescent="0.25">
      <c r="A19" t="s">
        <v>12</v>
      </c>
      <c r="B19" s="1">
        <f>SUM(C17:D17)</f>
        <v>2.6673106480019984E-3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0579-E511-4ED1-A286-BEA27F022947}">
  <dimension ref="A1:I60"/>
  <sheetViews>
    <sheetView tabSelected="1" topLeftCell="A37" workbookViewId="0">
      <selection activeCell="E58" sqref="E58"/>
    </sheetView>
  </sheetViews>
  <sheetFormatPr defaultRowHeight="15" x14ac:dyDescent="0.25"/>
  <cols>
    <col min="2" max="2" width="9.140625" customWidth="1"/>
  </cols>
  <sheetData>
    <row r="1" spans="1:5" x14ac:dyDescent="0.25">
      <c r="A1" t="s">
        <v>13</v>
      </c>
      <c r="B1">
        <v>155</v>
      </c>
      <c r="C1">
        <v>182</v>
      </c>
      <c r="D1">
        <v>185</v>
      </c>
      <c r="E1">
        <v>197</v>
      </c>
    </row>
    <row r="2" spans="1:5" x14ac:dyDescent="0.25">
      <c r="A2">
        <v>3</v>
      </c>
      <c r="B2">
        <v>0.12</v>
      </c>
      <c r="C2">
        <v>0.18</v>
      </c>
      <c r="D2">
        <v>0.1</v>
      </c>
      <c r="E2">
        <v>0.26</v>
      </c>
    </row>
    <row r="3" spans="1:5" x14ac:dyDescent="0.25">
      <c r="A3">
        <v>6</v>
      </c>
      <c r="B3">
        <v>0.02</v>
      </c>
      <c r="C3">
        <v>0.05</v>
      </c>
      <c r="D3">
        <v>0.04</v>
      </c>
      <c r="E3">
        <v>0.23</v>
      </c>
    </row>
    <row r="5" spans="1:5" x14ac:dyDescent="0.25">
      <c r="A5" t="s">
        <v>14</v>
      </c>
      <c r="B5" cm="1">
        <f t="array" ref="B5:E5">B1:E1</f>
        <v>155</v>
      </c>
      <c r="C5">
        <v>182</v>
      </c>
      <c r="D5">
        <v>185</v>
      </c>
      <c r="E5">
        <v>197</v>
      </c>
    </row>
    <row r="6" spans="1:5" x14ac:dyDescent="0.25">
      <c r="A6" t="s">
        <v>1</v>
      </c>
      <c r="B6" s="1">
        <f>SUM(B2:B3)</f>
        <v>0.13999999999999999</v>
      </c>
      <c r="C6" s="1">
        <f>SUM(C2:C3)</f>
        <v>0.22999999999999998</v>
      </c>
      <c r="D6" s="1">
        <f>SUM(D2:D3)</f>
        <v>0.14000000000000001</v>
      </c>
      <c r="E6" s="1">
        <f>SUM(E2:E3)</f>
        <v>0.49</v>
      </c>
    </row>
    <row r="8" spans="1:5" x14ac:dyDescent="0.25">
      <c r="A8" t="s">
        <v>15</v>
      </c>
      <c r="B8" s="1">
        <f>SUMPRODUCT(_xlfn.ANCHORARRAY(B5),B6:E6)</f>
        <v>185.99</v>
      </c>
    </row>
    <row r="20" spans="1:5" x14ac:dyDescent="0.25">
      <c r="A20" t="s">
        <v>17</v>
      </c>
      <c r="B20" cm="1">
        <f t="array" ref="B20:E20">_xlfn.ANCHORARRAY(B5)^2</f>
        <v>24025</v>
      </c>
      <c r="C20">
        <v>33124</v>
      </c>
      <c r="D20">
        <v>34225</v>
      </c>
      <c r="E20">
        <v>38809</v>
      </c>
    </row>
    <row r="21" spans="1:5" x14ac:dyDescent="0.25">
      <c r="A21" t="s">
        <v>1</v>
      </c>
      <c r="B21" s="3" cm="1">
        <f t="array" ref="B21:E21">B6:E6</f>
        <v>0.13999999999999999</v>
      </c>
      <c r="C21" s="3">
        <v>0.22999999999999998</v>
      </c>
      <c r="D21" s="3">
        <v>0.14000000000000001</v>
      </c>
      <c r="E21" s="3">
        <v>0.49</v>
      </c>
    </row>
    <row r="23" spans="1:5" x14ac:dyDescent="0.25">
      <c r="A23" t="s">
        <v>18</v>
      </c>
      <c r="B23">
        <f>SUMPRODUCT(_xlfn.ANCHORARRAY(B20),_xlfn.ANCHORARRAY(B21))</f>
        <v>34789.93</v>
      </c>
    </row>
    <row r="24" spans="1:5" x14ac:dyDescent="0.25">
      <c r="A24" t="s">
        <v>19</v>
      </c>
      <c r="B24">
        <f>B8*B8</f>
        <v>34592.280100000004</v>
      </c>
    </row>
    <row r="25" spans="1:5" x14ac:dyDescent="0.25">
      <c r="A25" t="s">
        <v>16</v>
      </c>
      <c r="B25" s="1">
        <f>B23-B24</f>
        <v>197.64989999999671</v>
      </c>
    </row>
    <row r="27" spans="1:5" x14ac:dyDescent="0.25">
      <c r="A27" t="s">
        <v>0</v>
      </c>
      <c r="B27">
        <v>3</v>
      </c>
      <c r="C27">
        <v>6</v>
      </c>
    </row>
    <row r="28" spans="1:5" x14ac:dyDescent="0.25">
      <c r="A28" t="s">
        <v>1</v>
      </c>
      <c r="B28" s="1">
        <f>SUM(B2:E2)</f>
        <v>0.66</v>
      </c>
      <c r="C28" s="1">
        <f>SUM(B3:E3)</f>
        <v>0.34</v>
      </c>
    </row>
    <row r="30" spans="1:5" x14ac:dyDescent="0.25">
      <c r="A30" t="s">
        <v>2</v>
      </c>
      <c r="B30">
        <f>SUMPRODUCT(B27:C27,B28:C28)</f>
        <v>4.0199999999999996</v>
      </c>
    </row>
    <row r="32" spans="1:5" x14ac:dyDescent="0.25">
      <c r="A32" t="s">
        <v>20</v>
      </c>
      <c r="B32" cm="1">
        <f t="array" ref="B32:C32">B27:C27^2</f>
        <v>9</v>
      </c>
      <c r="C32">
        <v>36</v>
      </c>
    </row>
    <row r="33" spans="1:3" x14ac:dyDescent="0.25">
      <c r="A33" t="s">
        <v>1</v>
      </c>
      <c r="B33" cm="1">
        <f t="array" ref="B33:C33">B28:C28</f>
        <v>0.66</v>
      </c>
      <c r="C33">
        <v>0.34</v>
      </c>
    </row>
    <row r="35" spans="1:3" x14ac:dyDescent="0.25">
      <c r="A35" t="s">
        <v>21</v>
      </c>
      <c r="B35">
        <f>SUMPRODUCT(_xlfn.ANCHORARRAY(B32),_xlfn.ANCHORARRAY(B33))</f>
        <v>18.18</v>
      </c>
    </row>
    <row r="36" spans="1:3" x14ac:dyDescent="0.25">
      <c r="A36" t="s">
        <v>22</v>
      </c>
      <c r="B36">
        <f>B30*B30</f>
        <v>16.160399999999996</v>
      </c>
    </row>
    <row r="37" spans="1:3" x14ac:dyDescent="0.25">
      <c r="A37" t="s">
        <v>23</v>
      </c>
      <c r="B37">
        <f>B35-B36</f>
        <v>2.0196000000000041</v>
      </c>
    </row>
    <row r="53" spans="1:9" x14ac:dyDescent="0.25">
      <c r="A53" t="s">
        <v>25</v>
      </c>
      <c r="B53">
        <f>A2*B1</f>
        <v>465</v>
      </c>
      <c r="C53">
        <f>A2*C1</f>
        <v>546</v>
      </c>
      <c r="D53">
        <f>A2*D1</f>
        <v>555</v>
      </c>
      <c r="E53">
        <f>A2*E1</f>
        <v>591</v>
      </c>
      <c r="F53">
        <f>A3*B1</f>
        <v>930</v>
      </c>
      <c r="G53">
        <f>A3*C1</f>
        <v>1092</v>
      </c>
      <c r="H53">
        <f>A3*D1</f>
        <v>1110</v>
      </c>
      <c r="I53">
        <f>A3*E1</f>
        <v>1182</v>
      </c>
    </row>
    <row r="54" spans="1:9" x14ac:dyDescent="0.25">
      <c r="A54" t="s">
        <v>1</v>
      </c>
      <c r="B54">
        <f>B2</f>
        <v>0.12</v>
      </c>
      <c r="C54">
        <f t="shared" ref="C54:E54" si="0">C2</f>
        <v>0.18</v>
      </c>
      <c r="D54">
        <f t="shared" si="0"/>
        <v>0.1</v>
      </c>
      <c r="E54">
        <f t="shared" si="0"/>
        <v>0.26</v>
      </c>
      <c r="F54">
        <f>B3</f>
        <v>0.02</v>
      </c>
      <c r="G54">
        <f t="shared" ref="G54:I54" si="1">C3</f>
        <v>0.05</v>
      </c>
      <c r="H54">
        <f t="shared" si="1"/>
        <v>0.04</v>
      </c>
      <c r="I54">
        <f t="shared" si="1"/>
        <v>0.23</v>
      </c>
    </row>
    <row r="56" spans="1:9" x14ac:dyDescent="0.25">
      <c r="A56" t="s">
        <v>26</v>
      </c>
      <c r="B56">
        <f>SUMPRODUCT(B53:I53,B54:I54)</f>
        <v>752.7</v>
      </c>
    </row>
    <row r="58" spans="1:9" x14ac:dyDescent="0.25">
      <c r="A58" t="s">
        <v>24</v>
      </c>
      <c r="B58" s="1">
        <f>B56-B8*B30</f>
        <v>5.0202000000000453</v>
      </c>
    </row>
    <row r="60" spans="1:9" x14ac:dyDescent="0.25">
      <c r="A60" t="s">
        <v>27</v>
      </c>
      <c r="B60" s="1">
        <f>B58/(SQRT(B25)*SQRT(B37))</f>
        <v>0.25126965235165954</v>
      </c>
    </row>
  </sheetData>
  <pageMargins left="0.7" right="0.7" top="0.75" bottom="0.75" header="0.3" footer="0.3"/>
  <ignoredErrors>
    <ignoredError sqref="B28:C2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2023-12-14T09:44:53Z</dcterms:created>
  <dcterms:modified xsi:type="dcterms:W3CDTF">2023-12-14T10:50:55Z</dcterms:modified>
</cp:coreProperties>
</file>