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vut\University\Master ITMO\1 semester\Data pre-processing and statistical elements\10 - Hypothesis checking\"/>
    </mc:Choice>
  </mc:AlternateContent>
  <xr:revisionPtr revIDLastSave="0" documentId="13_ncr:1_{444C24F8-4818-44CE-8D27-C0C2F588EFAB}" xr6:coauthVersionLast="47" xr6:coauthVersionMax="47" xr10:uidLastSave="{00000000-0000-0000-0000-000000000000}"/>
  <bookViews>
    <workbookView xWindow="7320" yWindow="-45" windowWidth="21600" windowHeight="11295" firstSheet="2" activeTab="4" xr2:uid="{11B9F649-A2AD-46EC-8328-8C8450468977}"/>
  </bookViews>
  <sheets>
    <sheet name="Task 1 - RAW data hypothesis_2" sheetId="2" r:id="rId1"/>
    <sheet name="Task 2 - hypothesis_5_X" sheetId="3" r:id="rId2"/>
    <sheet name="Task 3" sheetId="4" r:id="rId3"/>
    <sheet name="Task 4 - RAW data hypothesis_4" sheetId="6" r:id="rId4"/>
    <sheet name="Task 5" sheetId="7" r:id="rId5"/>
  </sheets>
  <definedNames>
    <definedName name="ExternalData_1" localSheetId="0" hidden="1">'Task 1 - RAW data hypothesis_2'!$A$1:$A$101</definedName>
    <definedName name="ExternalData_1" localSheetId="1" hidden="1">'Task 2 - hypothesis_5_X'!$A$1:$A$11</definedName>
    <definedName name="ExternalData_1" localSheetId="2" hidden="1">'Task 3'!$A$1:$A$11</definedName>
    <definedName name="ExternalData_1" localSheetId="3" hidden="1">'Task 4 - RAW data hypothesis_4'!$A$1:$A$11</definedName>
    <definedName name="ExternalData_1" localSheetId="4" hidden="1">'Task 5'!$A$1:$A$21</definedName>
    <definedName name="ExternalData_2" localSheetId="1" hidden="1">'Task 2 - hypothesis_5_X'!$C$1:$C$8</definedName>
    <definedName name="ExternalData_2" localSheetId="2" hidden="1">'Task 3'!$C$1:$C$11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7" i="7" l="1"/>
  <c r="D16" i="7"/>
  <c r="D15" i="7"/>
  <c r="D13" i="7"/>
  <c r="D11" i="7"/>
  <c r="D10" i="7"/>
  <c r="D9" i="7"/>
  <c r="E22" i="6"/>
  <c r="D24" i="6"/>
  <c r="D21" i="6"/>
  <c r="D19" i="6"/>
  <c r="D17" i="6"/>
  <c r="B16" i="4"/>
  <c r="C14" i="4"/>
  <c r="A14" i="4"/>
  <c r="B37" i="3"/>
  <c r="B35" i="3"/>
  <c r="C33" i="3"/>
  <c r="A33" i="3"/>
  <c r="C30" i="3"/>
  <c r="A30" i="3"/>
  <c r="A27" i="3"/>
  <c r="C27" i="3"/>
  <c r="D60" i="2"/>
  <c r="F49" i="2"/>
  <c r="G49" i="2"/>
  <c r="H49" i="2"/>
  <c r="I49" i="2"/>
  <c r="J49" i="2"/>
  <c r="K49" i="2"/>
  <c r="L49" i="2"/>
  <c r="E49" i="2"/>
  <c r="F19" i="2" a="1"/>
  <c r="F19" i="2" s="1"/>
  <c r="F18" i="2" a="1"/>
  <c r="F18" i="2" s="1"/>
  <c r="C7" i="2" a="1"/>
  <c r="C7" i="2" s="1"/>
  <c r="D7" i="2" s="1"/>
  <c r="G7" i="2" s="1"/>
  <c r="D19" i="7" l="1"/>
  <c r="F11" i="2"/>
  <c r="F10" i="2"/>
  <c r="D12" i="2"/>
  <c r="G12" i="2" s="1"/>
  <c r="F9" i="2"/>
  <c r="D11" i="2"/>
  <c r="G11" i="2" s="1"/>
  <c r="F8" i="2"/>
  <c r="D32" i="2" a="1"/>
  <c r="D10" i="2"/>
  <c r="G10" i="2" s="1"/>
  <c r="D9" i="2"/>
  <c r="G9" i="2" s="1"/>
  <c r="D8" i="2"/>
  <c r="G8" i="2" s="1"/>
  <c r="F7" i="2"/>
  <c r="L7" i="2" s="1"/>
  <c r="F15" i="2"/>
  <c r="F14" i="2"/>
  <c r="F13" i="2"/>
  <c r="D15" i="2"/>
  <c r="G15" i="2" s="1"/>
  <c r="F12" i="2"/>
  <c r="D14" i="2"/>
  <c r="G14" i="2" s="1"/>
  <c r="D13" i="2"/>
  <c r="G13" i="2" s="1"/>
  <c r="L8" i="2" l="1"/>
  <c r="L9" i="2" s="1"/>
  <c r="L10" i="2" s="1"/>
  <c r="L11" i="2" s="1"/>
  <c r="L12" i="2" s="1"/>
  <c r="L13" i="2" s="1"/>
  <c r="L14" i="2" s="1"/>
  <c r="L15" i="2" s="1"/>
  <c r="L16" i="2" s="1"/>
  <c r="D32" i="2"/>
  <c r="D33" i="2" s="1"/>
  <c r="F33" i="2"/>
  <c r="G33" i="2"/>
  <c r="H33" i="2"/>
  <c r="I33" i="2"/>
  <c r="J33" i="2"/>
  <c r="K33" i="2"/>
  <c r="L33" i="2"/>
  <c r="E3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F39D2C-FF72-4ECD-AA55-4D9391F0CB2E}" keepAlive="1" name="Запрос — Task 1 - RAW data hypothesis_2" description="Соединение с запросом &quot;Task 1 - RAW data hypothesis_2&quot; в книге." type="5" refreshedVersion="7" background="1" saveData="1">
    <dbPr connection="Provider=Microsoft.Mashup.OleDb.1;Data Source=$Workbook$;Location=&quot;Task 1 - RAW data hypothesis_2&quot;;Extended Properties=&quot;&quot;" command="SELECT * FROM [Task 1 - RAW data hypothesis_2]"/>
  </connection>
  <connection id="2" xr16:uid="{50BAB97F-8162-43C5-9EA7-A298BF7E2FDF}" keepAlive="1" name="Запрос — Task 2 - hypothesis_5_X" description="Соединение с запросом &quot;Task 2 - hypothesis_5_X&quot; в книге." type="5" refreshedVersion="7" background="1" saveData="1">
    <dbPr connection="Provider=Microsoft.Mashup.OleDb.1;Data Source=$Workbook$;Location=&quot;Task 2 - hypothesis_5_X&quot;;Extended Properties=&quot;&quot;" command="SELECT * FROM [Task 2 - hypothesis_5_X]"/>
  </connection>
  <connection id="3" xr16:uid="{E5F16AD6-1A9B-486D-80F0-6E2A7C575F93}" keepAlive="1" name="Запрос — Task 2 - hypothesis_5_Y" description="Соединение с запросом &quot;Task 2 - hypothesis_5_Y&quot; в книге." type="5" refreshedVersion="7" background="1" saveData="1">
    <dbPr connection="Provider=Microsoft.Mashup.OleDb.1;Data Source=$Workbook$;Location=&quot;Task 2 - hypothesis_5_Y&quot;;Extended Properties=&quot;&quot;" command="SELECT * FROM [Task 2 - hypothesis_5_Y]"/>
  </connection>
  <connection id="4" xr16:uid="{C95CCBF8-7E68-49D4-8F09-CF74AD80E357}" keepAlive="1" name="Запрос — Task 3 - RAW data hypothesis_6_X" description="Соединение с запросом &quot;Task 3 - RAW data hypothesis_6_X&quot; в книге." type="5" refreshedVersion="7" background="1" saveData="1">
    <dbPr connection="Provider=Microsoft.Mashup.OleDb.1;Data Source=$Workbook$;Location=&quot;Task 3 - RAW data hypothesis_6_X&quot;;Extended Properties=&quot;&quot;" command="SELECT * FROM [Task 3 - RAW data hypothesis_6_X]"/>
  </connection>
  <connection id="5" xr16:uid="{D25D84D8-8450-4B09-9144-123B5B234EE5}" keepAlive="1" name="Запрос — Task 3 - RAW data hypothesis_6_Y" description="Соединение с запросом &quot;Task 3 - RAW data hypothesis_6_Y&quot; в книге." type="5" refreshedVersion="7" background="1" saveData="1">
    <dbPr connection="Provider=Microsoft.Mashup.OleDb.1;Data Source=$Workbook$;Location=&quot;Task 3 - RAW data hypothesis_6_Y&quot;;Extended Properties=&quot;&quot;" command="SELECT * FROM [Task 3 - RAW data hypothesis_6_Y]"/>
  </connection>
  <connection id="6" xr16:uid="{78EB0802-9349-420F-98D7-5C00B6761896}" keepAlive="1" name="Запрос — Task 4 - RAW data hypothesis_4" description="Соединение с запросом &quot;Task 4 - RAW data hypothesis_4&quot; в книге." type="5" refreshedVersion="7" background="1" saveData="1">
    <dbPr connection="Provider=Microsoft.Mashup.OleDb.1;Data Source=$Workbook$;Location=&quot;Task 4 - RAW data hypothesis_4&quot;;Extended Properties=&quot;&quot;" command="SELECT * FROM [Task 4 - RAW data hypothesis_4]"/>
  </connection>
  <connection id="7" xr16:uid="{6EC0AC0A-72FD-4306-8DA5-FCD3306B9D25}" keepAlive="1" name="Запрос — Task 5 - RAW data hypothesis_3" description="Соединение с запросом &quot;Task 5 - RAW data hypothesis_3&quot; в книге." type="5" refreshedVersion="7" background="1" saveData="1">
    <dbPr connection="Provider=Microsoft.Mashup.OleDb.1;Data Source=$Workbook$;Location=&quot;Task 5 - RAW data hypothesis_3&quot;;Extended Properties=&quot;&quot;" command="SELECT * FROM [Task 5 - RAW data hypothesis_3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<sst xmlns="http://schemas.openxmlformats.org/spreadsheetml/2006/main" count="89" uniqueCount="69">
  <si>
    <t>Column1</t>
  </si>
  <si>
    <t>H</t>
  </si>
  <si>
    <t>Генеральная совокупность имеет равномерное распределение</t>
  </si>
  <si>
    <t>Критерий согласия Колмогарова</t>
  </si>
  <si>
    <t>p</t>
  </si>
  <si>
    <t>e</t>
  </si>
  <si>
    <t>e*</t>
  </si>
  <si>
    <t>p*</t>
  </si>
  <si>
    <t>a</t>
  </si>
  <si>
    <t>b</t>
  </si>
  <si>
    <t>равномерное распределение</t>
  </si>
  <si>
    <t>H1</t>
  </si>
  <si>
    <t>H2</t>
  </si>
  <si>
    <t>случайная величина e имеет равномерное распределение с папраметрами 0 и 10</t>
  </si>
  <si>
    <t>!H1</t>
  </si>
  <si>
    <t>уровень значимости e</t>
  </si>
  <si>
    <t>F*n(t)</t>
  </si>
  <si>
    <t>t&lt;0</t>
  </si>
  <si>
    <t>0&lt;t&lt;1</t>
  </si>
  <si>
    <t>1&lt;t&lt;2</t>
  </si>
  <si>
    <t>2&lt;t&lt;3</t>
  </si>
  <si>
    <t>3&lt;t&lt;4</t>
  </si>
  <si>
    <t>4&lt;t&lt;5</t>
  </si>
  <si>
    <t>5&lt;t&lt;6</t>
  </si>
  <si>
    <t>6&lt;t&lt;7</t>
  </si>
  <si>
    <t>t&gt;10</t>
  </si>
  <si>
    <t>7&lt;t&lt;10</t>
  </si>
  <si>
    <t>(t1,t2]</t>
  </si>
  <si>
    <t>sup</t>
  </si>
  <si>
    <t>F1</t>
  </si>
  <si>
    <t>+inf</t>
  </si>
  <si>
    <t>p(x)</t>
  </si>
  <si>
    <t>C</t>
  </si>
  <si>
    <t>не принимается</t>
  </si>
  <si>
    <t>3,7 &gt; 1,36</t>
  </si>
  <si>
    <t>X</t>
  </si>
  <si>
    <t>Y</t>
  </si>
  <si>
    <t>Нормальное распределение</t>
  </si>
  <si>
    <t>Дисперсия одинакова</t>
  </si>
  <si>
    <t>Уорвень значимости</t>
  </si>
  <si>
    <t xml:space="preserve">H1 </t>
  </si>
  <si>
    <t>Среднее время работы не изменилось</t>
  </si>
  <si>
    <t>Xср</t>
  </si>
  <si>
    <t>Yср</t>
  </si>
  <si>
    <t>S0^2</t>
  </si>
  <si>
    <t>n</t>
  </si>
  <si>
    <t>m</t>
  </si>
  <si>
    <t>p(X,Y)</t>
  </si>
  <si>
    <t>Квантиль уровня</t>
  </si>
  <si>
    <t>Уровень занчимости</t>
  </si>
  <si>
    <t>p(x,y)</t>
  </si>
  <si>
    <t>a0 (ср)</t>
  </si>
  <si>
    <t>Нормальное распредление</t>
  </si>
  <si>
    <t>Дисп</t>
  </si>
  <si>
    <t>Уровень значимости</t>
  </si>
  <si>
    <t>Среднее время подготовки самолета к вылету 26 min</t>
  </si>
  <si>
    <t>Выборочное среднее</t>
  </si>
  <si>
    <t>p(X)</t>
  </si>
  <si>
    <t>С</t>
  </si>
  <si>
    <t>T</t>
  </si>
  <si>
    <t>p(X)&lt;C</t>
  </si>
  <si>
    <t>В среднем 1000 мл</t>
  </si>
  <si>
    <t>a0 ср</t>
  </si>
  <si>
    <t>X ср</t>
  </si>
  <si>
    <t>S0(X)</t>
  </si>
  <si>
    <t>P(X)</t>
  </si>
  <si>
    <t>P(X)&lt;C</t>
  </si>
  <si>
    <t>степень свободы</t>
  </si>
  <si>
    <t>2,093?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</si>
</sst>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NumberFormat="1"/>
  </cellXfs>
  <cellStyles count="1">
    <cellStyle name="Обычный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314326</xdr:colOff>
      <xdr:row>5</xdr:row>
      <xdr:rowOff>95251</xdr:rowOff>
    </xdr:from>
    <xdr:to>
      <xdr:col>10</xdr:col>
      <xdr:colOff>472908</xdr:colOff>
      <xdr:row>14</xdr:row>
      <xdr:rowOff>133351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7BCC453-D716-42EC-8669-48CCBFC77C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14876" y="1047751"/>
          <a:ext cx="1987382" cy="17526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14</xdr:col>
      <xdr:colOff>86758</xdr:colOff>
      <xdr:row>29</xdr:row>
      <xdr:rowOff>85896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449DE101-A423-4507-90B9-E7E4F2A01B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52550" y="4381500"/>
          <a:ext cx="7401958" cy="122889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35</xdr:row>
      <xdr:rowOff>28575</xdr:rowOff>
    </xdr:from>
    <xdr:to>
      <xdr:col>13</xdr:col>
      <xdr:colOff>239094</xdr:colOff>
      <xdr:row>46</xdr:row>
      <xdr:rowOff>288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359E1F4A-A0A0-41D4-B30D-64E34AAB73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52550" y="6696075"/>
          <a:ext cx="6944694" cy="206721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12</xdr:col>
      <xdr:colOff>851</xdr:colOff>
      <xdr:row>57</xdr:row>
      <xdr:rowOff>66870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58FD0346-3BB3-4BAD-AE5C-D3E2DB5FA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52550" y="9525000"/>
          <a:ext cx="6096851" cy="1400370"/>
        </a:xfrm>
        <a:prstGeom prst="rect">
          <a:avLst/>
        </a:prstGeom>
      </xdr:spPr>
    </xdr:pic>
    <xdr:clientData/>
  </xdr:twoCellAnchor>
  <xdr:twoCellAnchor editAs="oneCell">
    <xdr:from>
      <xdr:col>3</xdr:col>
      <xdr:colOff>180975</xdr:colOff>
      <xdr:row>61</xdr:row>
      <xdr:rowOff>171450</xdr:rowOff>
    </xdr:from>
    <xdr:to>
      <xdr:col>4</xdr:col>
      <xdr:colOff>581166</xdr:colOff>
      <xdr:row>63</xdr:row>
      <xdr:rowOff>47661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75E6E121-3F06-4F02-81E1-3A66849F00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43125" y="11791950"/>
          <a:ext cx="1009791" cy="257211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28</xdr:col>
      <xdr:colOff>601180</xdr:colOff>
      <xdr:row>45</xdr:row>
      <xdr:rowOff>96460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9D791EC2-56EB-42E8-8329-341D00C2DA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886950" y="0"/>
          <a:ext cx="7916380" cy="866896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45</xdr:row>
      <xdr:rowOff>85725</xdr:rowOff>
    </xdr:from>
    <xdr:to>
      <xdr:col>28</xdr:col>
      <xdr:colOff>277285</xdr:colOff>
      <xdr:row>90</xdr:row>
      <xdr:rowOff>67869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50BDA5CA-867D-47D9-BD53-14B06D64DD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886950" y="8658225"/>
          <a:ext cx="7592485" cy="8554644"/>
        </a:xfrm>
        <a:prstGeom prst="rect">
          <a:avLst/>
        </a:prstGeom>
      </xdr:spPr>
    </xdr:pic>
    <xdr:clientData/>
  </xdr:twoCellAnchor>
  <xdr:twoCellAnchor editAs="oneCell">
    <xdr:from>
      <xdr:col>15</xdr:col>
      <xdr:colOff>581025</xdr:colOff>
      <xdr:row>90</xdr:row>
      <xdr:rowOff>38100</xdr:rowOff>
    </xdr:from>
    <xdr:to>
      <xdr:col>27</xdr:col>
      <xdr:colOff>410572</xdr:colOff>
      <xdr:row>127</xdr:row>
      <xdr:rowOff>86715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44391476-FC62-4495-9BA9-E1CBB0F90D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858375" y="17183100"/>
          <a:ext cx="7144747" cy="70971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10</xdr:col>
      <xdr:colOff>296308</xdr:colOff>
      <xdr:row>24</xdr:row>
      <xdr:rowOff>67030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5BFED1A9-78E6-4D82-89B1-525D351943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95500"/>
          <a:ext cx="7401958" cy="254353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10</xdr:col>
      <xdr:colOff>334413</xdr:colOff>
      <xdr:row>42</xdr:row>
      <xdr:rowOff>152528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68446390-9FD8-42C5-87ED-DD32A0015C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239000"/>
          <a:ext cx="7440063" cy="91452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23</xdr:col>
      <xdr:colOff>515443</xdr:colOff>
      <xdr:row>46</xdr:row>
      <xdr:rowOff>77434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8955C21E-ED6B-4785-980C-A2FC24A258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15250" y="0"/>
          <a:ext cx="7830643" cy="884043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57150</xdr:colOff>
      <xdr:row>4</xdr:row>
      <xdr:rowOff>161925</xdr:rowOff>
    </xdr:from>
    <xdr:to>
      <xdr:col>8</xdr:col>
      <xdr:colOff>354135</xdr:colOff>
      <xdr:row>14</xdr:row>
      <xdr:rowOff>85725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55AD795E-1B22-4F5E-B464-78B7A86015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95600" y="923925"/>
          <a:ext cx="3344985" cy="1828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66674</xdr:rowOff>
    </xdr:from>
    <xdr:to>
      <xdr:col>4</xdr:col>
      <xdr:colOff>517143</xdr:colOff>
      <xdr:row>25</xdr:row>
      <xdr:rowOff>171765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AC8EAE6F-BC50-4B62-930E-1A9CD1EC0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495674"/>
          <a:ext cx="3965193" cy="143859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22</xdr:col>
      <xdr:colOff>420180</xdr:colOff>
      <xdr:row>44</xdr:row>
      <xdr:rowOff>86907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453E59AD-1581-40E2-8C16-1881C0F105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05650" y="0"/>
          <a:ext cx="7735380" cy="846890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19051</xdr:colOff>
      <xdr:row>7</xdr:row>
      <xdr:rowOff>142875</xdr:rowOff>
    </xdr:from>
    <xdr:to>
      <xdr:col>8</xdr:col>
      <xdr:colOff>571501</xdr:colOff>
      <xdr:row>15</xdr:row>
      <xdr:rowOff>129038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AA119F88-B07B-451F-8910-9C35F94FA6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43076" y="1476375"/>
          <a:ext cx="4895850" cy="151016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21</xdr:col>
      <xdr:colOff>362936</xdr:colOff>
      <xdr:row>43</xdr:row>
      <xdr:rowOff>105933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239AC7DB-DF5C-48A5-B9E6-1571E0CD64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86625" y="0"/>
          <a:ext cx="7068536" cy="829743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</xdr:colOff>
      <xdr:row>0</xdr:row>
      <xdr:rowOff>0</xdr:rowOff>
    </xdr:from>
    <xdr:to>
      <xdr:col>8</xdr:col>
      <xdr:colOff>143144</xdr:colOff>
      <xdr:row>17</xdr:row>
      <xdr:rowOff>162400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3F39A94-1CE5-40E2-96C0-669A947904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10050" y="0"/>
          <a:ext cx="1924319" cy="34009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21</xdr:col>
      <xdr:colOff>563074</xdr:colOff>
      <xdr:row>42</xdr:row>
      <xdr:rowOff>163064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AC791746-EB3D-4F46-9B74-90E7F0629C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00825" y="0"/>
          <a:ext cx="7878274" cy="8164064"/>
        </a:xfrm>
        <a:prstGeom prst="rect">
          <a:avLst/>
        </a:prstGeom>
      </xdr:spPr>
    </xdr:pic>
    <xdr:clientData/>
  </xdr:twoCellAnchor>
  <xdr:twoCellAnchor editAs="oneCell">
    <xdr:from>
      <xdr:col>8</xdr:col>
      <xdr:colOff>600075</xdr:colOff>
      <xdr:row>42</xdr:row>
      <xdr:rowOff>114300</xdr:rowOff>
    </xdr:from>
    <xdr:to>
      <xdr:col>21</xdr:col>
      <xdr:colOff>363023</xdr:colOff>
      <xdr:row>67</xdr:row>
      <xdr:rowOff>76859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35D606F2-6180-482F-9DAD-D2B7C97F34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91300" y="8115300"/>
          <a:ext cx="7687748" cy="4725059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A935639-2433-443D-A31D-6DE125ED1E37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4D011BF-314A-49CD-9130-88C52FF7B805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2FB79B81-BA44-4B9D-A614-70BAB32661FC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7D82E201-A86A-4D6B-AB2D-4F4B0F320E97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ACB8C181-4E4B-49C7-9F47-66EB02929DB5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4D14724D-ED25-486D-8C01-F5FE078AA021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35975342-BEF9-47C8-94FE-493959711D79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95B33C-9F34-4530-973C-C8F88F25D647}" name="Task_1___RAW_data_hypothesis_2" displayName="Task_1___RAW_data_hypothesis_2" ref="A1:A101" tableType="queryTable" totalsRowShown="0">
  <autoFilter ref="A1:A101" xr:uid="{0595B33C-9F34-4530-973C-C8F88F25D647}"/>
  <tableColumns count="1">
    <tableColumn id="1" xr3:uid="{F0699746-285C-407A-9D76-4FC818348E7B}" uniqueName="1" name="Column1" queryTableField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440235-98E3-46A1-A07A-08D1F201A742}" name="Task_2___hypothesis_5_X" displayName="Task_2___hypothesis_5_X" ref="A1:A11" tableType="queryTable" totalsRowShown="0">
  <autoFilter ref="A1:A11" xr:uid="{9B440235-98E3-46A1-A07A-08D1F201A742}"/>
  <tableColumns count="1">
    <tableColumn id="1" xr3:uid="{D47919AB-0B3B-4203-8E9B-8703AED4876D}" uniqueName="1" name="X" queryTableFieldId="1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16DAF8-288B-4606-9E71-6318A771E901}" name="Task_2___hypothesis_5_Y" displayName="Task_2___hypothesis_5_Y" ref="C1:C8" tableType="queryTable" totalsRowShown="0">
  <autoFilter ref="C1:C8" xr:uid="{7716DAF8-288B-4606-9E71-6318A771E901}"/>
  <tableColumns count="1">
    <tableColumn id="1" xr3:uid="{12105EA6-151E-4497-A965-4562EBDE4BB3}" uniqueName="1" name="Y" queryTableFieldId="1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E2E8D0A-4E50-487E-B5DA-F3BFD8A3D4D7}" name="Task_3___RAW_data_hypothesis_6_X" displayName="Task_3___RAW_data_hypothesis_6_X" ref="A1:A11" tableType="queryTable" totalsRowShown="0">
  <autoFilter ref="A1:A11" xr:uid="{CE2E8D0A-4E50-487E-B5DA-F3BFD8A3D4D7}"/>
  <tableColumns count="1">
    <tableColumn id="1" xr3:uid="{66D21508-7093-4586-BB4A-FD34119E3292}" uniqueName="1" name="X" queryTableFieldId="1" dataDxf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B262053-D9BA-4F94-85A7-24F082C86E81}" name="Task_3___RAW_data_hypothesis_6_Y" displayName="Task_3___RAW_data_hypothesis_6_Y" ref="C1:C11" tableType="queryTable" totalsRowShown="0">
  <autoFilter ref="C1:C11" xr:uid="{9B262053-D9BA-4F94-85A7-24F082C86E81}"/>
  <tableColumns count="1">
    <tableColumn id="1" xr3:uid="{D9C757F5-7324-4428-87F5-7FAEBF4CFC10}" uniqueName="1" name="Y" queryTableFieldId="1" dataDxf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69CC424-8173-4822-B2D6-5643FCE501A3}" name="Task_4___RAW_data_hypothesis_4" displayName="Task_4___RAW_data_hypothesis_4" ref="A1:A11" tableType="queryTable" totalsRowShown="0">
  <autoFilter ref="A1:A11" xr:uid="{B69CC424-8173-4822-B2D6-5643FCE501A3}"/>
  <tableColumns count="1">
    <tableColumn id="1" xr3:uid="{65B31470-433F-4C3F-A598-BA1432C2E0F2}" uniqueName="1" name="a" queryTableFieldId="1" dataDxfId="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3D426A4-4254-484C-B976-ED92BBE2B366}" name="Task_5___RAW_data_hypothesis_3" displayName="Task_5___RAW_data_hypothesis_3" ref="A1:A21" tableType="queryTable" totalsRowShown="0">
  <autoFilter ref="A1:A21" xr:uid="{53D426A4-4254-484C-B976-ED92BBE2B366}"/>
  <tableColumns count="1">
    <tableColumn id="1" xr3:uid="{297B858F-46D4-4DFE-B768-95FD3A3D4670}" uniqueName="1" name="a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E8C84-92B8-4080-8969-6B807D4D1E2A}">
  <dimension ref="A1:O101"/>
  <sheetViews>
    <sheetView topLeftCell="A28" workbookViewId="0">
      <selection activeCell="D60" sqref="D60"/>
    </sheetView>
  </sheetViews>
  <sheetFormatPr defaultRowHeight="15" x14ac:dyDescent="0.25"/>
  <cols>
    <col min="1" max="1" width="11.140625" bestFit="1" customWidth="1"/>
  </cols>
  <sheetData>
    <row r="1" spans="1:13" x14ac:dyDescent="0.25">
      <c r="A1" t="s">
        <v>0</v>
      </c>
      <c r="C1" t="s">
        <v>1</v>
      </c>
      <c r="D1" t="s">
        <v>2</v>
      </c>
    </row>
    <row r="2" spans="1:13" x14ac:dyDescent="0.25">
      <c r="A2">
        <v>2</v>
      </c>
    </row>
    <row r="3" spans="1:13" x14ac:dyDescent="0.25">
      <c r="A3">
        <v>3</v>
      </c>
      <c r="C3" t="s">
        <v>3</v>
      </c>
    </row>
    <row r="4" spans="1:13" x14ac:dyDescent="0.25">
      <c r="A4">
        <v>5</v>
      </c>
      <c r="C4" t="s">
        <v>15</v>
      </c>
      <c r="F4">
        <v>0.05</v>
      </c>
    </row>
    <row r="5" spans="1:13" x14ac:dyDescent="0.25">
      <c r="A5">
        <v>3</v>
      </c>
    </row>
    <row r="6" spans="1:13" x14ac:dyDescent="0.25">
      <c r="A6">
        <v>4</v>
      </c>
      <c r="C6" t="s">
        <v>5</v>
      </c>
      <c r="D6" t="s">
        <v>4</v>
      </c>
      <c r="F6" t="s">
        <v>6</v>
      </c>
      <c r="G6" t="s">
        <v>7</v>
      </c>
      <c r="L6" t="s">
        <v>16</v>
      </c>
    </row>
    <row r="7" spans="1:13" x14ac:dyDescent="0.25">
      <c r="A7">
        <v>5</v>
      </c>
      <c r="C7" cm="1">
        <f t="array" ref="C7:C15">_xlfn._xlws.SORT(_xlfn.UNIQUE(Task_1___RAW_data_hypothesis_2[Column1]))</f>
        <v>0</v>
      </c>
      <c r="D7">
        <f>COUNTIF(A:A,C7)</f>
        <v>7</v>
      </c>
      <c r="F7">
        <f>C7</f>
        <v>0</v>
      </c>
      <c r="G7">
        <f>D7/COUNT(A:A)</f>
        <v>7.0000000000000007E-2</v>
      </c>
      <c r="L7">
        <f>F7/40</f>
        <v>0</v>
      </c>
      <c r="M7" t="s">
        <v>17</v>
      </c>
    </row>
    <row r="8" spans="1:13" x14ac:dyDescent="0.25">
      <c r="A8">
        <v>5</v>
      </c>
      <c r="C8">
        <v>1</v>
      </c>
      <c r="D8">
        <f t="shared" ref="D8:D15" si="0">COUNTIF(A:A,C8)</f>
        <v>14</v>
      </c>
      <c r="F8">
        <f t="shared" ref="F8:F15" si="1">C8</f>
        <v>1</v>
      </c>
      <c r="G8">
        <f t="shared" ref="G8:G15" si="2">D8/COUNT(A:A)</f>
        <v>0.14000000000000001</v>
      </c>
      <c r="L8">
        <f>(L7+D7)/100</f>
        <v>7.0000000000000007E-2</v>
      </c>
      <c r="M8" t="s">
        <v>18</v>
      </c>
    </row>
    <row r="9" spans="1:13" x14ac:dyDescent="0.25">
      <c r="A9">
        <v>1</v>
      </c>
      <c r="C9">
        <v>2</v>
      </c>
      <c r="D9">
        <f t="shared" si="0"/>
        <v>18</v>
      </c>
      <c r="F9">
        <f t="shared" si="1"/>
        <v>2</v>
      </c>
      <c r="G9">
        <f t="shared" si="2"/>
        <v>0.18</v>
      </c>
      <c r="L9">
        <f t="shared" ref="L9:L16" si="3">L8+D8/100</f>
        <v>0.21000000000000002</v>
      </c>
      <c r="M9" t="s">
        <v>19</v>
      </c>
    </row>
    <row r="10" spans="1:13" x14ac:dyDescent="0.25">
      <c r="A10">
        <v>1</v>
      </c>
      <c r="C10">
        <v>3</v>
      </c>
      <c r="D10">
        <f t="shared" si="0"/>
        <v>21</v>
      </c>
      <c r="F10">
        <f t="shared" si="1"/>
        <v>3</v>
      </c>
      <c r="G10">
        <f t="shared" si="2"/>
        <v>0.21</v>
      </c>
      <c r="L10">
        <f t="shared" si="3"/>
        <v>0.39</v>
      </c>
      <c r="M10" t="s">
        <v>20</v>
      </c>
    </row>
    <row r="11" spans="1:13" x14ac:dyDescent="0.25">
      <c r="A11">
        <v>0</v>
      </c>
      <c r="C11">
        <v>4</v>
      </c>
      <c r="D11">
        <f t="shared" si="0"/>
        <v>15</v>
      </c>
      <c r="F11">
        <f t="shared" si="1"/>
        <v>4</v>
      </c>
      <c r="G11">
        <f t="shared" si="2"/>
        <v>0.15</v>
      </c>
      <c r="L11">
        <f t="shared" si="3"/>
        <v>0.6</v>
      </c>
      <c r="M11" t="s">
        <v>21</v>
      </c>
    </row>
    <row r="12" spans="1:13" x14ac:dyDescent="0.25">
      <c r="A12">
        <v>2</v>
      </c>
      <c r="C12">
        <v>5</v>
      </c>
      <c r="D12">
        <f t="shared" si="0"/>
        <v>12</v>
      </c>
      <c r="F12">
        <f t="shared" si="1"/>
        <v>5</v>
      </c>
      <c r="G12">
        <f t="shared" si="2"/>
        <v>0.12</v>
      </c>
      <c r="L12">
        <f t="shared" si="3"/>
        <v>0.75</v>
      </c>
      <c r="M12" t="s">
        <v>22</v>
      </c>
    </row>
    <row r="13" spans="1:13" x14ac:dyDescent="0.25">
      <c r="A13">
        <v>6</v>
      </c>
      <c r="C13">
        <v>6</v>
      </c>
      <c r="D13">
        <f t="shared" si="0"/>
        <v>9</v>
      </c>
      <c r="F13">
        <f t="shared" si="1"/>
        <v>6</v>
      </c>
      <c r="G13">
        <f t="shared" si="2"/>
        <v>0.09</v>
      </c>
      <c r="L13">
        <f t="shared" si="3"/>
        <v>0.87</v>
      </c>
      <c r="M13" t="s">
        <v>23</v>
      </c>
    </row>
    <row r="14" spans="1:13" x14ac:dyDescent="0.25">
      <c r="A14">
        <v>3</v>
      </c>
      <c r="C14">
        <v>7</v>
      </c>
      <c r="D14">
        <f t="shared" si="0"/>
        <v>3</v>
      </c>
      <c r="F14">
        <f t="shared" si="1"/>
        <v>7</v>
      </c>
      <c r="G14">
        <f t="shared" si="2"/>
        <v>0.03</v>
      </c>
      <c r="L14">
        <f t="shared" si="3"/>
        <v>0.96</v>
      </c>
      <c r="M14" t="s">
        <v>24</v>
      </c>
    </row>
    <row r="15" spans="1:13" x14ac:dyDescent="0.25">
      <c r="A15">
        <v>1</v>
      </c>
      <c r="C15">
        <v>10</v>
      </c>
      <c r="D15">
        <f t="shared" si="0"/>
        <v>1</v>
      </c>
      <c r="F15">
        <f t="shared" si="1"/>
        <v>10</v>
      </c>
      <c r="G15">
        <f t="shared" si="2"/>
        <v>0.01</v>
      </c>
      <c r="L15">
        <f t="shared" si="3"/>
        <v>0.99</v>
      </c>
      <c r="M15" t="s">
        <v>26</v>
      </c>
    </row>
    <row r="16" spans="1:13" x14ac:dyDescent="0.25">
      <c r="A16">
        <v>4</v>
      </c>
      <c r="L16">
        <f t="shared" si="3"/>
        <v>1</v>
      </c>
      <c r="M16" t="s">
        <v>25</v>
      </c>
    </row>
    <row r="17" spans="1:15" x14ac:dyDescent="0.25">
      <c r="A17">
        <v>5</v>
      </c>
      <c r="C17" t="s">
        <v>10</v>
      </c>
    </row>
    <row r="18" spans="1:15" x14ac:dyDescent="0.25">
      <c r="A18">
        <v>0</v>
      </c>
      <c r="C18" t="s">
        <v>8</v>
      </c>
      <c r="D18">
        <v>0</v>
      </c>
      <c r="F18" t="str" cm="1">
        <f t="array" ref="F18:O18">TRANSPOSE(M7:M16)</f>
        <v>t&lt;0</v>
      </c>
      <c r="G18" t="str">
        <v>0&lt;t&lt;1</v>
      </c>
      <c r="H18" t="str">
        <v>1&lt;t&lt;2</v>
      </c>
      <c r="I18" t="str">
        <v>2&lt;t&lt;3</v>
      </c>
      <c r="J18" t="str">
        <v>3&lt;t&lt;4</v>
      </c>
      <c r="K18" t="str">
        <v>4&lt;t&lt;5</v>
      </c>
      <c r="L18" t="str">
        <v>5&lt;t&lt;6</v>
      </c>
      <c r="M18" t="str">
        <v>6&lt;t&lt;7</v>
      </c>
      <c r="N18" t="str">
        <v>7&lt;t&lt;10</v>
      </c>
      <c r="O18" t="str">
        <v>t&gt;10</v>
      </c>
    </row>
    <row r="19" spans="1:15" x14ac:dyDescent="0.25">
      <c r="A19">
        <v>3</v>
      </c>
      <c r="C19" t="s">
        <v>9</v>
      </c>
      <c r="D19">
        <v>10</v>
      </c>
      <c r="F19" cm="1">
        <f t="array" ref="F19:O19">TRANSPOSE(L7:L16)</f>
        <v>0</v>
      </c>
      <c r="G19">
        <v>7.0000000000000007E-2</v>
      </c>
      <c r="H19">
        <v>0.21000000000000002</v>
      </c>
      <c r="I19">
        <v>0.39</v>
      </c>
      <c r="J19">
        <v>0.6</v>
      </c>
      <c r="K19">
        <v>0.75</v>
      </c>
      <c r="L19">
        <v>0.87</v>
      </c>
      <c r="M19">
        <v>0.96</v>
      </c>
      <c r="N19">
        <v>0.99</v>
      </c>
      <c r="O19">
        <v>1</v>
      </c>
    </row>
    <row r="20" spans="1:15" x14ac:dyDescent="0.25">
      <c r="A20">
        <v>4</v>
      </c>
    </row>
    <row r="21" spans="1:15" x14ac:dyDescent="0.25">
      <c r="A21">
        <v>3</v>
      </c>
      <c r="C21" t="s">
        <v>11</v>
      </c>
      <c r="D21" t="s">
        <v>13</v>
      </c>
    </row>
    <row r="22" spans="1:15" x14ac:dyDescent="0.25">
      <c r="A22">
        <v>1</v>
      </c>
      <c r="C22" t="s">
        <v>12</v>
      </c>
      <c r="D22" t="s">
        <v>14</v>
      </c>
    </row>
    <row r="23" spans="1:15" x14ac:dyDescent="0.25">
      <c r="A23">
        <v>3</v>
      </c>
    </row>
    <row r="24" spans="1:15" x14ac:dyDescent="0.25">
      <c r="A24">
        <v>0</v>
      </c>
    </row>
    <row r="25" spans="1:15" x14ac:dyDescent="0.25">
      <c r="A25">
        <v>6</v>
      </c>
    </row>
    <row r="26" spans="1:15" x14ac:dyDescent="0.25">
      <c r="A26">
        <v>3</v>
      </c>
    </row>
    <row r="27" spans="1:15" x14ac:dyDescent="0.25">
      <c r="A27">
        <v>3</v>
      </c>
    </row>
    <row r="28" spans="1:15" x14ac:dyDescent="0.25">
      <c r="A28">
        <v>5</v>
      </c>
    </row>
    <row r="29" spans="1:15" x14ac:dyDescent="0.25">
      <c r="A29">
        <v>0</v>
      </c>
    </row>
    <row r="30" spans="1:15" x14ac:dyDescent="0.25">
      <c r="A30">
        <v>2</v>
      </c>
    </row>
    <row r="31" spans="1:15" x14ac:dyDescent="0.25">
      <c r="A31">
        <v>4</v>
      </c>
    </row>
    <row r="32" spans="1:15" x14ac:dyDescent="0.25">
      <c r="A32">
        <v>4</v>
      </c>
      <c r="C32" t="s">
        <v>5</v>
      </c>
      <c r="D32" cm="1">
        <f t="array" ref="D32:L32">TRANSPOSE(_xlfn.ANCHORARRAY(C7))</f>
        <v>0</v>
      </c>
      <c r="E32">
        <v>1</v>
      </c>
      <c r="F32">
        <v>2</v>
      </c>
      <c r="G32">
        <v>3</v>
      </c>
      <c r="H32">
        <v>4</v>
      </c>
      <c r="I32">
        <v>5</v>
      </c>
      <c r="J32">
        <v>6</v>
      </c>
      <c r="K32">
        <v>7</v>
      </c>
      <c r="L32">
        <v>10</v>
      </c>
    </row>
    <row r="33" spans="1:13" x14ac:dyDescent="0.25">
      <c r="A33">
        <v>1</v>
      </c>
      <c r="C33" t="s">
        <v>29</v>
      </c>
      <c r="D33">
        <f>D32/10</f>
        <v>0</v>
      </c>
      <c r="E33">
        <f t="shared" ref="E33:L33" si="4">E32/10</f>
        <v>0.1</v>
      </c>
      <c r="F33">
        <f t="shared" si="4"/>
        <v>0.2</v>
      </c>
      <c r="G33">
        <f t="shared" si="4"/>
        <v>0.3</v>
      </c>
      <c r="H33">
        <f t="shared" si="4"/>
        <v>0.4</v>
      </c>
      <c r="I33">
        <f t="shared" si="4"/>
        <v>0.5</v>
      </c>
      <c r="J33">
        <f t="shared" si="4"/>
        <v>0.6</v>
      </c>
      <c r="K33">
        <f t="shared" si="4"/>
        <v>0.7</v>
      </c>
      <c r="L33">
        <f t="shared" si="4"/>
        <v>1</v>
      </c>
    </row>
    <row r="34" spans="1:13" x14ac:dyDescent="0.25">
      <c r="A34">
        <v>3</v>
      </c>
    </row>
    <row r="35" spans="1:13" x14ac:dyDescent="0.25">
      <c r="A35">
        <v>5</v>
      </c>
    </row>
    <row r="36" spans="1:13" x14ac:dyDescent="0.25">
      <c r="A36">
        <v>1</v>
      </c>
    </row>
    <row r="37" spans="1:13" x14ac:dyDescent="0.25">
      <c r="A37">
        <v>5</v>
      </c>
    </row>
    <row r="38" spans="1:13" x14ac:dyDescent="0.25">
      <c r="A38">
        <v>6</v>
      </c>
    </row>
    <row r="39" spans="1:13" x14ac:dyDescent="0.25">
      <c r="A39">
        <v>2</v>
      </c>
    </row>
    <row r="40" spans="1:13" x14ac:dyDescent="0.25">
      <c r="A40">
        <v>2</v>
      </c>
    </row>
    <row r="41" spans="1:13" x14ac:dyDescent="0.25">
      <c r="A41">
        <v>2</v>
      </c>
    </row>
    <row r="42" spans="1:13" x14ac:dyDescent="0.25">
      <c r="A42">
        <v>5</v>
      </c>
    </row>
    <row r="43" spans="1:13" x14ac:dyDescent="0.25">
      <c r="A43">
        <v>2</v>
      </c>
    </row>
    <row r="44" spans="1:13" x14ac:dyDescent="0.25">
      <c r="A44">
        <v>2</v>
      </c>
    </row>
    <row r="45" spans="1:13" x14ac:dyDescent="0.25">
      <c r="A45">
        <v>2</v>
      </c>
    </row>
    <row r="46" spans="1:13" x14ac:dyDescent="0.25">
      <c r="A46">
        <v>7</v>
      </c>
    </row>
    <row r="47" spans="1:13" x14ac:dyDescent="0.25">
      <c r="A47">
        <v>6</v>
      </c>
    </row>
    <row r="48" spans="1:13" x14ac:dyDescent="0.25">
      <c r="A48">
        <v>3</v>
      </c>
      <c r="C48" t="s">
        <v>27</v>
      </c>
      <c r="D48">
        <v>0</v>
      </c>
      <c r="E48">
        <v>1</v>
      </c>
      <c r="F48">
        <v>2</v>
      </c>
      <c r="G48">
        <v>3</v>
      </c>
      <c r="H48">
        <v>4</v>
      </c>
      <c r="I48">
        <v>5</v>
      </c>
      <c r="J48">
        <v>6</v>
      </c>
      <c r="K48">
        <v>7</v>
      </c>
      <c r="L48">
        <v>10</v>
      </c>
      <c r="M48" s="1" t="s">
        <v>30</v>
      </c>
    </row>
    <row r="49" spans="1:13" x14ac:dyDescent="0.25">
      <c r="A49">
        <v>1</v>
      </c>
      <c r="C49" t="s">
        <v>28</v>
      </c>
      <c r="D49">
        <v>0</v>
      </c>
      <c r="E49">
        <f>MAX(ABS(D33-G19),ABS(E33-G19))</f>
        <v>7.0000000000000007E-2</v>
      </c>
      <c r="F49">
        <f t="shared" ref="F49:L49" si="5">MAX(ABS(E33-H19),ABS(F33-H19))</f>
        <v>0.11000000000000001</v>
      </c>
      <c r="G49">
        <f t="shared" si="5"/>
        <v>0.19</v>
      </c>
      <c r="H49">
        <f t="shared" si="5"/>
        <v>0.3</v>
      </c>
      <c r="I49">
        <f t="shared" si="5"/>
        <v>0.35</v>
      </c>
      <c r="J49" s="2">
        <f t="shared" si="5"/>
        <v>0.37</v>
      </c>
      <c r="K49">
        <f t="shared" si="5"/>
        <v>0.36</v>
      </c>
      <c r="L49">
        <f t="shared" si="5"/>
        <v>0.29000000000000004</v>
      </c>
      <c r="M49">
        <v>0</v>
      </c>
    </row>
    <row r="50" spans="1:13" x14ac:dyDescent="0.25">
      <c r="A50">
        <v>4</v>
      </c>
    </row>
    <row r="51" spans="1:13" x14ac:dyDescent="0.25">
      <c r="A51">
        <v>2</v>
      </c>
    </row>
    <row r="52" spans="1:13" x14ac:dyDescent="0.25">
      <c r="A52">
        <v>2</v>
      </c>
    </row>
    <row r="53" spans="1:13" x14ac:dyDescent="0.25">
      <c r="A53">
        <v>3</v>
      </c>
    </row>
    <row r="54" spans="1:13" x14ac:dyDescent="0.25">
      <c r="A54">
        <v>7</v>
      </c>
    </row>
    <row r="55" spans="1:13" x14ac:dyDescent="0.25">
      <c r="A55">
        <v>2</v>
      </c>
    </row>
    <row r="56" spans="1:13" x14ac:dyDescent="0.25">
      <c r="A56">
        <v>6</v>
      </c>
    </row>
    <row r="57" spans="1:13" x14ac:dyDescent="0.25">
      <c r="A57">
        <v>4</v>
      </c>
    </row>
    <row r="58" spans="1:13" x14ac:dyDescent="0.25">
      <c r="A58">
        <v>4</v>
      </c>
    </row>
    <row r="59" spans="1:13" x14ac:dyDescent="0.25">
      <c r="A59">
        <v>3</v>
      </c>
    </row>
    <row r="60" spans="1:13" x14ac:dyDescent="0.25">
      <c r="A60">
        <v>6</v>
      </c>
      <c r="C60" t="s">
        <v>31</v>
      </c>
      <c r="D60" s="2">
        <f>SQRT(100)*J49</f>
        <v>3.7</v>
      </c>
    </row>
    <row r="61" spans="1:13" x14ac:dyDescent="0.25">
      <c r="A61">
        <v>3</v>
      </c>
      <c r="C61" t="s">
        <v>32</v>
      </c>
      <c r="D61">
        <v>1.36</v>
      </c>
    </row>
    <row r="62" spans="1:13" x14ac:dyDescent="0.25">
      <c r="A62">
        <v>5</v>
      </c>
    </row>
    <row r="63" spans="1:13" x14ac:dyDescent="0.25">
      <c r="A63">
        <v>2</v>
      </c>
      <c r="C63" t="s">
        <v>34</v>
      </c>
    </row>
    <row r="64" spans="1:13" x14ac:dyDescent="0.25">
      <c r="A64">
        <v>3</v>
      </c>
    </row>
    <row r="65" spans="1:4" x14ac:dyDescent="0.25">
      <c r="A65">
        <v>2</v>
      </c>
      <c r="C65" t="s">
        <v>11</v>
      </c>
      <c r="D65" t="s">
        <v>33</v>
      </c>
    </row>
    <row r="66" spans="1:4" x14ac:dyDescent="0.25">
      <c r="A66">
        <v>3</v>
      </c>
    </row>
    <row r="67" spans="1:4" x14ac:dyDescent="0.25">
      <c r="A67">
        <v>1</v>
      </c>
    </row>
    <row r="68" spans="1:4" x14ac:dyDescent="0.25">
      <c r="A68">
        <v>6</v>
      </c>
    </row>
    <row r="69" spans="1:4" x14ac:dyDescent="0.25">
      <c r="A69">
        <v>1</v>
      </c>
    </row>
    <row r="70" spans="1:4" x14ac:dyDescent="0.25">
      <c r="A70">
        <v>1</v>
      </c>
    </row>
    <row r="71" spans="1:4" x14ac:dyDescent="0.25">
      <c r="A71">
        <v>1</v>
      </c>
    </row>
    <row r="72" spans="1:4" x14ac:dyDescent="0.25">
      <c r="A72">
        <v>7</v>
      </c>
    </row>
    <row r="73" spans="1:4" x14ac:dyDescent="0.25">
      <c r="A73">
        <v>4</v>
      </c>
    </row>
    <row r="74" spans="1:4" x14ac:dyDescent="0.25">
      <c r="A74">
        <v>4</v>
      </c>
    </row>
    <row r="75" spans="1:4" x14ac:dyDescent="0.25">
      <c r="A75">
        <v>1</v>
      </c>
    </row>
    <row r="76" spans="1:4" x14ac:dyDescent="0.25">
      <c r="A76">
        <v>5</v>
      </c>
    </row>
    <row r="77" spans="1:4" x14ac:dyDescent="0.25">
      <c r="A77">
        <v>0</v>
      </c>
    </row>
    <row r="78" spans="1:4" x14ac:dyDescent="0.25">
      <c r="A78">
        <v>2</v>
      </c>
    </row>
    <row r="79" spans="1:4" x14ac:dyDescent="0.25">
      <c r="A79">
        <v>2</v>
      </c>
    </row>
    <row r="80" spans="1:4" x14ac:dyDescent="0.25">
      <c r="A80">
        <v>1</v>
      </c>
    </row>
    <row r="81" spans="1:1" x14ac:dyDescent="0.25">
      <c r="A81">
        <v>3</v>
      </c>
    </row>
    <row r="82" spans="1:1" x14ac:dyDescent="0.25">
      <c r="A82">
        <v>3</v>
      </c>
    </row>
    <row r="83" spans="1:1" x14ac:dyDescent="0.25">
      <c r="A83">
        <v>6</v>
      </c>
    </row>
    <row r="84" spans="1:1" x14ac:dyDescent="0.25">
      <c r="A84">
        <v>1</v>
      </c>
    </row>
    <row r="85" spans="1:1" x14ac:dyDescent="0.25">
      <c r="A85">
        <v>4</v>
      </c>
    </row>
    <row r="86" spans="1:1" x14ac:dyDescent="0.25">
      <c r="A86">
        <v>2</v>
      </c>
    </row>
    <row r="87" spans="1:1" x14ac:dyDescent="0.25">
      <c r="A87">
        <v>4</v>
      </c>
    </row>
    <row r="88" spans="1:1" x14ac:dyDescent="0.25">
      <c r="A88">
        <v>5</v>
      </c>
    </row>
    <row r="89" spans="1:1" x14ac:dyDescent="0.25">
      <c r="A89">
        <v>4</v>
      </c>
    </row>
    <row r="90" spans="1:1" x14ac:dyDescent="0.25">
      <c r="A90">
        <v>3</v>
      </c>
    </row>
    <row r="91" spans="1:1" x14ac:dyDescent="0.25">
      <c r="A91">
        <v>5</v>
      </c>
    </row>
    <row r="92" spans="1:1" x14ac:dyDescent="0.25">
      <c r="A92">
        <v>3</v>
      </c>
    </row>
    <row r="93" spans="1:1" x14ac:dyDescent="0.25">
      <c r="A93">
        <v>0</v>
      </c>
    </row>
    <row r="94" spans="1:1" x14ac:dyDescent="0.25">
      <c r="A94">
        <v>2</v>
      </c>
    </row>
    <row r="95" spans="1:1" x14ac:dyDescent="0.25">
      <c r="A95">
        <v>6</v>
      </c>
    </row>
    <row r="96" spans="1:1" x14ac:dyDescent="0.25">
      <c r="A96">
        <v>3</v>
      </c>
    </row>
    <row r="97" spans="1:1" x14ac:dyDescent="0.25">
      <c r="A97">
        <v>10</v>
      </c>
    </row>
    <row r="98" spans="1:1" x14ac:dyDescent="0.25">
      <c r="A98">
        <v>4</v>
      </c>
    </row>
    <row r="99" spans="1:1" x14ac:dyDescent="0.25">
      <c r="A99">
        <v>0</v>
      </c>
    </row>
    <row r="100" spans="1:1" x14ac:dyDescent="0.25">
      <c r="A100">
        <v>4</v>
      </c>
    </row>
    <row r="101" spans="1:1" x14ac:dyDescent="0.25">
      <c r="A101">
        <v>3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32E39-10E4-4B6D-9985-3D5183A254AB}">
  <dimension ref="A1:G37"/>
  <sheetViews>
    <sheetView topLeftCell="A4" workbookViewId="0">
      <selection activeCell="E34" sqref="E34"/>
    </sheetView>
  </sheetViews>
  <sheetFormatPr defaultRowHeight="15" x14ac:dyDescent="0.25"/>
  <cols>
    <col min="1" max="1" width="16.7109375" bestFit="1" customWidth="1"/>
    <col min="3" max="3" width="16.7109375" bestFit="1" customWidth="1"/>
  </cols>
  <sheetData>
    <row r="1" spans="1:7" x14ac:dyDescent="0.25">
      <c r="A1" t="s">
        <v>35</v>
      </c>
      <c r="C1" t="s">
        <v>36</v>
      </c>
      <c r="E1" t="s">
        <v>37</v>
      </c>
    </row>
    <row r="2" spans="1:7" x14ac:dyDescent="0.25">
      <c r="A2" s="3">
        <v>35.857418727828197</v>
      </c>
      <c r="C2" s="3">
        <v>38.829230313887798</v>
      </c>
      <c r="E2" t="s">
        <v>38</v>
      </c>
    </row>
    <row r="3" spans="1:7" x14ac:dyDescent="0.25">
      <c r="A3" s="3">
        <v>29.851215761736999</v>
      </c>
      <c r="C3" s="3">
        <v>32.936777850147301</v>
      </c>
    </row>
    <row r="4" spans="1:7" x14ac:dyDescent="0.25">
      <c r="A4" s="3">
        <v>25.991483956459</v>
      </c>
      <c r="C4" s="3">
        <v>39.731949280132497</v>
      </c>
      <c r="E4" t="s">
        <v>39</v>
      </c>
      <c r="G4">
        <v>0.05</v>
      </c>
    </row>
    <row r="5" spans="1:7" x14ac:dyDescent="0.25">
      <c r="A5" s="3">
        <v>34.426246960065299</v>
      </c>
      <c r="C5" s="3">
        <v>37.074383024184499</v>
      </c>
    </row>
    <row r="6" spans="1:7" x14ac:dyDescent="0.25">
      <c r="A6" s="3">
        <v>33.322775228298298</v>
      </c>
      <c r="C6" s="3">
        <v>33.338638084125698</v>
      </c>
      <c r="E6" t="s">
        <v>40</v>
      </c>
      <c r="F6" t="s">
        <v>41</v>
      </c>
    </row>
    <row r="7" spans="1:7" x14ac:dyDescent="0.25">
      <c r="A7" s="3">
        <v>36.441769073717303</v>
      </c>
      <c r="C7" s="3">
        <v>35.652128851972499</v>
      </c>
    </row>
    <row r="8" spans="1:7" x14ac:dyDescent="0.25">
      <c r="A8" s="3">
        <v>27.8588084559306</v>
      </c>
      <c r="C8" s="3">
        <v>33.1004687065724</v>
      </c>
    </row>
    <row r="9" spans="1:7" x14ac:dyDescent="0.25">
      <c r="A9" s="3">
        <v>31.017692738969298</v>
      </c>
    </row>
    <row r="10" spans="1:7" x14ac:dyDescent="0.25">
      <c r="A10" s="3">
        <v>26.4383459882811</v>
      </c>
    </row>
    <row r="11" spans="1:7" x14ac:dyDescent="0.25">
      <c r="A11" s="3">
        <v>30.520649336976899</v>
      </c>
    </row>
    <row r="26" spans="1:3" x14ac:dyDescent="0.25">
      <c r="A26" t="s">
        <v>42</v>
      </c>
      <c r="C26" t="s">
        <v>43</v>
      </c>
    </row>
    <row r="27" spans="1:3" x14ac:dyDescent="0.25">
      <c r="A27">
        <f>AVERAGE(Task_2___hypothesis_5_X[X])</f>
        <v>31.1726406228263</v>
      </c>
      <c r="C27">
        <f>AVERAGE(Task_2___hypothesis_5_Y[Y])</f>
        <v>35.809082301574669</v>
      </c>
    </row>
    <row r="29" spans="1:3" x14ac:dyDescent="0.25">
      <c r="A29" t="s">
        <v>44</v>
      </c>
      <c r="C29" t="s">
        <v>44</v>
      </c>
    </row>
    <row r="30" spans="1:3" x14ac:dyDescent="0.25">
      <c r="A30">
        <f>_xlfn.VAR.S(Task_2___hypothesis_5_X[X])</f>
        <v>14.150508045553781</v>
      </c>
      <c r="C30">
        <f>_xlfn.VAR.S(Task_2___hypothesis_5_Y[Y])</f>
        <v>7.9709357919941661</v>
      </c>
    </row>
    <row r="32" spans="1:3" x14ac:dyDescent="0.25">
      <c r="A32" t="s">
        <v>45</v>
      </c>
      <c r="C32" t="s">
        <v>46</v>
      </c>
    </row>
    <row r="33" spans="1:3" x14ac:dyDescent="0.25">
      <c r="A33">
        <f>COUNT(Task_2___hypothesis_5_X[X])</f>
        <v>10</v>
      </c>
      <c r="C33">
        <f>COUNT(Task_2___hypothesis_5_Y[Y])</f>
        <v>7</v>
      </c>
    </row>
    <row r="35" spans="1:3" x14ac:dyDescent="0.25">
      <c r="A35" t="s">
        <v>47</v>
      </c>
      <c r="B35" s="2">
        <f>SQRT((A33*C33)/(A33+C33))*((A27-C27)/SQRT(((A33-1)*A30+(C33-1)*C30)/(A33+C33-2)))</f>
        <v>-2.7530398452187153</v>
      </c>
    </row>
    <row r="37" spans="1:3" x14ac:dyDescent="0.25">
      <c r="A37" t="s">
        <v>48</v>
      </c>
      <c r="B37">
        <f>1-G4/2</f>
        <v>0.97499999999999998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5002F-1954-4A01-B707-5743D9E70BC2}">
  <dimension ref="A1:G16"/>
  <sheetViews>
    <sheetView workbookViewId="0">
      <selection activeCell="J15" sqref="J15"/>
    </sheetView>
  </sheetViews>
  <sheetFormatPr defaultRowHeight="15" x14ac:dyDescent="0.25"/>
  <cols>
    <col min="1" max="1" width="16.7109375" bestFit="1" customWidth="1"/>
    <col min="3" max="3" width="16.7109375" bestFit="1" customWidth="1"/>
  </cols>
  <sheetData>
    <row r="1" spans="1:7" x14ac:dyDescent="0.25">
      <c r="A1" t="s">
        <v>35</v>
      </c>
      <c r="C1" t="s">
        <v>36</v>
      </c>
      <c r="E1" t="s">
        <v>37</v>
      </c>
    </row>
    <row r="2" spans="1:7" x14ac:dyDescent="0.25">
      <c r="A2" s="3">
        <v>24.934991592454001</v>
      </c>
      <c r="C2" s="3">
        <v>27.4361464915564</v>
      </c>
    </row>
    <row r="3" spans="1:7" x14ac:dyDescent="0.25">
      <c r="A3" s="3">
        <v>25.485651980852701</v>
      </c>
      <c r="C3" s="3">
        <v>29.8352070684195</v>
      </c>
      <c r="E3" t="s">
        <v>49</v>
      </c>
      <c r="G3">
        <v>0.05</v>
      </c>
    </row>
    <row r="4" spans="1:7" x14ac:dyDescent="0.25">
      <c r="A4" s="3">
        <v>26.656085260037798</v>
      </c>
      <c r="C4" s="3">
        <v>29.395852915360599</v>
      </c>
      <c r="E4" t="s">
        <v>38</v>
      </c>
    </row>
    <row r="5" spans="1:7" x14ac:dyDescent="0.25">
      <c r="A5" s="3">
        <v>24.225490228127502</v>
      </c>
      <c r="C5" s="3">
        <v>31.5068333191739</v>
      </c>
    </row>
    <row r="6" spans="1:7" x14ac:dyDescent="0.25">
      <c r="A6" s="3">
        <v>24.5612233760767</v>
      </c>
      <c r="C6" s="3">
        <v>29.650618297484499</v>
      </c>
    </row>
    <row r="7" spans="1:7" x14ac:dyDescent="0.25">
      <c r="A7" s="3">
        <v>23.378721102199101</v>
      </c>
      <c r="C7" s="3">
        <v>30.9151376666996</v>
      </c>
    </row>
    <row r="8" spans="1:7" x14ac:dyDescent="0.25">
      <c r="A8" s="3">
        <v>22.044424162595501</v>
      </c>
      <c r="C8" s="3">
        <v>33.157607130153302</v>
      </c>
    </row>
    <row r="9" spans="1:7" x14ac:dyDescent="0.25">
      <c r="A9" s="3">
        <v>29.499124770518399</v>
      </c>
      <c r="C9" s="3">
        <v>37.340107236406801</v>
      </c>
    </row>
    <row r="10" spans="1:7" x14ac:dyDescent="0.25">
      <c r="A10" s="3">
        <v>23.986459104344199</v>
      </c>
      <c r="C10" s="3">
        <v>28.853348420700101</v>
      </c>
    </row>
    <row r="11" spans="1:7" x14ac:dyDescent="0.25">
      <c r="A11" s="3">
        <v>25.4818957677344</v>
      </c>
      <c r="C11" s="3">
        <v>32.591958269069401</v>
      </c>
    </row>
    <row r="13" spans="1:7" x14ac:dyDescent="0.25">
      <c r="A13" t="s">
        <v>44</v>
      </c>
      <c r="C13" t="s">
        <v>44</v>
      </c>
    </row>
    <row r="14" spans="1:7" x14ac:dyDescent="0.25">
      <c r="A14">
        <f>_xlfn.VAR.S(Task_3___RAW_data_hypothesis_6_X[X])</f>
        <v>4.0704693103162697</v>
      </c>
      <c r="C14">
        <f>_xlfn.VAR.S(Task_3___RAW_data_hypothesis_6_Y[Y])</f>
        <v>7.8515603811879862</v>
      </c>
    </row>
    <row r="16" spans="1:7" x14ac:dyDescent="0.25">
      <c r="A16" t="s">
        <v>50</v>
      </c>
      <c r="B16" s="2">
        <f>A14/C14</f>
        <v>0.51842807196247842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20BC-1A6D-4E5E-8E14-FBFA814B2B85}">
  <dimension ref="A1:E24"/>
  <sheetViews>
    <sheetView topLeftCell="A4" workbookViewId="0">
      <selection activeCell="E22" sqref="E22"/>
    </sheetView>
  </sheetViews>
  <sheetFormatPr defaultRowHeight="15" x14ac:dyDescent="0.25"/>
  <cols>
    <col min="1" max="1" width="16.7109375" bestFit="1" customWidth="1"/>
    <col min="3" max="3" width="19.42578125" customWidth="1"/>
  </cols>
  <sheetData>
    <row r="1" spans="1:4" x14ac:dyDescent="0.25">
      <c r="A1" t="s">
        <v>8</v>
      </c>
      <c r="C1" t="s">
        <v>45</v>
      </c>
      <c r="D1">
        <v>10</v>
      </c>
    </row>
    <row r="2" spans="1:4" x14ac:dyDescent="0.25">
      <c r="A2" s="3">
        <v>26.668134938066899</v>
      </c>
      <c r="C2" t="s">
        <v>51</v>
      </c>
      <c r="D2">
        <v>26</v>
      </c>
    </row>
    <row r="3" spans="1:4" x14ac:dyDescent="0.25">
      <c r="A3" s="3">
        <v>27.9935107578276</v>
      </c>
      <c r="C3" t="s">
        <v>52</v>
      </c>
    </row>
    <row r="4" spans="1:4" x14ac:dyDescent="0.25">
      <c r="A4" s="3">
        <v>29.333219873027701</v>
      </c>
      <c r="C4" t="s">
        <v>53</v>
      </c>
      <c r="D4">
        <v>6</v>
      </c>
    </row>
    <row r="5" spans="1:4" x14ac:dyDescent="0.25">
      <c r="A5" s="3">
        <v>29.815053681435501</v>
      </c>
      <c r="C5" t="s">
        <v>54</v>
      </c>
      <c r="D5">
        <v>0.01</v>
      </c>
    </row>
    <row r="6" spans="1:4" x14ac:dyDescent="0.25">
      <c r="A6" s="3">
        <v>29.7448132919308</v>
      </c>
    </row>
    <row r="7" spans="1:4" x14ac:dyDescent="0.25">
      <c r="A7" s="3">
        <v>32.045410267077401</v>
      </c>
      <c r="C7" t="s">
        <v>40</v>
      </c>
      <c r="D7" t="s">
        <v>55</v>
      </c>
    </row>
    <row r="8" spans="1:4" x14ac:dyDescent="0.25">
      <c r="A8" s="3">
        <v>31.365717932661902</v>
      </c>
    </row>
    <row r="9" spans="1:4" x14ac:dyDescent="0.25">
      <c r="A9" s="3">
        <v>26.6775994809941</v>
      </c>
    </row>
    <row r="10" spans="1:4" x14ac:dyDescent="0.25">
      <c r="A10" s="3">
        <v>31.366414264543</v>
      </c>
    </row>
    <row r="11" spans="1:4" x14ac:dyDescent="0.25">
      <c r="A11" s="3">
        <v>28.204800133156802</v>
      </c>
    </row>
    <row r="17" spans="3:5" x14ac:dyDescent="0.25">
      <c r="C17" t="s">
        <v>56</v>
      </c>
      <c r="D17" s="2">
        <f>AVERAGE(Task_4___RAW_data_hypothesis_4[a])</f>
        <v>29.321467462072171</v>
      </c>
    </row>
    <row r="19" spans="3:5" x14ac:dyDescent="0.25">
      <c r="C19" t="s">
        <v>57</v>
      </c>
      <c r="D19" s="2">
        <f>SQRT(D1)*(D17-D2)/SQRT(D4)</f>
        <v>4.287996055191778</v>
      </c>
    </row>
    <row r="21" spans="3:5" x14ac:dyDescent="0.25">
      <c r="C21" t="s">
        <v>59</v>
      </c>
      <c r="D21">
        <f>1-D5/2</f>
        <v>0.995</v>
      </c>
    </row>
    <row r="22" spans="3:5" x14ac:dyDescent="0.25">
      <c r="C22" t="s">
        <v>58</v>
      </c>
      <c r="D22">
        <v>2.5760000000000001</v>
      </c>
      <c r="E22">
        <f>NORMSINV(D21)</f>
        <v>2.5758293035488999</v>
      </c>
    </row>
    <row r="24" spans="3:5" x14ac:dyDescent="0.25">
      <c r="C24" t="s">
        <v>60</v>
      </c>
      <c r="D24" t="b">
        <f>IF(D19&lt;D22,TRUE,FALSE)</f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1155A-8F26-4483-A82A-DAD8C160C819}">
  <dimension ref="A1:E21"/>
  <sheetViews>
    <sheetView tabSelected="1" workbookViewId="0">
      <selection activeCell="F25" sqref="F25"/>
    </sheetView>
  </sheetViews>
  <sheetFormatPr defaultRowHeight="15" x14ac:dyDescent="0.25"/>
  <cols>
    <col min="1" max="1" width="16.7109375" bestFit="1" customWidth="1"/>
    <col min="3" max="3" width="16.85546875" customWidth="1"/>
    <col min="4" max="4" width="10.5703125" customWidth="1"/>
  </cols>
  <sheetData>
    <row r="1" spans="1:4" x14ac:dyDescent="0.25">
      <c r="A1" t="s">
        <v>8</v>
      </c>
      <c r="C1" t="s">
        <v>62</v>
      </c>
      <c r="D1">
        <v>1000</v>
      </c>
    </row>
    <row r="2" spans="1:4" x14ac:dyDescent="0.25">
      <c r="A2" s="3">
        <v>1001.43831130117</v>
      </c>
      <c r="C2" t="s">
        <v>45</v>
      </c>
      <c r="D2">
        <v>20</v>
      </c>
    </row>
    <row r="3" spans="1:4" x14ac:dyDescent="0.25">
      <c r="A3" s="3">
        <v>998.07944732310705</v>
      </c>
      <c r="C3" t="s">
        <v>52</v>
      </c>
    </row>
    <row r="4" spans="1:4" x14ac:dyDescent="0.25">
      <c r="A4" s="3">
        <v>998.77709797146997</v>
      </c>
    </row>
    <row r="5" spans="1:4" x14ac:dyDescent="0.25">
      <c r="A5" s="3">
        <v>999.79496806190605</v>
      </c>
      <c r="C5" t="s">
        <v>54</v>
      </c>
      <c r="D5">
        <v>0.05</v>
      </c>
    </row>
    <row r="6" spans="1:4" x14ac:dyDescent="0.25">
      <c r="A6" s="3">
        <v>999.13444298726995</v>
      </c>
    </row>
    <row r="7" spans="1:4" x14ac:dyDescent="0.25">
      <c r="A7" s="3">
        <v>1001.7464481061299</v>
      </c>
      <c r="C7" t="s">
        <v>11</v>
      </c>
      <c r="D7" t="s">
        <v>61</v>
      </c>
    </row>
    <row r="8" spans="1:4" x14ac:dyDescent="0.25">
      <c r="A8" s="3">
        <v>999.03553089097795</v>
      </c>
    </row>
    <row r="9" spans="1:4" x14ac:dyDescent="0.25">
      <c r="A9" s="3">
        <v>998.114049049036</v>
      </c>
      <c r="C9" t="s">
        <v>63</v>
      </c>
      <c r="D9">
        <f>AVERAGE(Task_5___RAW_data_hypothesis_3[a])</f>
        <v>999.78422874846706</v>
      </c>
    </row>
    <row r="10" spans="1:4" x14ac:dyDescent="0.25">
      <c r="A10" s="3">
        <v>996.46243850293104</v>
      </c>
      <c r="C10" t="s">
        <v>64</v>
      </c>
      <c r="D10">
        <f>_xlfn.STDEV.S(Task_5___RAW_data_hypothesis_3[a])</f>
        <v>1.7775348291977933</v>
      </c>
    </row>
    <row r="11" spans="1:4" x14ac:dyDescent="0.25">
      <c r="A11" s="3">
        <v>999.91763615980699</v>
      </c>
      <c r="C11" t="s">
        <v>53</v>
      </c>
      <c r="D11">
        <f>_xlfn.VAR.S(Task_5___RAW_data_hypothesis_3[a])</f>
        <v>3.1596300690112282</v>
      </c>
    </row>
    <row r="12" spans="1:4" x14ac:dyDescent="0.25">
      <c r="A12" s="3">
        <v>999.77960214891903</v>
      </c>
    </row>
    <row r="13" spans="1:4" x14ac:dyDescent="0.25">
      <c r="A13" s="3">
        <v>997.532340785256</v>
      </c>
      <c r="C13" t="s">
        <v>65</v>
      </c>
      <c r="D13">
        <f>SQRT(D2)*(D9-D1)/D10</f>
        <v>-0.54286327119183231</v>
      </c>
    </row>
    <row r="14" spans="1:4" x14ac:dyDescent="0.25">
      <c r="A14" s="3">
        <v>1001.70517523657</v>
      </c>
    </row>
    <row r="15" spans="1:4" x14ac:dyDescent="0.25">
      <c r="A15" s="3">
        <v>1003.69334884454</v>
      </c>
      <c r="C15" t="s">
        <v>59</v>
      </c>
      <c r="D15">
        <f>1-D5/2</f>
        <v>0.97499999999999998</v>
      </c>
    </row>
    <row r="16" spans="1:4" x14ac:dyDescent="0.25">
      <c r="A16" s="3">
        <v>1000.0142972567101</v>
      </c>
      <c r="C16" t="s">
        <v>67</v>
      </c>
      <c r="D16">
        <f>D2-1</f>
        <v>19</v>
      </c>
    </row>
    <row r="17" spans="1:5" x14ac:dyDescent="0.25">
      <c r="A17" s="3">
        <v>999.64491962600698</v>
      </c>
      <c r="C17" t="s">
        <v>32</v>
      </c>
      <c r="D17" t="s">
        <v>68</v>
      </c>
      <c r="E17">
        <f>TINV(D15,D16)</f>
        <v>3.1753275703019793E-2</v>
      </c>
    </row>
    <row r="18" spans="1:5" x14ac:dyDescent="0.25">
      <c r="A18" s="3">
        <v>999.05327058513603</v>
      </c>
    </row>
    <row r="19" spans="1:5" x14ac:dyDescent="0.25">
      <c r="A19" s="3">
        <v>998.53482677281102</v>
      </c>
      <c r="C19" t="s">
        <v>66</v>
      </c>
      <c r="D19" t="b">
        <f>IF(D13&lt;E17,TRUE,FALSE)</f>
        <v>1</v>
      </c>
    </row>
    <row r="20" spans="1:5" x14ac:dyDescent="0.25">
      <c r="A20" s="3">
        <v>1000.66417669586</v>
      </c>
    </row>
    <row r="21" spans="1:5" x14ac:dyDescent="0.25">
      <c r="A21" s="3">
        <v>1002.56224666373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19C611-243F-497C-A684-409B76548C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Task 1 - RAW data hypothesis_2</vt:lpstr>
      <vt:lpstr>Task 2 - hypothesis_5_X</vt:lpstr>
      <vt:lpstr>Task 3</vt:lpstr>
      <vt:lpstr>Task 4 - RAW data hypothesis_4</vt:lpstr>
      <vt:lpstr>Task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Давут Суханкулиев</dc:creator>
  <cp:lastModifiedBy>Давут Суханкулиев</cp:lastModifiedBy>
  <dcterms:created xsi:type="dcterms:W3CDTF">2023-12-18T19:40:07Z</dcterms:created>
  <dcterms:modified xsi:type="dcterms:W3CDTF">2023-12-19T14:22:27Z</dcterms:modified>
</cp:coreProperties>
</file>