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artaoPonto\"/>
    </mc:Choice>
  </mc:AlternateContent>
  <xr:revisionPtr revIDLastSave="0" documentId="13_ncr:1_{A935F7BB-00FC-4AF5-A76B-6D311B494AB9}" xr6:coauthVersionLast="47" xr6:coauthVersionMax="47" xr10:uidLastSave="{00000000-0000-0000-0000-000000000000}"/>
  <bookViews>
    <workbookView xWindow="-120" yWindow="-120" windowWidth="20730" windowHeight="11760" tabRatio="735" activeTab="4" xr2:uid="{00000000-000D-0000-FFFF-FFFF00000000}"/>
  </bookViews>
  <sheets>
    <sheet name="ORIENTAÇÕES" sheetId="1" r:id="rId1"/>
    <sheet name="LOG MODIFICAÇÕES" sheetId="2" r:id="rId2"/>
    <sheet name="CAPA" sheetId="3" r:id="rId3"/>
    <sheet name="PREMISSAS" sheetId="4" r:id="rId4"/>
    <sheet name="MODELO" sheetId="5" r:id="rId5"/>
  </sheets>
  <definedNames>
    <definedName name="_xlnm.Print_Area" localSheetId="4">MODELO!$A:$W</definedName>
    <definedName name="rngFeriados">CAPA!$B$7:$H$24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9" i="5" l="1"/>
  <c r="G39" i="5"/>
  <c r="AB37" i="5"/>
  <c r="AA37" i="5"/>
  <c r="Z37" i="5"/>
  <c r="I37" i="5" s="1"/>
  <c r="Y37" i="5"/>
  <c r="AB36" i="5"/>
  <c r="AA36" i="5"/>
  <c r="Z36" i="5"/>
  <c r="I36" i="5" s="1"/>
  <c r="Y36" i="5"/>
  <c r="AB35" i="5"/>
  <c r="AA35" i="5"/>
  <c r="Z35" i="5"/>
  <c r="I35" i="5" s="1"/>
  <c r="Y35" i="5"/>
  <c r="AB34" i="5"/>
  <c r="AA34" i="5"/>
  <c r="Z34" i="5"/>
  <c r="I34" i="5" s="1"/>
  <c r="Y34" i="5"/>
  <c r="AB33" i="5"/>
  <c r="AA33" i="5"/>
  <c r="Z33" i="5"/>
  <c r="I33" i="5" s="1"/>
  <c r="Y33" i="5"/>
  <c r="AB32" i="5"/>
  <c r="AA32" i="5"/>
  <c r="Z32" i="5"/>
  <c r="I32" i="5" s="1"/>
  <c r="Y32" i="5"/>
  <c r="AB31" i="5"/>
  <c r="AA31" i="5"/>
  <c r="Z31" i="5"/>
  <c r="I31" i="5" s="1"/>
  <c r="Y31" i="5"/>
  <c r="AB30" i="5"/>
  <c r="AA30" i="5"/>
  <c r="Z30" i="5"/>
  <c r="I30" i="5" s="1"/>
  <c r="Y30" i="5"/>
  <c r="AB29" i="5"/>
  <c r="AA29" i="5"/>
  <c r="Z29" i="5"/>
  <c r="I29" i="5" s="1"/>
  <c r="Y29" i="5"/>
  <c r="AB28" i="5"/>
  <c r="AA28" i="5"/>
  <c r="Z28" i="5"/>
  <c r="I28" i="5" s="1"/>
  <c r="Y28" i="5"/>
  <c r="AB27" i="5"/>
  <c r="AA27" i="5"/>
  <c r="Z27" i="5"/>
  <c r="I27" i="5" s="1"/>
  <c r="Y27" i="5"/>
  <c r="AB26" i="5"/>
  <c r="AA26" i="5"/>
  <c r="Z26" i="5"/>
  <c r="I26" i="5" s="1"/>
  <c r="Y26" i="5"/>
  <c r="AB25" i="5"/>
  <c r="AA25" i="5"/>
  <c r="Z25" i="5"/>
  <c r="I25" i="5" s="1"/>
  <c r="Y25" i="5"/>
  <c r="AB24" i="5"/>
  <c r="AA24" i="5"/>
  <c r="Z24" i="5"/>
  <c r="I24" i="5" s="1"/>
  <c r="Y24" i="5"/>
  <c r="AB23" i="5"/>
  <c r="AA23" i="5"/>
  <c r="Z23" i="5"/>
  <c r="I23" i="5" s="1"/>
  <c r="Y23" i="5"/>
  <c r="AB22" i="5"/>
  <c r="AA22" i="5"/>
  <c r="Z22" i="5"/>
  <c r="I22" i="5" s="1"/>
  <c r="Y22" i="5"/>
  <c r="AB21" i="5"/>
  <c r="AA21" i="5"/>
  <c r="Z21" i="5"/>
  <c r="I21" i="5" s="1"/>
  <c r="Y21" i="5"/>
  <c r="AB20" i="5"/>
  <c r="AA20" i="5"/>
  <c r="Z20" i="5"/>
  <c r="I20" i="5" s="1"/>
  <c r="Y20" i="5"/>
  <c r="AB19" i="5"/>
  <c r="AA19" i="5"/>
  <c r="Z19" i="5"/>
  <c r="I19" i="5" s="1"/>
  <c r="Y19" i="5"/>
  <c r="AB18" i="5"/>
  <c r="AA18" i="5"/>
  <c r="Z18" i="5"/>
  <c r="I18" i="5" s="1"/>
  <c r="Y18" i="5"/>
  <c r="AB17" i="5"/>
  <c r="AA17" i="5"/>
  <c r="Z17" i="5"/>
  <c r="I17" i="5" s="1"/>
  <c r="Y17" i="5"/>
  <c r="AB16" i="5"/>
  <c r="AA16" i="5"/>
  <c r="Z16" i="5"/>
  <c r="I16" i="5" s="1"/>
  <c r="Y16" i="5"/>
  <c r="AB15" i="5"/>
  <c r="AA15" i="5"/>
  <c r="Z15" i="5"/>
  <c r="I15" i="5" s="1"/>
  <c r="Y15" i="5"/>
  <c r="AB14" i="5"/>
  <c r="AA14" i="5"/>
  <c r="Z14" i="5"/>
  <c r="I14" i="5" s="1"/>
  <c r="Y14" i="5"/>
  <c r="AB13" i="5"/>
  <c r="AA13" i="5"/>
  <c r="Z13" i="5"/>
  <c r="I13" i="5" s="1"/>
  <c r="Y13" i="5"/>
  <c r="AB12" i="5"/>
  <c r="AA12" i="5"/>
  <c r="Z12" i="5"/>
  <c r="I12" i="5" s="1"/>
  <c r="Y12" i="5"/>
  <c r="AB11" i="5"/>
  <c r="AA11" i="5"/>
  <c r="Z11" i="5"/>
  <c r="I11" i="5" s="1"/>
  <c r="Y11" i="5"/>
  <c r="AB10" i="5"/>
  <c r="AA10" i="5"/>
  <c r="Z10" i="5"/>
  <c r="I10" i="5" s="1"/>
  <c r="Y10" i="5"/>
  <c r="AB9" i="5"/>
  <c r="AA9" i="5"/>
  <c r="Z9" i="5"/>
  <c r="I9" i="5" s="1"/>
  <c r="Y9" i="5"/>
  <c r="AB8" i="5"/>
  <c r="AA8" i="5"/>
  <c r="Z8" i="5"/>
  <c r="I8" i="5" s="1"/>
  <c r="Y8" i="5"/>
  <c r="AB7" i="5"/>
  <c r="AA7" i="5"/>
  <c r="Z7" i="5"/>
  <c r="I7" i="5" s="1"/>
  <c r="Y7" i="5"/>
  <c r="B7" i="5"/>
  <c r="C7" i="5" s="1"/>
  <c r="A7" i="5"/>
  <c r="B2" i="5"/>
  <c r="I14" i="4"/>
  <c r="E14" i="4"/>
  <c r="A14" i="4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E4" i="3"/>
  <c r="Q22" i="1"/>
  <c r="I39" i="5" l="1"/>
  <c r="B8" i="5"/>
  <c r="K7" i="5"/>
  <c r="M7" i="5"/>
  <c r="Q7" i="5" s="1"/>
  <c r="C8" i="5" l="1"/>
  <c r="A8" i="5"/>
  <c r="B9" i="5"/>
  <c r="S7" i="5"/>
  <c r="M8" i="5" l="1"/>
  <c r="K8" i="5"/>
  <c r="C9" i="5"/>
  <c r="B10" i="5"/>
  <c r="A9" i="5"/>
  <c r="M9" i="5" l="1"/>
  <c r="S9" i="5" s="1"/>
  <c r="K9" i="5"/>
  <c r="C10" i="5"/>
  <c r="B11" i="5"/>
  <c r="A10" i="5"/>
  <c r="S8" i="5"/>
  <c r="Q8" i="5"/>
  <c r="C11" i="5" l="1"/>
  <c r="B12" i="5"/>
  <c r="A11" i="5"/>
  <c r="Q9" i="5"/>
  <c r="M10" i="5"/>
  <c r="Q10" i="5" s="1"/>
  <c r="K10" i="5"/>
  <c r="S10" i="5" l="1"/>
  <c r="C12" i="5"/>
  <c r="B13" i="5"/>
  <c r="A12" i="5"/>
  <c r="M11" i="5"/>
  <c r="Q11" i="5" s="1"/>
  <c r="K11" i="5"/>
  <c r="C13" i="5" l="1"/>
  <c r="B14" i="5"/>
  <c r="A13" i="5"/>
  <c r="S11" i="5"/>
  <c r="M12" i="5"/>
  <c r="Q12" i="5" s="1"/>
  <c r="K12" i="5"/>
  <c r="S12" i="5" l="1"/>
  <c r="M13" i="5"/>
  <c r="S13" i="5" s="1"/>
  <c r="K13" i="5"/>
  <c r="C14" i="5"/>
  <c r="B15" i="5"/>
  <c r="A14" i="5"/>
  <c r="M14" i="5" l="1"/>
  <c r="Q14" i="5" s="1"/>
  <c r="K14" i="5"/>
  <c r="Q13" i="5"/>
  <c r="C15" i="5"/>
  <c r="B16" i="5"/>
  <c r="A15" i="5"/>
  <c r="M15" i="5" l="1"/>
  <c r="Q15" i="5" s="1"/>
  <c r="K15" i="5"/>
  <c r="S14" i="5"/>
  <c r="C16" i="5"/>
  <c r="B17" i="5"/>
  <c r="A16" i="5"/>
  <c r="C17" i="5" l="1"/>
  <c r="B18" i="5"/>
  <c r="A17" i="5"/>
  <c r="S15" i="5"/>
  <c r="M16" i="5"/>
  <c r="S16" i="5" s="1"/>
  <c r="K16" i="5"/>
  <c r="Q16" i="5" l="1"/>
  <c r="M17" i="5"/>
  <c r="Q17" i="5" s="1"/>
  <c r="K17" i="5"/>
  <c r="C18" i="5"/>
  <c r="B19" i="5"/>
  <c r="A18" i="5"/>
  <c r="M18" i="5" l="1"/>
  <c r="Q18" i="5" s="1"/>
  <c r="K18" i="5"/>
  <c r="C19" i="5"/>
  <c r="B20" i="5"/>
  <c r="A19" i="5"/>
  <c r="S17" i="5"/>
  <c r="M19" i="5" l="1"/>
  <c r="Q19" i="5" s="1"/>
  <c r="K19" i="5"/>
  <c r="C20" i="5"/>
  <c r="B21" i="5"/>
  <c r="A20" i="5"/>
  <c r="S18" i="5"/>
  <c r="M20" i="5" l="1"/>
  <c r="Q20" i="5" s="1"/>
  <c r="K20" i="5"/>
  <c r="C21" i="5"/>
  <c r="B22" i="5"/>
  <c r="A21" i="5"/>
  <c r="S19" i="5"/>
  <c r="M21" i="5" l="1"/>
  <c r="Q21" i="5" s="1"/>
  <c r="K21" i="5"/>
  <c r="C22" i="5"/>
  <c r="B23" i="5"/>
  <c r="A22" i="5"/>
  <c r="S20" i="5"/>
  <c r="M22" i="5" l="1"/>
  <c r="Q22" i="5" s="1"/>
  <c r="K22" i="5"/>
  <c r="C23" i="5"/>
  <c r="B24" i="5"/>
  <c r="A23" i="5"/>
  <c r="S21" i="5"/>
  <c r="M23" i="5" l="1"/>
  <c r="Q23" i="5" s="1"/>
  <c r="K23" i="5"/>
  <c r="C24" i="5"/>
  <c r="B25" i="5"/>
  <c r="A24" i="5"/>
  <c r="S22" i="5"/>
  <c r="C25" i="5" l="1"/>
  <c r="B26" i="5"/>
  <c r="A25" i="5"/>
  <c r="S23" i="5"/>
  <c r="M24" i="5"/>
  <c r="Q24" i="5" s="1"/>
  <c r="K24" i="5"/>
  <c r="M25" i="5" l="1"/>
  <c r="Q25" i="5" s="1"/>
  <c r="S25" i="5"/>
  <c r="K25" i="5"/>
  <c r="S24" i="5"/>
  <c r="C26" i="5"/>
  <c r="B27" i="5"/>
  <c r="A26" i="5"/>
  <c r="M26" i="5" l="1"/>
  <c r="Q26" i="5" s="1"/>
  <c r="K26" i="5"/>
  <c r="C27" i="5"/>
  <c r="B28" i="5"/>
  <c r="A27" i="5"/>
  <c r="M27" i="5" l="1"/>
  <c r="Q27" i="5" s="1"/>
  <c r="K27" i="5"/>
  <c r="C28" i="5"/>
  <c r="B29" i="5"/>
  <c r="A28" i="5"/>
  <c r="S26" i="5"/>
  <c r="S27" i="5" l="1"/>
  <c r="C29" i="5"/>
  <c r="B30" i="5"/>
  <c r="A29" i="5"/>
  <c r="M28" i="5"/>
  <c r="Q28" i="5" s="1"/>
  <c r="K28" i="5"/>
  <c r="M29" i="5" l="1"/>
  <c r="Q29" i="5" s="1"/>
  <c r="K29" i="5"/>
  <c r="S28" i="5"/>
  <c r="C30" i="5"/>
  <c r="B31" i="5"/>
  <c r="A30" i="5"/>
  <c r="S29" i="5" l="1"/>
  <c r="M30" i="5"/>
  <c r="Q30" i="5" s="1"/>
  <c r="S30" i="5"/>
  <c r="K30" i="5"/>
  <c r="C31" i="5"/>
  <c r="B32" i="5"/>
  <c r="A31" i="5"/>
  <c r="C32" i="5" l="1"/>
  <c r="B33" i="5"/>
  <c r="A32" i="5"/>
  <c r="M31" i="5"/>
  <c r="S31" i="5" s="1"/>
  <c r="K31" i="5"/>
  <c r="M32" i="5" l="1"/>
  <c r="Q32" i="5" s="1"/>
  <c r="S32" i="5"/>
  <c r="K32" i="5"/>
  <c r="Q31" i="5"/>
  <c r="C33" i="5"/>
  <c r="B34" i="5"/>
  <c r="A33" i="5"/>
  <c r="M33" i="5" l="1"/>
  <c r="Q33" i="5" s="1"/>
  <c r="K33" i="5"/>
  <c r="C34" i="5"/>
  <c r="B35" i="5"/>
  <c r="A34" i="5"/>
  <c r="M34" i="5" l="1"/>
  <c r="Q34" i="5" s="1"/>
  <c r="S34" i="5"/>
  <c r="K34" i="5"/>
  <c r="C35" i="5"/>
  <c r="B36" i="5"/>
  <c r="A35" i="5"/>
  <c r="S33" i="5"/>
  <c r="M35" i="5" l="1"/>
  <c r="Q35" i="5" s="1"/>
  <c r="S35" i="5"/>
  <c r="K35" i="5"/>
  <c r="C36" i="5"/>
  <c r="B37" i="5"/>
  <c r="A36" i="5"/>
  <c r="M36" i="5" l="1"/>
  <c r="Q36" i="5" s="1"/>
  <c r="S36" i="5"/>
  <c r="K36" i="5"/>
  <c r="C37" i="5"/>
  <c r="A37" i="5"/>
  <c r="M37" i="5" l="1"/>
  <c r="M39" i="5" s="1"/>
  <c r="K37" i="5"/>
  <c r="K39" i="5" s="1"/>
  <c r="S37" i="5" l="1"/>
  <c r="S39" i="5" s="1"/>
  <c r="Q37" i="5"/>
  <c r="Q3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RENAN</author>
  </authors>
  <commentList>
    <comment ref="C3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RENAN:
Preencher com o nome da empresa em que está apontando os cartões de ponto.</t>
        </r>
      </text>
    </comment>
    <comment ref="C4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RENAN:
Preencher com a data de início do período do cartão de ponto.</t>
        </r>
      </text>
    </comment>
    <comment ref="B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RENAN:
Nesta coluna, incluir a data de todos os feriados do ano.</t>
        </r>
      </text>
    </comment>
    <comment ref="D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RENAN:
Nesta coluna, incluir a observação do feriado. Não é obrigatório o seu preenchimento.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Renan</author>
    <author>RENAN</author>
  </authors>
  <commentList>
    <comment ref="D4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Renan:
Edite o nome do funcionário.</t>
        </r>
      </text>
    </comment>
    <comment ref="U4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Renan:
Preencher diariamente a carga horária do funcionário.</t>
        </r>
      </text>
    </comment>
    <comment ref="D6" authorId="1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RENAN:
Digitar a entrada do primeiro horário do funcionário. Não é necessário digitar os dois pontos da hora. Por exemplo, para o horário 07:59 digite apenas 0759. Caso o funcionário tenha faltas ou suspensões, deverá ser preenchido neste campo com os seguintes dados: "FALTA", "SUSPENSÃO", "SUSPENSO", caso contrário não irá totalizar.</t>
        </r>
      </text>
    </comment>
    <comment ref="E6" authorId="1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RENAN:
Digitar a saída do primeiro horário do funcionário. Não é necessário digitar os dois pontos da hora. Por exemplo, para o horário 13:59 digite apenas 1359</t>
        </r>
      </text>
    </comment>
    <comment ref="F6" authorId="1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RENAN:
Digitar a entrada do segundo horário do funcionário. Não é necessário digitar os dois pontos da hora. Por exemplo, para o horário 14:59 digite apenas 1459</t>
        </r>
      </text>
    </comment>
    <comment ref="G6" authorId="1" shapeId="0" xr:uid="{00000000-0006-0000-0400-000006000000}">
      <text>
        <r>
          <rPr>
            <sz val="11"/>
            <color theme="1"/>
            <rFont val="Calibri"/>
            <family val="2"/>
            <scheme val="minor"/>
          </rPr>
          <t>RENAN:
Digitar a saída do segundo horário do funcionário. Não é necessário digitar os dois pontos da hora. Por exemplo, para o horário 17:59 digite apenas 1759</t>
        </r>
      </text>
    </comment>
    <comment ref="O6" authorId="0" shapeId="0" xr:uid="{00000000-0006-0000-0400-000007000000}">
      <text>
        <r>
          <rPr>
            <sz val="11"/>
            <color theme="1"/>
            <rFont val="Calibri"/>
            <family val="2"/>
            <scheme val="minor"/>
          </rPr>
          <t>Renan:
Inserir manualmente o adicional noturno.</t>
        </r>
      </text>
    </comment>
    <comment ref="Q6" authorId="0" shapeId="0" xr:uid="{00000000-0006-0000-0400-000008000000}">
      <text>
        <r>
          <rPr>
            <sz val="11"/>
            <color theme="1"/>
            <rFont val="Calibri"/>
            <family val="2"/>
            <scheme val="minor"/>
          </rPr>
          <t>Renan:
Aqui você pode editar e colocar a primeira faixa de porcentagem.</t>
        </r>
      </text>
    </comment>
    <comment ref="S6" authorId="0" shapeId="0" xr:uid="{00000000-0006-0000-0400-000009000000}">
      <text>
        <r>
          <rPr>
            <sz val="11"/>
            <color theme="1"/>
            <rFont val="Calibri"/>
            <family val="2"/>
            <scheme val="minor"/>
          </rPr>
          <t>Renan:
Aqui você pode editar e colocar a segunda faixa de porcentagem.</t>
        </r>
      </text>
    </comment>
  </commentList>
</comments>
</file>

<file path=xl/sharedStrings.xml><?xml version="1.0" encoding="utf-8"?>
<sst xmlns="http://schemas.openxmlformats.org/spreadsheetml/2006/main" count="119" uniqueCount="81">
  <si>
    <t>Planilha - Cálculo Cartão de Ponto</t>
  </si>
  <si>
    <t>1º - Preencher o nome da empresa e o período inicial do cartão de ponto na planilha "CAPA";</t>
  </si>
  <si>
    <t>2º - Preencher os feriados;</t>
  </si>
  <si>
    <t>3º - Preencher os dados solicitados na planilha "Premissas";</t>
  </si>
  <si>
    <t>4º - Criar uma planilha para cada funcionário, fazendo uma cópia a partir da planilha "MODELO";</t>
  </si>
  <si>
    <t>5º - Preencher o nome do funcionário e a carga horária nos dias da semana. Caso não houver carga horária em algum dia, deixe com o valor zero;</t>
  </si>
  <si>
    <t>6º - Preencher os horários de entrada e saída dos funcionários. Observe que não é necessário digitar os dois pontos ":" da hora, ex: para 12:45, digite apenas 1245;</t>
  </si>
  <si>
    <t>7º - Caso tenha algum conhecimento de fórmulas e queira editar algumas, desbloqueie a planilha na aba "Revisão" &gt;&gt; "Desproteger Planilha". Não há senha.</t>
  </si>
  <si>
    <t xml:space="preserve">Verifique atualizações da planilha em: </t>
  </si>
  <si>
    <t>http://sourceforge.net/projects/pccp</t>
  </si>
  <si>
    <t>Planilha criada por Renan Araujo. Dúvidas ou sugestões, mande um e-mail para vba.renan@gmail.com</t>
  </si>
  <si>
    <t>Versão:</t>
  </si>
  <si>
    <t>Versão 1.1</t>
  </si>
  <si>
    <t>Realizado ajuste para funcionários da jornada noturna. Para o horário da meia noite, utilizar a notação de 24 horas, por exemplo, o funcionário saiu para intervalo meia noite e meia, utilizar a notação 24:30. Para uma hora da manhã utilizar a notação normal, 01:00</t>
  </si>
  <si>
    <t>Versão 1.2</t>
  </si>
  <si>
    <t>Realizado ajuste para funcionários da jornada noturna. Cálculo estava sendo feito incorretamente quando o intervalo dava-se após a meia noite.</t>
  </si>
  <si>
    <t>Versão 1.3</t>
  </si>
  <si>
    <t>Realizado ajuste para funcionários com carga horária diferenciada no sábado. Preencher a carga horária no campo "Sábado" que o sistema realizará o cálculo.</t>
  </si>
  <si>
    <t>Versão 2.0</t>
  </si>
  <si>
    <t>Incuída planilha de premissas, onde pode ser ajustado a porcentagem de horas extras para cada dia da semana. Funcionalidade de carga horária diferenciada por dia da semana.</t>
  </si>
  <si>
    <t>Versão 2.1</t>
  </si>
  <si>
    <t>Corrigido erro de cálculo no total de Horas Diárias.</t>
  </si>
  <si>
    <t>Versão 2.1.1</t>
  </si>
  <si>
    <t>Corrigido erro no mês de fevereiro, onde aparecia erro de fórmula nos cálculos.</t>
  </si>
  <si>
    <t>Versão atual:</t>
  </si>
  <si>
    <t>2.1.1</t>
  </si>
  <si>
    <t>APONTAMENTO DE CARTÕES</t>
  </si>
  <si>
    <t>EMPRESA:</t>
  </si>
  <si>
    <t>COMERCIAL BIGUS</t>
  </si>
  <si>
    <t>PERÍODO</t>
  </si>
  <si>
    <t>À</t>
  </si>
  <si>
    <t>FERIADOS</t>
  </si>
  <si>
    <t>Confraternização Universal</t>
  </si>
  <si>
    <t>Carnaval</t>
  </si>
  <si>
    <t>Tiradentes</t>
  </si>
  <si>
    <t>Paixão de Cristo</t>
  </si>
  <si>
    <t>F</t>
  </si>
  <si>
    <t>Dia do Trabalho</t>
  </si>
  <si>
    <t>Corpus Christi</t>
  </si>
  <si>
    <t>Independência do Brasil</t>
  </si>
  <si>
    <t>Nossa Senhora Aparecida (Padroeira do Brasil)</t>
  </si>
  <si>
    <t>Finados</t>
  </si>
  <si>
    <t>Proclamação da República</t>
  </si>
  <si>
    <t>Natal</t>
  </si>
  <si>
    <t>HORA EXTRA</t>
  </si>
  <si>
    <t>DIA DA SEMANA</t>
  </si>
  <si>
    <t>CÁLCULO</t>
  </si>
  <si>
    <t>SEGUNDA-FEIRA</t>
  </si>
  <si>
    <t>AS</t>
  </si>
  <si>
    <t>PRIMEIRAS HORAS SERÃO</t>
  </si>
  <si>
    <t>AS DEMAIS SERÃO</t>
  </si>
  <si>
    <t>TERÇA-FEIRA</t>
  </si>
  <si>
    <t>QUARTA-FEIRA</t>
  </si>
  <si>
    <t>QUINTA-FEIRA</t>
  </si>
  <si>
    <t>SEXTA-FEIRA</t>
  </si>
  <si>
    <t>SÁBADO</t>
  </si>
  <si>
    <t>DOMINGO</t>
  </si>
  <si>
    <t>ADICIONAL NOTURNO</t>
  </si>
  <si>
    <t>INTERVALO A.N.</t>
  </si>
  <si>
    <t>Funcionário</t>
  </si>
  <si>
    <t>H.E. / Atrasos / A.N</t>
  </si>
  <si>
    <t>Distrib. H.E. p/ Faixa</t>
  </si>
  <si>
    <t>CARGA HORÁRIA</t>
  </si>
  <si>
    <t>ESPELHO</t>
  </si>
  <si>
    <t>Data</t>
  </si>
  <si>
    <t>Dia Semana</t>
  </si>
  <si>
    <t>Entrada</t>
  </si>
  <si>
    <t>Saída</t>
  </si>
  <si>
    <t>H. Diária</t>
  </si>
  <si>
    <t>Atrasos</t>
  </si>
  <si>
    <t>Horas Extras</t>
  </si>
  <si>
    <t>A.N.</t>
  </si>
  <si>
    <t>1ª Faixa</t>
  </si>
  <si>
    <t>2ª Faixa</t>
  </si>
  <si>
    <t>SEGUNDA</t>
  </si>
  <si>
    <t>TERÇA</t>
  </si>
  <si>
    <t>QUARTA</t>
  </si>
  <si>
    <t>QUINTA</t>
  </si>
  <si>
    <t>SEXTA</t>
  </si>
  <si>
    <t>TOTAIS</t>
  </si>
  <si>
    <t>Faltas / Suspensão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</si>
</sst>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"/>
    <numFmt numFmtId="165" formatCode="[hh]:mm;;&quot;-&quot;"/>
    <numFmt numFmtId="166" formatCode=";;;"/>
    <numFmt numFmtId="167" formatCode="##&quot;:&quot;##"/>
    <numFmt numFmtId="168" formatCode="h:mm;@"/>
    <numFmt numFmtId="169" formatCode="#,##0;;&quot;-&quot;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36"/>
      <color theme="6" tint="-0.499984740745262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5" fillId="0" borderId="0"/>
  </cellStyleXfs>
  <cellXfs count="74">
    <xf numFmtId="0" fontId="0" fillId="0" borderId="0" xfId="0"/>
    <xf numFmtId="0" fontId="2" fillId="3" borderId="3" xfId="0" applyFont="1" applyFill="1" applyBorder="1"/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3" xfId="0" applyFill="1" applyBorder="1"/>
    <xf numFmtId="164" fontId="6" fillId="2" borderId="1" xfId="1" applyNumberFormat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165" fontId="9" fillId="2" borderId="1" xfId="1" applyNumberFormat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165" fontId="8" fillId="2" borderId="1" xfId="1" applyNumberFormat="1" applyFont="1" applyFill="1" applyBorder="1" applyAlignment="1">
      <alignment horizontal="center"/>
    </xf>
    <xf numFmtId="14" fontId="0" fillId="4" borderId="3" xfId="0" applyNumberFormat="1" applyFill="1" applyBorder="1" applyProtection="1">
      <protection locked="0"/>
    </xf>
    <xf numFmtId="2" fontId="6" fillId="2" borderId="1" xfId="1" applyNumberFormat="1" applyFont="1" applyFill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0" fillId="0" borderId="0" xfId="0" applyAlignment="1">
      <alignment horizontal="right"/>
    </xf>
    <xf numFmtId="2" fontId="6" fillId="0" borderId="0" xfId="1" applyNumberFormat="1" applyFont="1"/>
    <xf numFmtId="0" fontId="6" fillId="2" borderId="1" xfId="1" applyFont="1" applyFill="1" applyBorder="1" applyAlignment="1">
      <alignment horizontal="left"/>
    </xf>
    <xf numFmtId="20" fontId="0" fillId="4" borderId="1" xfId="0" applyNumberFormat="1" applyFill="1" applyBorder="1" applyAlignment="1" applyProtection="1">
      <alignment horizontal="center"/>
      <protection locked="0"/>
    </xf>
    <xf numFmtId="9" fontId="0" fillId="4" borderId="1" xfId="0" applyNumberFormat="1" applyFill="1" applyBorder="1" applyProtection="1">
      <protection locked="0"/>
    </xf>
    <xf numFmtId="2" fontId="2" fillId="3" borderId="1" xfId="1" applyNumberFormat="1" applyFont="1" applyFill="1" applyBorder="1" applyAlignment="1">
      <alignment horizontal="center"/>
    </xf>
    <xf numFmtId="165" fontId="6" fillId="4" borderId="1" xfId="1" applyNumberFormat="1" applyFont="1" applyFill="1" applyBorder="1" applyAlignment="1" applyProtection="1">
      <alignment horizontal="center"/>
      <protection locked="0"/>
    </xf>
    <xf numFmtId="0" fontId="11" fillId="0" borderId="7" xfId="1" applyFont="1" applyBorder="1" applyAlignment="1">
      <alignment vertical="center"/>
    </xf>
    <xf numFmtId="9" fontId="2" fillId="3" borderId="1" xfId="1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5" fillId="0" borderId="0" xfId="2"/>
    <xf numFmtId="14" fontId="16" fillId="4" borderId="4" xfId="0" applyNumberFormat="1" applyFont="1" applyFill="1" applyBorder="1" applyProtection="1">
      <protection locked="0"/>
    </xf>
    <xf numFmtId="0" fontId="17" fillId="0" borderId="0" xfId="1" applyFont="1"/>
    <xf numFmtId="166" fontId="0" fillId="0" borderId="0" xfId="0" applyNumberFormat="1"/>
    <xf numFmtId="167" fontId="6" fillId="4" borderId="1" xfId="1" applyNumberFormat="1" applyFont="1" applyFill="1" applyBorder="1" applyAlignment="1" applyProtection="1">
      <alignment horizontal="center"/>
      <protection locked="0"/>
    </xf>
    <xf numFmtId="167" fontId="8" fillId="2" borderId="1" xfId="1" applyNumberFormat="1" applyFont="1" applyFill="1" applyBorder="1" applyAlignment="1" applyProtection="1">
      <alignment horizontal="center"/>
      <protection locked="0"/>
    </xf>
    <xf numFmtId="168" fontId="6" fillId="0" borderId="0" xfId="1" applyNumberFormat="1" applyFont="1"/>
    <xf numFmtId="169" fontId="14" fillId="2" borderId="2" xfId="1" applyNumberFormat="1" applyFont="1" applyFill="1" applyBorder="1" applyAlignment="1">
      <alignment horizontal="center"/>
    </xf>
    <xf numFmtId="0" fontId="0" fillId="0" borderId="0" xfId="0"/>
    <xf numFmtId="0" fontId="6" fillId="0" borderId="0" xfId="1" applyFont="1"/>
    <xf numFmtId="166" fontId="6" fillId="0" borderId="0" xfId="1" applyNumberFormat="1" applyFont="1"/>
    <xf numFmtId="0" fontId="2" fillId="3" borderId="1" xfId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0" fontId="0" fillId="4" borderId="3" xfId="0" applyFill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4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0" fontId="11" fillId="0" borderId="0" xfId="1" applyFont="1" applyAlignment="1">
      <alignment horizontal="center" vertical="center"/>
    </xf>
    <xf numFmtId="0" fontId="6" fillId="0" borderId="0" xfId="1" applyFont="1"/>
    <xf numFmtId="0" fontId="10" fillId="5" borderId="18" xfId="1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6" fillId="3" borderId="19" xfId="1" applyFont="1" applyFill="1" applyBorder="1" applyAlignment="1" applyProtection="1">
      <alignment horizontal="left" vertical="top" wrapText="1"/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7" fillId="0" borderId="0" xfId="1" applyFont="1" applyAlignment="1">
      <alignment horizontal="center" vertical="center"/>
    </xf>
    <xf numFmtId="166" fontId="6" fillId="0" borderId="0" xfId="1" applyNumberFormat="1" applyFont="1"/>
    <xf numFmtId="0" fontId="2" fillId="3" borderId="1" xfId="1" applyFont="1" applyFill="1" applyBorder="1" applyAlignment="1">
      <alignment horizontal="center"/>
    </xf>
    <xf numFmtId="0" fontId="6" fillId="4" borderId="1" xfId="1" applyFont="1" applyFill="1" applyBorder="1" applyAlignment="1" applyProtection="1">
      <alignment horizontal="left"/>
      <protection locked="0"/>
    </xf>
    <xf numFmtId="0" fontId="0" fillId="0" borderId="14" xfId="0" applyBorder="1" applyProtection="1">
      <protection locked="0"/>
    </xf>
    <xf numFmtId="0" fontId="0" fillId="0" borderId="8" xfId="0" applyBorder="1" applyProtection="1">
      <protection locked="0"/>
    </xf>
    <xf numFmtId="0" fontId="13" fillId="3" borderId="15" xfId="1" applyFont="1" applyFill="1" applyBorder="1" applyAlignment="1">
      <alignment horizontal="left"/>
    </xf>
    <xf numFmtId="0" fontId="0" fillId="0" borderId="15" xfId="0" applyBorder="1"/>
    <xf numFmtId="0" fontId="11" fillId="3" borderId="1" xfId="1" applyFont="1" applyFill="1" applyBorder="1" applyAlignment="1">
      <alignment horizontal="center"/>
    </xf>
  </cellXfs>
  <cellStyles count="3">
    <cellStyle name="Hiperlink" xfId="2" builtinId="8"/>
    <cellStyle name="Normal" xfId="0" builtinId="0"/>
    <cellStyle name="Normal 2" xfId="1" xr:uid="{00000000-0005-0000-0000-000001000000}"/>
  </cellStyles>
  <dxfs count="26"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forge.net/projects/pcc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Orientacoes"/>
  <dimension ref="A1:R23"/>
  <sheetViews>
    <sheetView workbookViewId="0"/>
  </sheetViews>
  <sheetFormatPr defaultColWidth="0" defaultRowHeight="15" zeroHeight="1" x14ac:dyDescent="0.25"/>
  <cols>
    <col min="1" max="1" width="1.28515625" style="37" customWidth="1"/>
    <col min="2" max="17" width="9.140625" style="37" customWidth="1"/>
    <col min="18" max="18" width="1.28515625" style="37" customWidth="1"/>
    <col min="19" max="25" width="9.140625" style="37" hidden="1" customWidth="1"/>
    <col min="26" max="16384" width="9.140625" style="37" hidden="1"/>
  </cols>
  <sheetData>
    <row r="1" spans="2:17" ht="4.5" customHeight="1" x14ac:dyDescent="0.25"/>
    <row r="2" spans="2:17" ht="46.5" customHeight="1" x14ac:dyDescent="0.7">
      <c r="B2" s="41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4" spans="2:17" x14ac:dyDescent="0.25">
      <c r="B4" t="s">
        <v>1</v>
      </c>
    </row>
    <row r="5" spans="2:17" x14ac:dyDescent="0.25">
      <c r="B5" t="s">
        <v>2</v>
      </c>
    </row>
    <row r="6" spans="2:17" x14ac:dyDescent="0.25">
      <c r="B6" t="s">
        <v>3</v>
      </c>
    </row>
    <row r="7" spans="2:17" x14ac:dyDescent="0.25">
      <c r="B7" t="s">
        <v>4</v>
      </c>
    </row>
    <row r="8" spans="2:17" x14ac:dyDescent="0.25">
      <c r="B8" t="s">
        <v>5</v>
      </c>
    </row>
    <row r="9" spans="2:17" x14ac:dyDescent="0.25">
      <c r="B9" t="s">
        <v>6</v>
      </c>
    </row>
    <row r="10" spans="2:17" x14ac:dyDescent="0.25">
      <c r="B10" t="s">
        <v>7</v>
      </c>
    </row>
    <row r="21" spans="2:17" x14ac:dyDescent="0.25">
      <c r="B21" t="s">
        <v>8</v>
      </c>
      <c r="F21" s="29" t="s">
        <v>9</v>
      </c>
    </row>
    <row r="22" spans="2:17" x14ac:dyDescent="0.25">
      <c r="B22" t="s">
        <v>10</v>
      </c>
      <c r="P22" t="s">
        <v>11</v>
      </c>
      <c r="Q22" t="str">
        <f>'LOG MODIFICAÇÕES'!Q18</f>
        <v>2.1.1</v>
      </c>
    </row>
    <row r="23" spans="2:17" ht="5.25" customHeight="1" x14ac:dyDescent="0.25"/>
  </sheetData>
  <sheetProtection sheet="1" objects="1" scenarios="1" selectLockedCells="1" selectUnlockedCells="1"/>
  <mergeCells count="1">
    <mergeCell ref="B2:Q2"/>
  </mergeCells>
  <hyperlinks>
    <hyperlink ref="F21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tLog"/>
  <dimension ref="A1:R21"/>
  <sheetViews>
    <sheetView showGridLines="0" showRowColHeaders="0" workbookViewId="0">
      <pane ySplit="18" topLeftCell="A19" activePane="bottomLeft" state="frozen"/>
      <selection pane="bottomLeft" activeCell="C9" sqref="C9:Q9"/>
    </sheetView>
  </sheetViews>
  <sheetFormatPr defaultColWidth="0" defaultRowHeight="15" customHeight="1" zeroHeight="1" x14ac:dyDescent="0.25"/>
  <cols>
    <col min="1" max="1" width="1.28515625" style="37" customWidth="1"/>
    <col min="2" max="2" width="13.7109375" style="37" customWidth="1"/>
    <col min="3" max="17" width="9.140625" style="37" customWidth="1"/>
    <col min="18" max="18" width="1.28515625" style="37" customWidth="1"/>
    <col min="19" max="25" width="9.140625" style="37" hidden="1" customWidth="1"/>
    <col min="26" max="16384" width="9.140625" style="37" hidden="1"/>
  </cols>
  <sheetData>
    <row r="1" spans="2:17" ht="4.5" customHeight="1" x14ac:dyDescent="0.25"/>
    <row r="2" spans="2:17" ht="46.5" customHeight="1" x14ac:dyDescent="0.7">
      <c r="B2" s="41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4" spans="2:17" ht="33" customHeight="1" x14ac:dyDescent="0.25">
      <c r="B4" s="14" t="s">
        <v>12</v>
      </c>
      <c r="C4" s="43" t="s">
        <v>13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2:17" ht="33" customHeight="1" x14ac:dyDescent="0.25">
      <c r="B5" s="14" t="s">
        <v>14</v>
      </c>
      <c r="C5" s="43" t="s">
        <v>15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5"/>
    </row>
    <row r="6" spans="2:17" ht="33" customHeight="1" x14ac:dyDescent="0.25">
      <c r="B6" s="14" t="s">
        <v>16</v>
      </c>
      <c r="C6" s="43" t="s">
        <v>17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5"/>
    </row>
    <row r="7" spans="2:17" ht="33" customHeight="1" x14ac:dyDescent="0.25">
      <c r="B7" s="14" t="s">
        <v>18</v>
      </c>
      <c r="C7" s="43" t="s">
        <v>19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5"/>
    </row>
    <row r="8" spans="2:17" ht="33" customHeight="1" x14ac:dyDescent="0.25">
      <c r="B8" s="14" t="s">
        <v>20</v>
      </c>
      <c r="C8" s="43" t="s">
        <v>21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5"/>
    </row>
    <row r="9" spans="2:17" ht="33" customHeight="1" x14ac:dyDescent="0.25">
      <c r="B9" s="14" t="s">
        <v>22</v>
      </c>
      <c r="C9" s="43" t="s">
        <v>23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5"/>
    </row>
    <row r="18" spans="2:17" x14ac:dyDescent="0.25">
      <c r="B18" t="s">
        <v>10</v>
      </c>
      <c r="P18" s="15" t="s">
        <v>24</v>
      </c>
      <c r="Q18" t="s">
        <v>25</v>
      </c>
    </row>
    <row r="19" spans="2:17" ht="5.25" customHeight="1" x14ac:dyDescent="0.25"/>
    <row r="21" spans="2:17" ht="25.5" hidden="1" customHeight="1" x14ac:dyDescent="0.25"/>
  </sheetData>
  <sheetProtection sheet="1" objects="1" scenarios="1" selectLockedCells="1" selectUnlockedCells="1"/>
  <mergeCells count="7">
    <mergeCell ref="C9:Q9"/>
    <mergeCell ref="C8:Q8"/>
    <mergeCell ref="B2:Q2"/>
    <mergeCell ref="C4:Q4"/>
    <mergeCell ref="C5:Q5"/>
    <mergeCell ref="C6:Q6"/>
    <mergeCell ref="C7:Q7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tCapa"/>
  <dimension ref="A1:AB25"/>
  <sheetViews>
    <sheetView showGridLines="0" showRowColHeaders="0" workbookViewId="0">
      <pane ySplit="24" topLeftCell="A25" activePane="bottomLeft" state="frozen"/>
      <selection pane="bottomLeft" activeCell="C4" sqref="C4"/>
    </sheetView>
  </sheetViews>
  <sheetFormatPr defaultRowHeight="15" zeroHeight="1" x14ac:dyDescent="0.25"/>
  <cols>
    <col min="1" max="1" width="0.85546875" style="32" customWidth="1"/>
    <col min="2" max="3" width="10.7109375" style="37" bestFit="1" customWidth="1"/>
    <col min="4" max="4" width="3.5703125" style="37" customWidth="1"/>
    <col min="5" max="5" width="10.7109375" style="37" bestFit="1" customWidth="1"/>
    <col min="6" max="6" width="11.28515625" style="37" customWidth="1"/>
    <col min="7" max="8" width="9.140625" style="37" customWidth="1"/>
    <col min="9" max="9" width="0.85546875" style="32" customWidth="1"/>
    <col min="10" max="16" width="9.140625" style="37" customWidth="1"/>
    <col min="17" max="16384" width="9.140625" style="37"/>
  </cols>
  <sheetData>
    <row r="1" spans="1:28" s="38" customFormat="1" ht="4.5" customHeight="1" x14ac:dyDescent="0.25">
      <c r="A1" s="39"/>
      <c r="I1" s="39"/>
      <c r="T1" s="39"/>
      <c r="Y1" s="22"/>
      <c r="Z1" s="22"/>
      <c r="AA1" s="22"/>
      <c r="AB1" s="22"/>
    </row>
    <row r="2" spans="1:28" ht="31.5" customHeight="1" x14ac:dyDescent="0.5">
      <c r="B2" s="49" t="s">
        <v>26</v>
      </c>
      <c r="C2" s="44"/>
      <c r="D2" s="44"/>
      <c r="E2" s="44"/>
      <c r="F2" s="44"/>
      <c r="G2" s="44"/>
      <c r="H2" s="45"/>
    </row>
    <row r="3" spans="1:28" x14ac:dyDescent="0.25">
      <c r="B3" s="1" t="s">
        <v>27</v>
      </c>
      <c r="C3" s="46" t="s">
        <v>28</v>
      </c>
      <c r="D3" s="47"/>
      <c r="E3" s="47"/>
      <c r="F3" s="47"/>
      <c r="G3" s="47"/>
      <c r="H3" s="48"/>
    </row>
    <row r="4" spans="1:28" x14ac:dyDescent="0.25">
      <c r="A4" s="39">
        <v>2</v>
      </c>
      <c r="B4" s="1" t="s">
        <v>29</v>
      </c>
      <c r="C4" s="30"/>
      <c r="D4" s="2" t="s">
        <v>30</v>
      </c>
      <c r="E4" s="3">
        <f>DATE(YEAR($C$4),MONTH($C$4)+1,DAY($C$4)-1)</f>
        <v>30</v>
      </c>
      <c r="F4" s="4"/>
      <c r="G4" s="4"/>
      <c r="H4" s="5"/>
      <c r="I4" s="39">
        <v>2</v>
      </c>
    </row>
    <row r="5" spans="1:28" s="38" customFormat="1" ht="4.5" customHeight="1" x14ac:dyDescent="0.25">
      <c r="A5" s="39">
        <v>3</v>
      </c>
      <c r="I5" s="39">
        <v>3</v>
      </c>
      <c r="T5" s="39"/>
      <c r="Y5" s="22"/>
      <c r="Z5" s="22"/>
      <c r="AA5" s="22"/>
      <c r="AB5" s="22"/>
    </row>
    <row r="6" spans="1:28" ht="26.25" customHeight="1" x14ac:dyDescent="0.4">
      <c r="A6" s="39">
        <v>4</v>
      </c>
      <c r="B6" s="50" t="s">
        <v>31</v>
      </c>
      <c r="C6" s="44"/>
      <c r="D6" s="44"/>
      <c r="E6" s="44"/>
      <c r="F6" s="44"/>
      <c r="G6" s="44"/>
      <c r="H6" s="45"/>
      <c r="I6" s="39">
        <v>4</v>
      </c>
    </row>
    <row r="7" spans="1:28" x14ac:dyDescent="0.25">
      <c r="A7" s="39">
        <v>5</v>
      </c>
      <c r="B7" s="12">
        <v>41568</v>
      </c>
      <c r="C7" s="6" t="str">
        <f t="shared" ref="C7:C24" si="0">IF(B7="","",IF(WEEKDAY(B7,1)=1,"Domingo",IF(WEEKDAY(B7,1)=2,"Segunda",IF(WEEKDAY(B7,1)=3,"Terça",IF(WEEKDAY(B7,1)=4,"Quarta",IF(WEEKDAY(B7,1)=5,"Quinta",IF(WEEKDAY(B7,1)=6,"Sexta",IF(WEEKDAY(B7,1)=7,"Sábado"))))))))</f>
        <v>Segunda</v>
      </c>
      <c r="D7" s="46" t="s">
        <v>32</v>
      </c>
      <c r="E7" s="47"/>
      <c r="F7" s="47"/>
      <c r="G7" s="47"/>
      <c r="H7" s="48"/>
      <c r="I7" s="39">
        <v>5</v>
      </c>
    </row>
    <row r="8" spans="1:28" x14ac:dyDescent="0.25">
      <c r="A8" s="39">
        <v>6</v>
      </c>
      <c r="B8" s="12">
        <v>41569</v>
      </c>
      <c r="C8" s="6" t="str">
        <f t="shared" si="0"/>
        <v>Terça</v>
      </c>
      <c r="D8" s="46" t="s">
        <v>33</v>
      </c>
      <c r="E8" s="47"/>
      <c r="F8" s="47"/>
      <c r="G8" s="47"/>
      <c r="H8" s="48"/>
      <c r="I8" s="39">
        <v>6</v>
      </c>
    </row>
    <row r="9" spans="1:28" x14ac:dyDescent="0.25">
      <c r="A9" s="39">
        <v>7</v>
      </c>
      <c r="B9" s="12">
        <v>41570</v>
      </c>
      <c r="C9" s="6" t="str">
        <f t="shared" si="0"/>
        <v>Quarta</v>
      </c>
      <c r="D9" s="46" t="s">
        <v>34</v>
      </c>
      <c r="E9" s="47"/>
      <c r="F9" s="47"/>
      <c r="G9" s="47"/>
      <c r="H9" s="48"/>
      <c r="I9" s="39">
        <v>7</v>
      </c>
    </row>
    <row r="10" spans="1:28" x14ac:dyDescent="0.25">
      <c r="A10" s="39">
        <v>1</v>
      </c>
      <c r="B10" s="12">
        <v>41571</v>
      </c>
      <c r="C10" s="6" t="str">
        <f t="shared" si="0"/>
        <v>Quinta</v>
      </c>
      <c r="D10" s="46" t="s">
        <v>35</v>
      </c>
      <c r="E10" s="47"/>
      <c r="F10" s="47"/>
      <c r="G10" s="47"/>
      <c r="H10" s="48"/>
      <c r="I10" s="39">
        <v>1</v>
      </c>
    </row>
    <row r="11" spans="1:28" x14ac:dyDescent="0.25">
      <c r="A11" s="39" t="s">
        <v>36</v>
      </c>
      <c r="B11" s="12">
        <v>41572</v>
      </c>
      <c r="C11" s="6" t="str">
        <f t="shared" si="0"/>
        <v>Sexta</v>
      </c>
      <c r="D11" s="46" t="s">
        <v>37</v>
      </c>
      <c r="E11" s="47"/>
      <c r="F11" s="47"/>
      <c r="G11" s="47"/>
      <c r="H11" s="48"/>
      <c r="I11" s="39" t="s">
        <v>36</v>
      </c>
    </row>
    <row r="12" spans="1:28" x14ac:dyDescent="0.25">
      <c r="A12" s="39"/>
      <c r="B12" s="12">
        <v>41573</v>
      </c>
      <c r="C12" s="6" t="str">
        <f t="shared" si="0"/>
        <v>Sábado</v>
      </c>
      <c r="D12" s="46" t="s">
        <v>38</v>
      </c>
      <c r="E12" s="47"/>
      <c r="F12" s="47"/>
      <c r="G12" s="47"/>
      <c r="H12" s="48"/>
      <c r="I12" s="39"/>
    </row>
    <row r="13" spans="1:28" x14ac:dyDescent="0.25">
      <c r="B13" s="12">
        <v>41574</v>
      </c>
      <c r="C13" s="6" t="str">
        <f t="shared" si="0"/>
        <v>Domingo</v>
      </c>
      <c r="D13" s="46" t="s">
        <v>39</v>
      </c>
      <c r="E13" s="47"/>
      <c r="F13" s="47"/>
      <c r="G13" s="47"/>
      <c r="H13" s="48"/>
    </row>
    <row r="14" spans="1:28" x14ac:dyDescent="0.25">
      <c r="B14" s="12">
        <v>41575</v>
      </c>
      <c r="C14" s="6" t="str">
        <f t="shared" si="0"/>
        <v>Segunda</v>
      </c>
      <c r="D14" s="46" t="s">
        <v>40</v>
      </c>
      <c r="E14" s="47"/>
      <c r="F14" s="47"/>
      <c r="G14" s="47"/>
      <c r="H14" s="48"/>
    </row>
    <row r="15" spans="1:28" x14ac:dyDescent="0.25">
      <c r="B15" s="12">
        <v>41576</v>
      </c>
      <c r="C15" s="6" t="str">
        <f t="shared" si="0"/>
        <v>Terça</v>
      </c>
      <c r="D15" s="46" t="s">
        <v>41</v>
      </c>
      <c r="E15" s="47"/>
      <c r="F15" s="47"/>
      <c r="G15" s="47"/>
      <c r="H15" s="48"/>
    </row>
    <row r="16" spans="1:28" x14ac:dyDescent="0.25">
      <c r="B16" s="12">
        <v>41577</v>
      </c>
      <c r="C16" s="6" t="str">
        <f t="shared" si="0"/>
        <v>Quarta</v>
      </c>
      <c r="D16" s="46" t="s">
        <v>42</v>
      </c>
      <c r="E16" s="47"/>
      <c r="F16" s="47"/>
      <c r="G16" s="47"/>
      <c r="H16" s="48"/>
    </row>
    <row r="17" spans="1:28" x14ac:dyDescent="0.25">
      <c r="B17" s="12">
        <v>41578</v>
      </c>
      <c r="C17" s="6" t="str">
        <f t="shared" si="0"/>
        <v>Quinta</v>
      </c>
      <c r="D17" s="46" t="s">
        <v>43</v>
      </c>
      <c r="E17" s="47"/>
      <c r="F17" s="47"/>
      <c r="G17" s="47"/>
      <c r="H17" s="48"/>
    </row>
    <row r="18" spans="1:28" x14ac:dyDescent="0.25">
      <c r="B18" s="12">
        <v>41579</v>
      </c>
      <c r="C18" s="6" t="str">
        <f t="shared" si="0"/>
        <v>Sexta</v>
      </c>
      <c r="D18" s="46"/>
      <c r="E18" s="47"/>
      <c r="F18" s="47"/>
      <c r="G18" s="47"/>
      <c r="H18" s="48"/>
    </row>
    <row r="19" spans="1:28" x14ac:dyDescent="0.25">
      <c r="B19" s="12">
        <v>41580</v>
      </c>
      <c r="C19" s="6" t="str">
        <f t="shared" si="0"/>
        <v>Sábado</v>
      </c>
      <c r="D19" s="46"/>
      <c r="E19" s="47"/>
      <c r="F19" s="47"/>
      <c r="G19" s="47"/>
      <c r="H19" s="48"/>
    </row>
    <row r="20" spans="1:28" x14ac:dyDescent="0.25">
      <c r="B20" s="12">
        <v>41581</v>
      </c>
      <c r="C20" s="6" t="str">
        <f t="shared" si="0"/>
        <v>Domingo</v>
      </c>
      <c r="D20" s="46"/>
      <c r="E20" s="47"/>
      <c r="F20" s="47"/>
      <c r="G20" s="47"/>
      <c r="H20" s="48"/>
    </row>
    <row r="21" spans="1:28" x14ac:dyDescent="0.25">
      <c r="B21" s="12">
        <v>41582</v>
      </c>
      <c r="C21" s="6" t="str">
        <f t="shared" si="0"/>
        <v>Segunda</v>
      </c>
      <c r="D21" s="46"/>
      <c r="E21" s="47"/>
      <c r="F21" s="47"/>
      <c r="G21" s="47"/>
      <c r="H21" s="48"/>
    </row>
    <row r="22" spans="1:28" x14ac:dyDescent="0.25">
      <c r="B22" s="12">
        <v>41583</v>
      </c>
      <c r="C22" s="6" t="str">
        <f t="shared" si="0"/>
        <v>Terça</v>
      </c>
      <c r="D22" s="46"/>
      <c r="E22" s="47"/>
      <c r="F22" s="47"/>
      <c r="G22" s="47"/>
      <c r="H22" s="48"/>
    </row>
    <row r="23" spans="1:28" x14ac:dyDescent="0.25">
      <c r="B23" s="12">
        <v>41584</v>
      </c>
      <c r="C23" s="6" t="str">
        <f t="shared" si="0"/>
        <v>Quarta</v>
      </c>
      <c r="D23" s="46"/>
      <c r="E23" s="47"/>
      <c r="F23" s="47"/>
      <c r="G23" s="47"/>
      <c r="H23" s="48"/>
    </row>
    <row r="24" spans="1:28" x14ac:dyDescent="0.25">
      <c r="B24" s="12">
        <v>41585</v>
      </c>
      <c r="C24" s="6" t="str">
        <f t="shared" si="0"/>
        <v>Quinta</v>
      </c>
      <c r="D24" s="46"/>
      <c r="E24" s="47"/>
      <c r="F24" s="47"/>
      <c r="G24" s="47"/>
      <c r="H24" s="48"/>
    </row>
    <row r="25" spans="1:28" s="38" customFormat="1" ht="4.5" customHeight="1" x14ac:dyDescent="0.25">
      <c r="A25" s="32"/>
      <c r="I25" s="32"/>
      <c r="T25" s="39"/>
      <c r="Y25" s="22"/>
      <c r="Z25" s="22"/>
      <c r="AA25" s="22"/>
      <c r="AB25" s="22"/>
    </row>
  </sheetData>
  <mergeCells count="21">
    <mergeCell ref="D23:H23"/>
    <mergeCell ref="D24:H24"/>
    <mergeCell ref="D20:H20"/>
    <mergeCell ref="D21:H21"/>
    <mergeCell ref="D15:H15"/>
    <mergeCell ref="D16:H16"/>
    <mergeCell ref="D17:H17"/>
    <mergeCell ref="D18:H18"/>
    <mergeCell ref="D19:H19"/>
    <mergeCell ref="D22:H22"/>
    <mergeCell ref="D14:H14"/>
    <mergeCell ref="C3:H3"/>
    <mergeCell ref="B2:H2"/>
    <mergeCell ref="B6:H6"/>
    <mergeCell ref="D7:H7"/>
    <mergeCell ref="D8:H8"/>
    <mergeCell ref="D9:H9"/>
    <mergeCell ref="D10:H10"/>
    <mergeCell ref="D11:H11"/>
    <mergeCell ref="D12:H12"/>
    <mergeCell ref="D13:H13"/>
  </mergeCells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1"/>
  <dimension ref="A1:AB15"/>
  <sheetViews>
    <sheetView workbookViewId="0"/>
  </sheetViews>
  <sheetFormatPr defaultColWidth="0" defaultRowHeight="15" zeroHeight="1" x14ac:dyDescent="0.25"/>
  <cols>
    <col min="1" max="1" width="0.85546875" style="32" customWidth="1"/>
    <col min="2" max="2" width="21.42578125" style="37" customWidth="1"/>
    <col min="3" max="4" width="9.140625" style="37" customWidth="1"/>
    <col min="5" max="5" width="23.85546875" style="37" bestFit="1" customWidth="1"/>
    <col min="6" max="6" width="8.5703125" style="37" customWidth="1"/>
    <col min="7" max="7" width="17" style="37" bestFit="1" customWidth="1"/>
    <col min="8" max="8" width="9.140625" style="37" customWidth="1"/>
    <col min="9" max="9" width="0.85546875" style="32" customWidth="1"/>
    <col min="10" max="28" width="13" style="37" hidden="1" customWidth="1"/>
    <col min="29" max="35" width="9.140625" style="37" hidden="1" customWidth="1"/>
    <col min="36" max="16384" width="9.140625" style="37" hidden="1"/>
  </cols>
  <sheetData>
    <row r="1" spans="1:28" s="38" customFormat="1" ht="4.5" customHeight="1" x14ac:dyDescent="0.25">
      <c r="A1" s="39"/>
      <c r="I1" s="39"/>
      <c r="T1" s="39"/>
      <c r="Y1" s="22"/>
      <c r="Z1" s="22"/>
      <c r="AA1" s="22"/>
      <c r="AB1" s="22"/>
    </row>
    <row r="2" spans="1:28" x14ac:dyDescent="0.25">
      <c r="B2" s="51" t="s">
        <v>44</v>
      </c>
      <c r="C2" s="52"/>
      <c r="D2" s="52"/>
      <c r="E2" s="52"/>
      <c r="F2" s="52"/>
      <c r="G2" s="52"/>
      <c r="H2" s="53"/>
    </row>
    <row r="3" spans="1:28" x14ac:dyDescent="0.25">
      <c r="B3" s="24" t="s">
        <v>45</v>
      </c>
      <c r="C3" s="51" t="s">
        <v>46</v>
      </c>
      <c r="D3" s="52"/>
      <c r="E3" s="52"/>
      <c r="F3" s="52"/>
      <c r="G3" s="52"/>
      <c r="H3" s="53"/>
    </row>
    <row r="4" spans="1:28" x14ac:dyDescent="0.25">
      <c r="A4" s="39">
        <v>2</v>
      </c>
      <c r="B4" s="25" t="s">
        <v>47</v>
      </c>
      <c r="C4" s="25" t="s">
        <v>48</v>
      </c>
      <c r="D4" s="18">
        <v>0.16666666666666671</v>
      </c>
      <c r="E4" s="26" t="s">
        <v>49</v>
      </c>
      <c r="F4" s="19">
        <v>0.5</v>
      </c>
      <c r="G4" s="26" t="s">
        <v>50</v>
      </c>
      <c r="H4" s="19">
        <v>1.1000000000000001</v>
      </c>
      <c r="I4" s="39">
        <v>2</v>
      </c>
    </row>
    <row r="5" spans="1:28" x14ac:dyDescent="0.25">
      <c r="A5" s="39">
        <v>3</v>
      </c>
      <c r="B5" s="25" t="s">
        <v>51</v>
      </c>
      <c r="C5" s="25" t="s">
        <v>48</v>
      </c>
      <c r="D5" s="18">
        <v>0.16666666666666671</v>
      </c>
      <c r="E5" s="26" t="s">
        <v>49</v>
      </c>
      <c r="F5" s="19">
        <v>0.5</v>
      </c>
      <c r="G5" s="26" t="s">
        <v>50</v>
      </c>
      <c r="H5" s="19">
        <v>1.1000000000000001</v>
      </c>
      <c r="I5" s="39">
        <v>3</v>
      </c>
    </row>
    <row r="6" spans="1:28" x14ac:dyDescent="0.25">
      <c r="A6" s="39">
        <v>4</v>
      </c>
      <c r="B6" s="25" t="s">
        <v>52</v>
      </c>
      <c r="C6" s="25" t="s">
        <v>48</v>
      </c>
      <c r="D6" s="18">
        <v>0.16666666666666671</v>
      </c>
      <c r="E6" s="26" t="s">
        <v>49</v>
      </c>
      <c r="F6" s="19">
        <v>0.5</v>
      </c>
      <c r="G6" s="26" t="s">
        <v>50</v>
      </c>
      <c r="H6" s="19">
        <v>1.1000000000000001</v>
      </c>
      <c r="I6" s="39">
        <v>4</v>
      </c>
    </row>
    <row r="7" spans="1:28" x14ac:dyDescent="0.25">
      <c r="A7" s="39">
        <v>5</v>
      </c>
      <c r="B7" s="25" t="s">
        <v>53</v>
      </c>
      <c r="C7" s="25" t="s">
        <v>48</v>
      </c>
      <c r="D7" s="18">
        <v>0.16666666666666671</v>
      </c>
      <c r="E7" s="26" t="s">
        <v>49</v>
      </c>
      <c r="F7" s="19">
        <v>0.5</v>
      </c>
      <c r="G7" s="26" t="s">
        <v>50</v>
      </c>
      <c r="H7" s="19">
        <v>1.1000000000000001</v>
      </c>
      <c r="I7" s="39">
        <v>5</v>
      </c>
    </row>
    <row r="8" spans="1:28" x14ac:dyDescent="0.25">
      <c r="A8" s="39">
        <v>6</v>
      </c>
      <c r="B8" s="25" t="s">
        <v>54</v>
      </c>
      <c r="C8" s="25" t="s">
        <v>48</v>
      </c>
      <c r="D8" s="18">
        <v>0.16666666666666671</v>
      </c>
      <c r="E8" s="26" t="s">
        <v>49</v>
      </c>
      <c r="F8" s="19">
        <v>0.5</v>
      </c>
      <c r="G8" s="26" t="s">
        <v>50</v>
      </c>
      <c r="H8" s="19">
        <v>1.1000000000000001</v>
      </c>
      <c r="I8" s="39">
        <v>6</v>
      </c>
    </row>
    <row r="9" spans="1:28" x14ac:dyDescent="0.25">
      <c r="A9" s="39">
        <v>7</v>
      </c>
      <c r="B9" s="25" t="s">
        <v>55</v>
      </c>
      <c r="C9" s="25" t="s">
        <v>48</v>
      </c>
      <c r="D9" s="18">
        <v>0.16666666666666671</v>
      </c>
      <c r="E9" s="26" t="s">
        <v>49</v>
      </c>
      <c r="F9" s="19">
        <v>0.5</v>
      </c>
      <c r="G9" s="26" t="s">
        <v>50</v>
      </c>
      <c r="H9" s="19">
        <v>1.1000000000000001</v>
      </c>
      <c r="I9" s="39">
        <v>7</v>
      </c>
    </row>
    <row r="10" spans="1:28" x14ac:dyDescent="0.25">
      <c r="A10" s="39">
        <v>1</v>
      </c>
      <c r="B10" s="25" t="s">
        <v>56</v>
      </c>
      <c r="C10" s="25" t="s">
        <v>48</v>
      </c>
      <c r="D10" s="18">
        <v>0.16666666666666671</v>
      </c>
      <c r="E10" s="26" t="s">
        <v>49</v>
      </c>
      <c r="F10" s="19">
        <v>0.5</v>
      </c>
      <c r="G10" s="26" t="s">
        <v>50</v>
      </c>
      <c r="H10" s="19">
        <v>1.1000000000000001</v>
      </c>
      <c r="I10" s="39">
        <v>1</v>
      </c>
    </row>
    <row r="11" spans="1:28" x14ac:dyDescent="0.25">
      <c r="A11" s="39" t="s">
        <v>36</v>
      </c>
      <c r="B11" s="25" t="s">
        <v>31</v>
      </c>
      <c r="C11" s="25" t="s">
        <v>48</v>
      </c>
      <c r="D11" s="18">
        <v>0.16666666666666671</v>
      </c>
      <c r="E11" s="26" t="s">
        <v>49</v>
      </c>
      <c r="F11" s="19">
        <v>0.5</v>
      </c>
      <c r="G11" s="26" t="s">
        <v>50</v>
      </c>
      <c r="H11" s="19">
        <v>1.1000000000000001</v>
      </c>
      <c r="I11" s="39" t="s">
        <v>36</v>
      </c>
    </row>
    <row r="12" spans="1:28" s="38" customFormat="1" ht="4.5" customHeight="1" x14ac:dyDescent="0.25">
      <c r="A12" s="39"/>
      <c r="I12" s="39"/>
      <c r="T12" s="39"/>
      <c r="Y12" s="22"/>
      <c r="Z12" s="22"/>
      <c r="AA12" s="22"/>
      <c r="AB12" s="22"/>
    </row>
    <row r="13" spans="1:28" x14ac:dyDescent="0.25">
      <c r="B13" s="51" t="s">
        <v>57</v>
      </c>
      <c r="C13" s="52"/>
      <c r="D13" s="52"/>
      <c r="E13" s="53"/>
    </row>
    <row r="14" spans="1:28" x14ac:dyDescent="0.25">
      <c r="A14" s="32">
        <f>MOD($D$14-$C$14,1)</f>
        <v>0.29166666666666663</v>
      </c>
      <c r="B14" s="27" t="s">
        <v>58</v>
      </c>
      <c r="C14" s="18">
        <v>0.91666666666666663</v>
      </c>
      <c r="D14" s="18">
        <v>0.20833333333333329</v>
      </c>
      <c r="E14" s="28" t="str">
        <f>"TOTAL: " &amp; TEXT(MOD(D14-C14,1),"[hh]:mm")</f>
        <v>TOTAL: 07:00</v>
      </c>
      <c r="G14" s="32"/>
      <c r="I14" s="32">
        <f>MOD($D$14-$C$14,1)</f>
        <v>0.29166666666666663</v>
      </c>
    </row>
    <row r="15" spans="1:28" s="38" customFormat="1" ht="4.5" customHeight="1" x14ac:dyDescent="0.25">
      <c r="A15" s="39"/>
      <c r="I15" s="39"/>
      <c r="T15" s="39"/>
      <c r="Y15" s="22"/>
      <c r="Z15" s="22"/>
      <c r="AA15" s="22"/>
      <c r="AB15" s="22"/>
    </row>
  </sheetData>
  <sheetProtection sheet="1" objects="1" scenarios="1" selectLockedCells="1"/>
  <mergeCells count="3">
    <mergeCell ref="C3:H3"/>
    <mergeCell ref="B2:H2"/>
    <mergeCell ref="B13:E13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tModelo">
    <pageSetUpPr fitToPage="1"/>
  </sheetPr>
  <dimension ref="A1:AE42"/>
  <sheetViews>
    <sheetView showGridLines="0" showRowColHeaders="0" tabSelected="1" workbookViewId="0">
      <pane ySplit="5" topLeftCell="A6" activePane="bottomLeft" state="frozen"/>
      <selection pane="bottomLeft" activeCell="D8" sqref="D8"/>
    </sheetView>
  </sheetViews>
  <sheetFormatPr defaultColWidth="11.5703125" defaultRowHeight="15" outlineLevelCol="1" x14ac:dyDescent="0.25"/>
  <cols>
    <col min="1" max="1" width="0.85546875" style="39" customWidth="1"/>
    <col min="2" max="2" width="8.7109375" style="38" customWidth="1"/>
    <col min="3" max="3" width="13.42578125" style="38" customWidth="1"/>
    <col min="4" max="7" width="11.42578125" style="38" customWidth="1"/>
    <col min="8" max="8" width="0.85546875" style="38" customWidth="1"/>
    <col min="9" max="9" width="11.5703125" style="38" customWidth="1"/>
    <col min="10" max="10" width="0.85546875" style="38" customWidth="1"/>
    <col min="11" max="11" width="11.5703125" style="38" customWidth="1"/>
    <col min="12" max="12" width="0.85546875" style="38" customWidth="1"/>
    <col min="13" max="13" width="11.5703125" style="38" customWidth="1"/>
    <col min="14" max="14" width="0.85546875" style="38" customWidth="1"/>
    <col min="15" max="15" width="11.5703125" style="38" customWidth="1"/>
    <col min="16" max="16" width="0.85546875" style="38" customWidth="1"/>
    <col min="17" max="17" width="11.5703125" style="38" customWidth="1"/>
    <col min="18" max="18" width="0.85546875" style="39" customWidth="1"/>
    <col min="19" max="19" width="11.5703125" style="38" customWidth="1"/>
    <col min="20" max="20" width="0.85546875" style="38" customWidth="1" outlineLevel="1"/>
    <col min="21" max="22" width="11.5703125" style="38" customWidth="1" outlineLevel="1"/>
    <col min="23" max="23" width="0.85546875" style="38" customWidth="1"/>
    <col min="24" max="24" width="11.5703125" style="38" customWidth="1"/>
    <col min="25" max="26" width="11.5703125" style="38" hidden="1" customWidth="1"/>
    <col min="27" max="28" width="13" style="38" hidden="1" customWidth="1"/>
    <col min="29" max="35" width="11.5703125" style="38" customWidth="1"/>
    <col min="36" max="16384" width="11.5703125" style="38"/>
  </cols>
  <sheetData>
    <row r="1" spans="1:28" ht="4.5" customHeight="1" x14ac:dyDescent="0.25"/>
    <row r="2" spans="1:28" ht="31.5" customHeight="1" x14ac:dyDescent="0.25">
      <c r="B2" s="65" t="str">
        <f>CAPA!$C$3</f>
        <v>COMERCIAL BIGUS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66"/>
      <c r="S2" s="55"/>
      <c r="T2" s="55"/>
      <c r="U2" s="55"/>
      <c r="V2" s="55"/>
    </row>
    <row r="3" spans="1:28" ht="6" customHeight="1" x14ac:dyDescent="0.25"/>
    <row r="4" spans="1:28" x14ac:dyDescent="0.25">
      <c r="B4" s="67" t="s">
        <v>59</v>
      </c>
      <c r="C4" s="53"/>
      <c r="D4" s="68"/>
      <c r="E4" s="69"/>
      <c r="F4" s="69"/>
      <c r="G4" s="70"/>
      <c r="I4" s="73" t="s">
        <v>60</v>
      </c>
      <c r="J4" s="52"/>
      <c r="K4" s="52"/>
      <c r="L4" s="52"/>
      <c r="M4" s="52"/>
      <c r="N4" s="52"/>
      <c r="O4" s="53"/>
      <c r="Q4" s="73" t="s">
        <v>61</v>
      </c>
      <c r="R4" s="52"/>
      <c r="S4" s="53"/>
      <c r="T4" s="39"/>
      <c r="U4" s="67" t="s">
        <v>62</v>
      </c>
      <c r="V4" s="53"/>
      <c r="W4" s="39"/>
      <c r="Y4" s="54" t="s">
        <v>63</v>
      </c>
      <c r="Z4" s="55"/>
      <c r="AA4" s="55"/>
      <c r="AB4" s="55"/>
    </row>
    <row r="5" spans="1:28" ht="4.5" customHeight="1" x14ac:dyDescent="0.25">
      <c r="R5" s="38"/>
      <c r="T5" s="39"/>
      <c r="W5" s="39"/>
      <c r="Y5" s="22"/>
      <c r="Z5" s="22"/>
      <c r="AA5" s="22"/>
      <c r="AB5" s="22"/>
    </row>
    <row r="6" spans="1:28" x14ac:dyDescent="0.25">
      <c r="B6" s="40" t="s">
        <v>64</v>
      </c>
      <c r="C6" s="40" t="s">
        <v>65</v>
      </c>
      <c r="D6" s="40" t="s">
        <v>66</v>
      </c>
      <c r="E6" s="40" t="s">
        <v>67</v>
      </c>
      <c r="F6" s="40" t="s">
        <v>66</v>
      </c>
      <c r="G6" s="40" t="s">
        <v>67</v>
      </c>
      <c r="I6" s="40" t="s">
        <v>68</v>
      </c>
      <c r="K6" s="40" t="s">
        <v>69</v>
      </c>
      <c r="M6" s="40" t="s">
        <v>70</v>
      </c>
      <c r="O6" s="20" t="s">
        <v>71</v>
      </c>
      <c r="Q6" s="23" t="s">
        <v>72</v>
      </c>
      <c r="R6" s="38"/>
      <c r="S6" s="23" t="s">
        <v>73</v>
      </c>
      <c r="T6" s="39">
        <v>2</v>
      </c>
      <c r="U6" s="17" t="s">
        <v>74</v>
      </c>
      <c r="V6" s="21">
        <v>0.33333333333333331</v>
      </c>
      <c r="W6" s="39">
        <v>2</v>
      </c>
      <c r="Y6" s="40" t="s">
        <v>66</v>
      </c>
      <c r="Z6" s="40" t="s">
        <v>67</v>
      </c>
      <c r="AA6" s="40" t="s">
        <v>66</v>
      </c>
      <c r="AB6" s="40" t="s">
        <v>67</v>
      </c>
    </row>
    <row r="7" spans="1:28" x14ac:dyDescent="0.25">
      <c r="A7" s="39">
        <f t="shared" ref="A7:A37" si="0">IF(NOT(ISERROR(VLOOKUP(B7,rngFeriados,1,FALSE))),"F",IF(B7="","",WEEKDAY($B7,1)))</f>
        <v>7</v>
      </c>
      <c r="B7" s="7">
        <f>CAPA!$C$4</f>
        <v>0</v>
      </c>
      <c r="C7" s="8" t="str">
        <f t="shared" ref="C7:C37" si="1">IF(B7="","",IF(WEEKDAY(B7,1)=1,"Domingo",IF(WEEKDAY(B7,1)=2,"Segunda",IF(WEEKDAY(B7,1)=3,"Terça",IF(WEEKDAY(B7,1)=4,"Quarta",IF(WEEKDAY(B7,1)=5,"Quinta",IF(WEEKDAY(B7,1)=6,"Sexta",IF(WEEKDAY(B7,1)=7,"Sábado"))))))))</f>
        <v>Sábado</v>
      </c>
      <c r="D7" s="33"/>
      <c r="E7" s="33"/>
      <c r="F7" s="33"/>
      <c r="G7" s="33"/>
      <c r="I7" s="9">
        <f t="shared" ref="I7:I37" si="2"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>0</v>
      </c>
      <c r="K7" s="10">
        <f t="shared" ref="K7:K37" si="3">IF($A7="",0,IF(OR((VLOOKUP($A7,$T$6:$V$13,3,FALSE)-$I7)&lt;0,$Y7=""),0,(VLOOKUP($A7,$T$6:$V$13,3,FALSE)-$I7)))</f>
        <v>0</v>
      </c>
      <c r="M7" s="11">
        <f t="shared" ref="M7:M37" si="4">IF($A7="",0,IF(($I7-VLOOKUP($A7,$T$6:$V$13,3,FALSE))&lt;0,0,($I7-VLOOKUP($A7,$T$6:$V$13,3,FALSE))))</f>
        <v>0</v>
      </c>
      <c r="O7" s="34"/>
      <c r="Q7" s="11">
        <f>IF($A7="",0,IF($M7&lt;=VLOOKUP($A7,PREMISSAS!$A$4:$H$11,4,FALSE),$M7,VLOOKUP($A7,PREMISSAS!$A$4:$H$11,4,FALSE)))</f>
        <v>0</v>
      </c>
      <c r="R7" s="38"/>
      <c r="S7" s="11">
        <f>IF($A7="",0,IF($M7&gt;VLOOKUP($A7,PREMISSAS!$A$4:$H$11,4,FALSE),$M7-VLOOKUP($A7,PREMISSAS!$A$4:$H$11,4,FALSE),0))</f>
        <v>0</v>
      </c>
      <c r="T7" s="39">
        <v>3</v>
      </c>
      <c r="U7" s="17" t="s">
        <v>75</v>
      </c>
      <c r="V7" s="21">
        <v>0.33333333333333331</v>
      </c>
      <c r="W7" s="39">
        <v>3</v>
      </c>
      <c r="X7" s="35"/>
      <c r="Y7" s="13" t="str">
        <f t="shared" ref="Y7:Y37" si="5">IF(OR(D7="",D7=0,D7="FALTA",D7="SUSPENSO",D7="SUSPENSÃO"),"",TEXT(D7,"##"":""##"))</f>
        <v/>
      </c>
      <c r="Z7" s="13" t="str">
        <f t="shared" ref="Z7:Z37" si="6">IF(OR(E7="",E7=0,E7="FALTA",E7="SUSPENSO",E7="SUSPENSÃO"),"",TEXT(E7,"##"":""##"))</f>
        <v/>
      </c>
      <c r="AA7" s="13" t="str">
        <f t="shared" ref="AA7:AA37" si="7">IF(OR(F7="",F7=0,F7="FALTA",F7="SUSPENSO",F7="SUSPENSÃO"),"",TEXT(F7,"##"":""##"))</f>
        <v/>
      </c>
      <c r="AB7" s="13" t="str">
        <f t="shared" ref="AB7:AB37" si="8">IF(OR(G7="",G7=0,G7="FALTA",G7="SUSPENSO",G7="SUSPENSÃO"),"",TEXT(G7,"##"":""##"))</f>
        <v/>
      </c>
    </row>
    <row r="8" spans="1:28" x14ac:dyDescent="0.25">
      <c r="A8" s="39">
        <f t="shared" si="0"/>
        <v>1</v>
      </c>
      <c r="B8" s="7">
        <f>IF(B7="","",IF((B7+1)&gt;CAPA!$E$4,"",B7+1))</f>
        <v>1</v>
      </c>
      <c r="C8" s="8" t="str">
        <f t="shared" si="1"/>
        <v>Domingo</v>
      </c>
      <c r="D8" s="33"/>
      <c r="E8" s="33"/>
      <c r="F8" s="33"/>
      <c r="G8" s="33"/>
      <c r="I8" s="9">
        <f t="shared" si="2"/>
        <v>0</v>
      </c>
      <c r="K8" s="10">
        <f t="shared" si="3"/>
        <v>0</v>
      </c>
      <c r="M8" s="11">
        <f t="shared" si="4"/>
        <v>0</v>
      </c>
      <c r="O8" s="34">
        <v>0</v>
      </c>
      <c r="Q8" s="11">
        <f>IF($A8="",0,IF($M8&lt;=VLOOKUP($A8,PREMISSAS!$A$4:$H$11,4,FALSE),$M8,VLOOKUP($A8,PREMISSAS!$A$4:$H$11,4,FALSE)))</f>
        <v>0</v>
      </c>
      <c r="R8" s="38"/>
      <c r="S8" s="11">
        <f>IF($A8="",0,IF($M8&gt;VLOOKUP($A8,PREMISSAS!$A$4:$H$11,4,FALSE),$M8-VLOOKUP($A8,PREMISSAS!$A$4:$H$11,4,FALSE),0))</f>
        <v>0</v>
      </c>
      <c r="T8" s="39">
        <v>4</v>
      </c>
      <c r="U8" s="17" t="s">
        <v>76</v>
      </c>
      <c r="V8" s="21">
        <v>0.33333333333333331</v>
      </c>
      <c r="W8" s="39">
        <v>4</v>
      </c>
      <c r="Y8" s="13" t="str">
        <f t="shared" si="5"/>
        <v/>
      </c>
      <c r="Z8" s="13" t="str">
        <f t="shared" si="6"/>
        <v/>
      </c>
      <c r="AA8" s="13" t="str">
        <f t="shared" si="7"/>
        <v/>
      </c>
      <c r="AB8" s="13" t="str">
        <f t="shared" si="8"/>
        <v/>
      </c>
    </row>
    <row r="9" spans="1:28" x14ac:dyDescent="0.25">
      <c r="A9" s="39">
        <f t="shared" si="0"/>
        <v>2</v>
      </c>
      <c r="B9" s="7">
        <f>IF(B8="","",IF((B8+1)&gt;CAPA!$E$4,"",B8+1))</f>
        <v>2</v>
      </c>
      <c r="C9" s="8" t="str">
        <f t="shared" si="1"/>
        <v>Segunda</v>
      </c>
      <c r="D9" s="33"/>
      <c r="E9" s="33"/>
      <c r="F9" s="33"/>
      <c r="G9" s="33"/>
      <c r="I9" s="9">
        <f t="shared" si="2"/>
        <v>0</v>
      </c>
      <c r="K9" s="10">
        <f t="shared" si="3"/>
        <v>0</v>
      </c>
      <c r="M9" s="11">
        <f t="shared" si="4"/>
        <v>0</v>
      </c>
      <c r="O9" s="34"/>
      <c r="Q9" s="11">
        <f>IF($A9="",0,IF($M9&lt;=VLOOKUP($A9,PREMISSAS!$A$4:$H$11,4,FALSE),$M9,VLOOKUP($A9,PREMISSAS!$A$4:$H$11,4,FALSE)))</f>
        <v>0</v>
      </c>
      <c r="R9" s="38"/>
      <c r="S9" s="11">
        <f>IF($A9="",0,IF($M9&gt;VLOOKUP($A9,PREMISSAS!$A$4:$H$11,4,FALSE),$M9-VLOOKUP($A9,PREMISSAS!$A$4:$H$11,4,FALSE),0))</f>
        <v>0</v>
      </c>
      <c r="T9" s="39">
        <v>5</v>
      </c>
      <c r="U9" s="17" t="s">
        <v>77</v>
      </c>
      <c r="V9" s="21">
        <v>0.33333333333333331</v>
      </c>
      <c r="W9" s="39">
        <v>5</v>
      </c>
      <c r="Y9" s="13" t="str">
        <f t="shared" si="5"/>
        <v/>
      </c>
      <c r="Z9" s="13" t="str">
        <f t="shared" si="6"/>
        <v/>
      </c>
      <c r="AA9" s="13" t="str">
        <f t="shared" si="7"/>
        <v/>
      </c>
      <c r="AB9" s="13" t="str">
        <f t="shared" si="8"/>
        <v/>
      </c>
    </row>
    <row r="10" spans="1:28" x14ac:dyDescent="0.25">
      <c r="A10" s="39">
        <f t="shared" si="0"/>
        <v>3</v>
      </c>
      <c r="B10" s="7">
        <f>IF(B9="","",IF((B9+1)&gt;CAPA!$E$4,"",B9+1))</f>
        <v>3</v>
      </c>
      <c r="C10" s="8" t="str">
        <f t="shared" si="1"/>
        <v>Terça</v>
      </c>
      <c r="D10" s="33"/>
      <c r="E10" s="33"/>
      <c r="F10" s="33"/>
      <c r="G10" s="33"/>
      <c r="I10" s="9">
        <f t="shared" si="2"/>
        <v>0</v>
      </c>
      <c r="K10" s="10">
        <f t="shared" si="3"/>
        <v>0</v>
      </c>
      <c r="M10" s="11">
        <f t="shared" si="4"/>
        <v>0</v>
      </c>
      <c r="O10" s="34"/>
      <c r="Q10" s="11">
        <f>IF($A10="",0,IF($M10&lt;=VLOOKUP($A10,PREMISSAS!$A$4:$H$11,4,FALSE),$M10,VLOOKUP($A10,PREMISSAS!$A$4:$H$11,4,FALSE)))</f>
        <v>0</v>
      </c>
      <c r="R10" s="38"/>
      <c r="S10" s="11">
        <f>IF($A10="",0,IF($M10&gt;VLOOKUP($A10,PREMISSAS!$A$4:$H$11,4,FALSE),$M10-VLOOKUP($A10,PREMISSAS!$A$4:$H$11,4,FALSE),0))</f>
        <v>0</v>
      </c>
      <c r="T10" s="39">
        <v>6</v>
      </c>
      <c r="U10" s="17" t="s">
        <v>78</v>
      </c>
      <c r="V10" s="21">
        <v>0.33333333333333331</v>
      </c>
      <c r="W10" s="39">
        <v>6</v>
      </c>
      <c r="X10" s="16"/>
      <c r="Y10" s="13" t="str">
        <f t="shared" si="5"/>
        <v/>
      </c>
      <c r="Z10" s="13" t="str">
        <f t="shared" si="6"/>
        <v/>
      </c>
      <c r="AA10" s="13" t="str">
        <f t="shared" si="7"/>
        <v/>
      </c>
      <c r="AB10" s="13" t="str">
        <f t="shared" si="8"/>
        <v/>
      </c>
    </row>
    <row r="11" spans="1:28" x14ac:dyDescent="0.25">
      <c r="A11" s="39">
        <f t="shared" si="0"/>
        <v>4</v>
      </c>
      <c r="B11" s="7">
        <f>IF(B10="","",IF((B10+1)&gt;CAPA!$E$4,"",B10+1))</f>
        <v>4</v>
      </c>
      <c r="C11" s="8" t="str">
        <f t="shared" si="1"/>
        <v>Quarta</v>
      </c>
      <c r="D11" s="33"/>
      <c r="E11" s="33"/>
      <c r="F11" s="33"/>
      <c r="G11" s="33"/>
      <c r="I11" s="9">
        <f t="shared" si="2"/>
        <v>0</v>
      </c>
      <c r="K11" s="10">
        <f t="shared" si="3"/>
        <v>0</v>
      </c>
      <c r="M11" s="11">
        <f t="shared" si="4"/>
        <v>0</v>
      </c>
      <c r="O11" s="34"/>
      <c r="Q11" s="11">
        <f>IF($A11="",0,IF($M11&lt;=VLOOKUP($A11,PREMISSAS!$A$4:$H$11,4,FALSE),$M11,VLOOKUP($A11,PREMISSAS!$A$4:$H$11,4,FALSE)))</f>
        <v>0</v>
      </c>
      <c r="R11" s="38"/>
      <c r="S11" s="11">
        <f>IF($A11="",0,IF($M11&gt;VLOOKUP($A11,PREMISSAS!$A$4:$H$11,4,FALSE),$M11-VLOOKUP($A11,PREMISSAS!$A$4:$H$11,4,FALSE),0))</f>
        <v>0</v>
      </c>
      <c r="T11" s="39">
        <v>7</v>
      </c>
      <c r="U11" s="17" t="s">
        <v>55</v>
      </c>
      <c r="V11" s="21">
        <v>0.33333333333333331</v>
      </c>
      <c r="W11" s="39">
        <v>7</v>
      </c>
      <c r="Y11" s="13" t="str">
        <f t="shared" si="5"/>
        <v/>
      </c>
      <c r="Z11" s="13" t="str">
        <f t="shared" si="6"/>
        <v/>
      </c>
      <c r="AA11" s="13" t="str">
        <f t="shared" si="7"/>
        <v/>
      </c>
      <c r="AB11" s="13" t="str">
        <f t="shared" si="8"/>
        <v/>
      </c>
    </row>
    <row r="12" spans="1:28" x14ac:dyDescent="0.25">
      <c r="A12" s="39">
        <f t="shared" si="0"/>
        <v>5</v>
      </c>
      <c r="B12" s="7">
        <f>IF(B11="","",IF((B11+1)&gt;CAPA!$E$4,"",B11+1))</f>
        <v>5</v>
      </c>
      <c r="C12" s="8" t="str">
        <f t="shared" si="1"/>
        <v>Quinta</v>
      </c>
      <c r="D12" s="33"/>
      <c r="E12" s="33"/>
      <c r="F12" s="33"/>
      <c r="G12" s="33"/>
      <c r="I12" s="9">
        <f t="shared" si="2"/>
        <v>0</v>
      </c>
      <c r="K12" s="10">
        <f t="shared" si="3"/>
        <v>0</v>
      </c>
      <c r="M12" s="11">
        <f t="shared" si="4"/>
        <v>0</v>
      </c>
      <c r="O12" s="34"/>
      <c r="Q12" s="11">
        <f>IF($A12="",0,IF($M12&lt;=VLOOKUP($A12,PREMISSAS!$A$4:$H$11,4,FALSE),$M12,VLOOKUP($A12,PREMISSAS!$A$4:$H$11,4,FALSE)))</f>
        <v>0</v>
      </c>
      <c r="R12" s="38"/>
      <c r="S12" s="11">
        <f>IF($A12="",0,IF($M12&gt;VLOOKUP($A12,PREMISSAS!$A$4:$H$11,4,FALSE),$M12-VLOOKUP($A12,PREMISSAS!$A$4:$H$11,4,FALSE),0))</f>
        <v>0</v>
      </c>
      <c r="T12" s="39">
        <v>1</v>
      </c>
      <c r="U12" s="17" t="s">
        <v>56</v>
      </c>
      <c r="V12" s="21">
        <v>0.33333333333333331</v>
      </c>
      <c r="W12" s="39">
        <v>1</v>
      </c>
      <c r="Y12" s="13" t="str">
        <f t="shared" si="5"/>
        <v/>
      </c>
      <c r="Z12" s="13" t="str">
        <f t="shared" si="6"/>
        <v/>
      </c>
      <c r="AA12" s="13" t="str">
        <f t="shared" si="7"/>
        <v/>
      </c>
      <c r="AB12" s="13" t="str">
        <f t="shared" si="8"/>
        <v/>
      </c>
    </row>
    <row r="13" spans="1:28" x14ac:dyDescent="0.25">
      <c r="A13" s="39">
        <f t="shared" si="0"/>
        <v>6</v>
      </c>
      <c r="B13" s="7">
        <f>IF(B12="","",IF((B12+1)&gt;CAPA!$E$4,"",B12+1))</f>
        <v>6</v>
      </c>
      <c r="C13" s="8" t="str">
        <f t="shared" si="1"/>
        <v>Sexta</v>
      </c>
      <c r="D13" s="33"/>
      <c r="E13" s="33"/>
      <c r="F13" s="33"/>
      <c r="G13" s="33"/>
      <c r="I13" s="9">
        <f t="shared" si="2"/>
        <v>0</v>
      </c>
      <c r="K13" s="10">
        <f t="shared" si="3"/>
        <v>0</v>
      </c>
      <c r="M13" s="11">
        <f t="shared" si="4"/>
        <v>0</v>
      </c>
      <c r="O13" s="34"/>
      <c r="Q13" s="11">
        <f>IF($A13="",0,IF($M13&lt;=VLOOKUP($A13,PREMISSAS!$A$4:$H$11,4,FALSE),$M13,VLOOKUP($A13,PREMISSAS!$A$4:$H$11,4,FALSE)))</f>
        <v>0</v>
      </c>
      <c r="R13" s="38"/>
      <c r="S13" s="11">
        <f>IF($A13="",0,IF($M13&gt;VLOOKUP($A13,PREMISSAS!$A$4:$H$11,4,FALSE),$M13-VLOOKUP($A13,PREMISSAS!$A$4:$H$11,4,FALSE),0))</f>
        <v>0</v>
      </c>
      <c r="T13" s="39" t="s">
        <v>36</v>
      </c>
      <c r="U13" s="17" t="s">
        <v>31</v>
      </c>
      <c r="V13" s="21">
        <v>0.33333333333333331</v>
      </c>
      <c r="W13" s="39" t="s">
        <v>36</v>
      </c>
      <c r="Y13" s="13" t="str">
        <f t="shared" si="5"/>
        <v/>
      </c>
      <c r="Z13" s="13" t="str">
        <f t="shared" si="6"/>
        <v/>
      </c>
      <c r="AA13" s="13" t="str">
        <f t="shared" si="7"/>
        <v/>
      </c>
      <c r="AB13" s="13" t="str">
        <f t="shared" si="8"/>
        <v/>
      </c>
    </row>
    <row r="14" spans="1:28" x14ac:dyDescent="0.25">
      <c r="A14" s="39">
        <f t="shared" si="0"/>
        <v>7</v>
      </c>
      <c r="B14" s="7">
        <f>IF(B13="","",IF((B13+1)&gt;CAPA!$E$4,"",B13+1))</f>
        <v>7</v>
      </c>
      <c r="C14" s="8" t="str">
        <f t="shared" si="1"/>
        <v>Sábado</v>
      </c>
      <c r="D14" s="33"/>
      <c r="E14" s="33"/>
      <c r="F14" s="33"/>
      <c r="G14" s="33"/>
      <c r="I14" s="9">
        <f t="shared" si="2"/>
        <v>0</v>
      </c>
      <c r="K14" s="10">
        <f t="shared" si="3"/>
        <v>0</v>
      </c>
      <c r="M14" s="11">
        <f t="shared" si="4"/>
        <v>0</v>
      </c>
      <c r="O14" s="34"/>
      <c r="Q14" s="11">
        <f>IF($A14="",0,IF($M14&lt;=VLOOKUP($A14,PREMISSAS!$A$4:$H$11,4,FALSE),$M14,VLOOKUP($A14,PREMISSAS!$A$4:$H$11,4,FALSE)))</f>
        <v>0</v>
      </c>
      <c r="R14" s="38"/>
      <c r="S14" s="11">
        <f>IF($A14="",0,IF($M14&gt;VLOOKUP($A14,PREMISSAS!$A$4:$H$11,4,FALSE),$M14-VLOOKUP($A14,PREMISSAS!$A$4:$H$11,4,FALSE),0))</f>
        <v>0</v>
      </c>
      <c r="T14" s="39"/>
      <c r="W14" s="39"/>
      <c r="Y14" s="13" t="str">
        <f t="shared" si="5"/>
        <v/>
      </c>
      <c r="Z14" s="13" t="str">
        <f t="shared" si="6"/>
        <v/>
      </c>
      <c r="AA14" s="13" t="str">
        <f t="shared" si="7"/>
        <v/>
      </c>
      <c r="AB14" s="13" t="str">
        <f t="shared" si="8"/>
        <v/>
      </c>
    </row>
    <row r="15" spans="1:28" x14ac:dyDescent="0.25">
      <c r="A15" s="39">
        <f t="shared" si="0"/>
        <v>1</v>
      </c>
      <c r="B15" s="7">
        <f>IF(B14="","",IF((B14+1)&gt;CAPA!$E$4,"",B14+1))</f>
        <v>8</v>
      </c>
      <c r="C15" s="8" t="str">
        <f t="shared" si="1"/>
        <v>Domingo</v>
      </c>
      <c r="D15" s="33"/>
      <c r="E15" s="33"/>
      <c r="F15" s="33"/>
      <c r="G15" s="33"/>
      <c r="I15" s="9">
        <f t="shared" si="2"/>
        <v>0</v>
      </c>
      <c r="K15" s="10">
        <f t="shared" si="3"/>
        <v>0</v>
      </c>
      <c r="M15" s="11">
        <f t="shared" si="4"/>
        <v>0</v>
      </c>
      <c r="O15" s="34"/>
      <c r="Q15" s="11">
        <f>IF($A15="",0,IF($M15&lt;=VLOOKUP($A15,PREMISSAS!$A$4:$H$11,4,FALSE),$M15,VLOOKUP($A15,PREMISSAS!$A$4:$H$11,4,FALSE)))</f>
        <v>0</v>
      </c>
      <c r="R15" s="38"/>
      <c r="S15" s="11">
        <f>IF($A15="",0,IF($M15&gt;VLOOKUP($A15,PREMISSAS!$A$4:$H$11,4,FALSE),$M15-VLOOKUP($A15,PREMISSAS!$A$4:$H$11,4,FALSE),0))</f>
        <v>0</v>
      </c>
      <c r="T15" s="39"/>
      <c r="W15" s="39"/>
      <c r="Y15" s="13" t="str">
        <f t="shared" si="5"/>
        <v/>
      </c>
      <c r="Z15" s="13" t="str">
        <f t="shared" si="6"/>
        <v/>
      </c>
      <c r="AA15" s="13" t="str">
        <f t="shared" si="7"/>
        <v/>
      </c>
      <c r="AB15" s="13" t="str">
        <f t="shared" si="8"/>
        <v/>
      </c>
    </row>
    <row r="16" spans="1:28" x14ac:dyDescent="0.25">
      <c r="A16" s="39">
        <f t="shared" si="0"/>
        <v>2</v>
      </c>
      <c r="B16" s="7">
        <f>IF(B15="","",IF((B15+1)&gt;CAPA!$E$4,"",B15+1))</f>
        <v>9</v>
      </c>
      <c r="C16" s="8" t="str">
        <f t="shared" si="1"/>
        <v>Segunda</v>
      </c>
      <c r="D16" s="33"/>
      <c r="E16" s="33"/>
      <c r="F16" s="33"/>
      <c r="G16" s="33"/>
      <c r="I16" s="9">
        <f t="shared" si="2"/>
        <v>0</v>
      </c>
      <c r="K16" s="10">
        <f t="shared" si="3"/>
        <v>0</v>
      </c>
      <c r="M16" s="11">
        <f t="shared" si="4"/>
        <v>0</v>
      </c>
      <c r="O16" s="34"/>
      <c r="Q16" s="11">
        <f>IF($A16="",0,IF($M16&lt;=VLOOKUP($A16,PREMISSAS!$A$4:$H$11,4,FALSE),$M16,VLOOKUP($A16,PREMISSAS!$A$4:$H$11,4,FALSE)))</f>
        <v>0</v>
      </c>
      <c r="R16" s="38"/>
      <c r="S16" s="11">
        <f>IF($A16="",0,IF($M16&gt;VLOOKUP($A16,PREMISSAS!$A$4:$H$11,4,FALSE),$M16-VLOOKUP($A16,PREMISSAS!$A$4:$H$11,4,FALSE),0))</f>
        <v>0</v>
      </c>
      <c r="T16" s="39"/>
      <c r="W16" s="39"/>
      <c r="Y16" s="13" t="str">
        <f t="shared" si="5"/>
        <v/>
      </c>
      <c r="Z16" s="13" t="str">
        <f t="shared" si="6"/>
        <v/>
      </c>
      <c r="AA16" s="13" t="str">
        <f t="shared" si="7"/>
        <v/>
      </c>
      <c r="AB16" s="13" t="str">
        <f t="shared" si="8"/>
        <v/>
      </c>
    </row>
    <row r="17" spans="1:31" x14ac:dyDescent="0.25">
      <c r="A17" s="39">
        <f t="shared" si="0"/>
        <v>3</v>
      </c>
      <c r="B17" s="7">
        <f>IF(B16="","",IF((B16+1)&gt;CAPA!$E$4,"",B16+1))</f>
        <v>10</v>
      </c>
      <c r="C17" s="8" t="str">
        <f t="shared" si="1"/>
        <v>Terça</v>
      </c>
      <c r="D17" s="33"/>
      <c r="E17" s="33"/>
      <c r="F17" s="33"/>
      <c r="G17" s="33"/>
      <c r="I17" s="9">
        <f t="shared" si="2"/>
        <v>0</v>
      </c>
      <c r="K17" s="10">
        <f t="shared" si="3"/>
        <v>0</v>
      </c>
      <c r="M17" s="11">
        <f t="shared" si="4"/>
        <v>0</v>
      </c>
      <c r="O17" s="34"/>
      <c r="Q17" s="11">
        <f>IF($A17="",0,IF($M17&lt;=VLOOKUP($A17,PREMISSAS!$A$4:$H$11,4,FALSE),$M17,VLOOKUP($A17,PREMISSAS!$A$4:$H$11,4,FALSE)))</f>
        <v>0</v>
      </c>
      <c r="R17" s="38"/>
      <c r="S17" s="11">
        <f>IF($A17="",0,IF($M17&gt;VLOOKUP($A17,PREMISSAS!$A$4:$H$11,4,FALSE),$M17-VLOOKUP($A17,PREMISSAS!$A$4:$H$11,4,FALSE),0))</f>
        <v>0</v>
      </c>
      <c r="T17" s="39"/>
      <c r="W17" s="39"/>
      <c r="Y17" s="13" t="str">
        <f t="shared" si="5"/>
        <v/>
      </c>
      <c r="Z17" s="13" t="str">
        <f t="shared" si="6"/>
        <v/>
      </c>
      <c r="AA17" s="13" t="str">
        <f t="shared" si="7"/>
        <v/>
      </c>
      <c r="AB17" s="13" t="str">
        <f t="shared" si="8"/>
        <v/>
      </c>
    </row>
    <row r="18" spans="1:31" x14ac:dyDescent="0.25">
      <c r="A18" s="39">
        <f t="shared" si="0"/>
        <v>4</v>
      </c>
      <c r="B18" s="7">
        <f>IF(B17="","",IF((B17+1)&gt;CAPA!$E$4,"",B17+1))</f>
        <v>11</v>
      </c>
      <c r="C18" s="8" t="str">
        <f t="shared" si="1"/>
        <v>Quarta</v>
      </c>
      <c r="D18" s="33"/>
      <c r="E18" s="33"/>
      <c r="F18" s="33"/>
      <c r="G18" s="33"/>
      <c r="I18" s="9">
        <f t="shared" si="2"/>
        <v>0</v>
      </c>
      <c r="K18" s="10">
        <f t="shared" si="3"/>
        <v>0</v>
      </c>
      <c r="M18" s="11">
        <f t="shared" si="4"/>
        <v>0</v>
      </c>
      <c r="O18" s="34"/>
      <c r="Q18" s="11">
        <f>IF($A18="",0,IF($M18&lt;=VLOOKUP($A18,PREMISSAS!$A$4:$H$11,4,FALSE),$M18,VLOOKUP($A18,PREMISSAS!$A$4:$H$11,4,FALSE)))</f>
        <v>0</v>
      </c>
      <c r="R18" s="38"/>
      <c r="S18" s="11">
        <f>IF($A18="",0,IF($M18&gt;VLOOKUP($A18,PREMISSAS!$A$4:$H$11,4,FALSE),$M18-VLOOKUP($A18,PREMISSAS!$A$4:$H$11,4,FALSE),0))</f>
        <v>0</v>
      </c>
      <c r="T18" s="39"/>
      <c r="W18" s="39"/>
      <c r="Y18" s="13" t="str">
        <f t="shared" si="5"/>
        <v/>
      </c>
      <c r="Z18" s="13" t="str">
        <f t="shared" si="6"/>
        <v/>
      </c>
      <c r="AA18" s="13" t="str">
        <f t="shared" si="7"/>
        <v/>
      </c>
      <c r="AB18" s="13" t="str">
        <f t="shared" si="8"/>
        <v/>
      </c>
    </row>
    <row r="19" spans="1:31" x14ac:dyDescent="0.25">
      <c r="A19" s="39">
        <f t="shared" si="0"/>
        <v>5</v>
      </c>
      <c r="B19" s="7">
        <f>IF(B18="","",IF((B18+1)&gt;CAPA!$E$4,"",B18+1))</f>
        <v>12</v>
      </c>
      <c r="C19" s="8" t="str">
        <f t="shared" si="1"/>
        <v>Quinta</v>
      </c>
      <c r="D19" s="33"/>
      <c r="E19" s="33"/>
      <c r="F19" s="33"/>
      <c r="G19" s="33"/>
      <c r="I19" s="9">
        <f t="shared" si="2"/>
        <v>0</v>
      </c>
      <c r="K19" s="10">
        <f t="shared" si="3"/>
        <v>0</v>
      </c>
      <c r="M19" s="11">
        <f t="shared" si="4"/>
        <v>0</v>
      </c>
      <c r="O19" s="34"/>
      <c r="Q19" s="11">
        <f>IF($A19="",0,IF($M19&lt;=VLOOKUP($A19,PREMISSAS!$A$4:$H$11,4,FALSE),$M19,VLOOKUP($A19,PREMISSAS!$A$4:$H$11,4,FALSE)))</f>
        <v>0</v>
      </c>
      <c r="R19" s="38"/>
      <c r="S19" s="11">
        <f>IF($A19="",0,IF($M19&gt;VLOOKUP($A19,PREMISSAS!$A$4:$H$11,4,FALSE),$M19-VLOOKUP($A19,PREMISSAS!$A$4:$H$11,4,FALSE),0))</f>
        <v>0</v>
      </c>
      <c r="T19" s="39"/>
      <c r="W19" s="39"/>
      <c r="Y19" s="13" t="str">
        <f t="shared" si="5"/>
        <v/>
      </c>
      <c r="Z19" s="13" t="str">
        <f t="shared" si="6"/>
        <v/>
      </c>
      <c r="AA19" s="13" t="str">
        <f t="shared" si="7"/>
        <v/>
      </c>
      <c r="AB19" s="13" t="str">
        <f t="shared" si="8"/>
        <v/>
      </c>
    </row>
    <row r="20" spans="1:31" x14ac:dyDescent="0.25">
      <c r="A20" s="39">
        <f t="shared" si="0"/>
        <v>6</v>
      </c>
      <c r="B20" s="7">
        <f>IF(B19="","",IF((B19+1)&gt;CAPA!$E$4,"",B19+1))</f>
        <v>13</v>
      </c>
      <c r="C20" s="8" t="str">
        <f t="shared" si="1"/>
        <v>Sexta</v>
      </c>
      <c r="D20" s="33"/>
      <c r="E20" s="33"/>
      <c r="F20" s="33"/>
      <c r="G20" s="33"/>
      <c r="I20" s="9">
        <f t="shared" si="2"/>
        <v>0</v>
      </c>
      <c r="K20" s="10">
        <f t="shared" si="3"/>
        <v>0</v>
      </c>
      <c r="M20" s="11">
        <f t="shared" si="4"/>
        <v>0</v>
      </c>
      <c r="O20" s="34"/>
      <c r="Q20" s="11">
        <f>IF($A20="",0,IF($M20&lt;=VLOOKUP($A20,PREMISSAS!$A$4:$H$11,4,FALSE),$M20,VLOOKUP($A20,PREMISSAS!$A$4:$H$11,4,FALSE)))</f>
        <v>0</v>
      </c>
      <c r="R20" s="38"/>
      <c r="S20" s="11">
        <f>IF($A20="",0,IF($M20&gt;VLOOKUP($A20,PREMISSAS!$A$4:$H$11,4,FALSE),$M20-VLOOKUP($A20,PREMISSAS!$A$4:$H$11,4,FALSE),0))</f>
        <v>0</v>
      </c>
      <c r="T20" s="39"/>
      <c r="W20" s="39"/>
      <c r="Y20" s="13" t="str">
        <f t="shared" si="5"/>
        <v/>
      </c>
      <c r="Z20" s="13" t="str">
        <f t="shared" si="6"/>
        <v/>
      </c>
      <c r="AA20" s="13" t="str">
        <f t="shared" si="7"/>
        <v/>
      </c>
      <c r="AB20" s="13" t="str">
        <f t="shared" si="8"/>
        <v/>
      </c>
    </row>
    <row r="21" spans="1:31" x14ac:dyDescent="0.25">
      <c r="A21" s="39">
        <f t="shared" si="0"/>
        <v>7</v>
      </c>
      <c r="B21" s="7">
        <f>IF(B20="","",IF((B20+1)&gt;CAPA!$E$4,"",B20+1))</f>
        <v>14</v>
      </c>
      <c r="C21" s="8" t="str">
        <f t="shared" si="1"/>
        <v>Sábado</v>
      </c>
      <c r="D21" s="33"/>
      <c r="E21" s="33"/>
      <c r="F21" s="33"/>
      <c r="G21" s="33"/>
      <c r="I21" s="9">
        <f t="shared" si="2"/>
        <v>0</v>
      </c>
      <c r="K21" s="10">
        <f t="shared" si="3"/>
        <v>0</v>
      </c>
      <c r="M21" s="11">
        <f t="shared" si="4"/>
        <v>0</v>
      </c>
      <c r="O21" s="34"/>
      <c r="Q21" s="11">
        <f>IF($A21="",0,IF($M21&lt;=VLOOKUP($A21,PREMISSAS!$A$4:$H$11,4,FALSE),$M21,VLOOKUP($A21,PREMISSAS!$A$4:$H$11,4,FALSE)))</f>
        <v>0</v>
      </c>
      <c r="R21" s="38"/>
      <c r="S21" s="11">
        <f>IF($A21="",0,IF($M21&gt;VLOOKUP($A21,PREMISSAS!$A$4:$H$11,4,FALSE),$M21-VLOOKUP($A21,PREMISSAS!$A$4:$H$11,4,FALSE),0))</f>
        <v>0</v>
      </c>
      <c r="T21" s="39"/>
      <c r="W21" s="39"/>
      <c r="Y21" s="13" t="str">
        <f t="shared" si="5"/>
        <v/>
      </c>
      <c r="Z21" s="13" t="str">
        <f t="shared" si="6"/>
        <v/>
      </c>
      <c r="AA21" s="13" t="str">
        <f t="shared" si="7"/>
        <v/>
      </c>
      <c r="AB21" s="13" t="str">
        <f t="shared" si="8"/>
        <v/>
      </c>
    </row>
    <row r="22" spans="1:31" x14ac:dyDescent="0.25">
      <c r="A22" s="39">
        <f t="shared" si="0"/>
        <v>1</v>
      </c>
      <c r="B22" s="7">
        <f>IF(B21="","",IF((B21+1)&gt;CAPA!$E$4,"",B21+1))</f>
        <v>15</v>
      </c>
      <c r="C22" s="8" t="str">
        <f t="shared" si="1"/>
        <v>Domingo</v>
      </c>
      <c r="D22" s="33"/>
      <c r="E22" s="33"/>
      <c r="F22" s="33"/>
      <c r="G22" s="33"/>
      <c r="I22" s="9">
        <f t="shared" si="2"/>
        <v>0</v>
      </c>
      <c r="K22" s="10">
        <f t="shared" si="3"/>
        <v>0</v>
      </c>
      <c r="M22" s="11">
        <f t="shared" si="4"/>
        <v>0</v>
      </c>
      <c r="O22" s="34"/>
      <c r="Q22" s="11">
        <f>IF($A22="",0,IF($M22&lt;=VLOOKUP($A22,PREMISSAS!$A$4:$H$11,4,FALSE),$M22,VLOOKUP($A22,PREMISSAS!$A$4:$H$11,4,FALSE)))</f>
        <v>0</v>
      </c>
      <c r="R22" s="38"/>
      <c r="S22" s="11">
        <f>IF($A22="",0,IF($M22&gt;VLOOKUP($A22,PREMISSAS!$A$4:$H$11,4,FALSE),$M22-VLOOKUP($A22,PREMISSAS!$A$4:$H$11,4,FALSE),0))</f>
        <v>0</v>
      </c>
      <c r="T22" s="39"/>
      <c r="W22" s="39"/>
      <c r="Y22" s="13" t="str">
        <f t="shared" si="5"/>
        <v/>
      </c>
      <c r="Z22" s="13" t="str">
        <f t="shared" si="6"/>
        <v/>
      </c>
      <c r="AA22" s="13" t="str">
        <f t="shared" si="7"/>
        <v/>
      </c>
      <c r="AB22" s="13" t="str">
        <f t="shared" si="8"/>
        <v/>
      </c>
      <c r="AE22" s="31"/>
    </row>
    <row r="23" spans="1:31" x14ac:dyDescent="0.25">
      <c r="A23" s="39">
        <f t="shared" si="0"/>
        <v>2</v>
      </c>
      <c r="B23" s="7">
        <f>IF(B22="","",IF((B22+1)&gt;CAPA!$E$4,"",B22+1))</f>
        <v>16</v>
      </c>
      <c r="C23" s="8" t="str">
        <f t="shared" si="1"/>
        <v>Segunda</v>
      </c>
      <c r="D23" s="33"/>
      <c r="E23" s="33"/>
      <c r="F23" s="33"/>
      <c r="G23" s="33"/>
      <c r="I23" s="9">
        <f t="shared" si="2"/>
        <v>0</v>
      </c>
      <c r="K23" s="10">
        <f t="shared" si="3"/>
        <v>0</v>
      </c>
      <c r="M23" s="11">
        <f t="shared" si="4"/>
        <v>0</v>
      </c>
      <c r="O23" s="34"/>
      <c r="Q23" s="11">
        <f>IF($A23="",0,IF($M23&lt;=VLOOKUP($A23,PREMISSAS!$A$4:$H$11,4,FALSE),$M23,VLOOKUP($A23,PREMISSAS!$A$4:$H$11,4,FALSE)))</f>
        <v>0</v>
      </c>
      <c r="R23" s="38"/>
      <c r="S23" s="11">
        <f>IF($A23="",0,IF($M23&gt;VLOOKUP($A23,PREMISSAS!$A$4:$H$11,4,FALSE),$M23-VLOOKUP($A23,PREMISSAS!$A$4:$H$11,4,FALSE),0))</f>
        <v>0</v>
      </c>
      <c r="T23" s="39"/>
      <c r="W23" s="39"/>
      <c r="Y23" s="13" t="str">
        <f t="shared" si="5"/>
        <v/>
      </c>
      <c r="Z23" s="13" t="str">
        <f t="shared" si="6"/>
        <v/>
      </c>
      <c r="AA23" s="13" t="str">
        <f t="shared" si="7"/>
        <v/>
      </c>
      <c r="AB23" s="13" t="str">
        <f t="shared" si="8"/>
        <v/>
      </c>
    </row>
    <row r="24" spans="1:31" x14ac:dyDescent="0.25">
      <c r="A24" s="39">
        <f t="shared" si="0"/>
        <v>3</v>
      </c>
      <c r="B24" s="7">
        <f>IF(B23="","",IF((B23+1)&gt;CAPA!$E$4,"",B23+1))</f>
        <v>17</v>
      </c>
      <c r="C24" s="8" t="str">
        <f t="shared" si="1"/>
        <v>Terça</v>
      </c>
      <c r="D24" s="33"/>
      <c r="E24" s="33"/>
      <c r="F24" s="33"/>
      <c r="G24" s="33"/>
      <c r="I24" s="9">
        <f t="shared" si="2"/>
        <v>0</v>
      </c>
      <c r="K24" s="10">
        <f t="shared" si="3"/>
        <v>0</v>
      </c>
      <c r="M24" s="11">
        <f t="shared" si="4"/>
        <v>0</v>
      </c>
      <c r="O24" s="34"/>
      <c r="Q24" s="11">
        <f>IF($A24="",0,IF($M24&lt;=VLOOKUP($A24,PREMISSAS!$A$4:$H$11,4,FALSE),$M24,VLOOKUP($A24,PREMISSAS!$A$4:$H$11,4,FALSE)))</f>
        <v>0</v>
      </c>
      <c r="R24" s="38"/>
      <c r="S24" s="11">
        <f>IF($A24="",0,IF($M24&gt;VLOOKUP($A24,PREMISSAS!$A$4:$H$11,4,FALSE),$M24-VLOOKUP($A24,PREMISSAS!$A$4:$H$11,4,FALSE),0))</f>
        <v>0</v>
      </c>
      <c r="T24" s="39"/>
      <c r="W24" s="39"/>
      <c r="Y24" s="13" t="str">
        <f t="shared" si="5"/>
        <v/>
      </c>
      <c r="Z24" s="13" t="str">
        <f t="shared" si="6"/>
        <v/>
      </c>
      <c r="AA24" s="13" t="str">
        <f t="shared" si="7"/>
        <v/>
      </c>
      <c r="AB24" s="13" t="str">
        <f t="shared" si="8"/>
        <v/>
      </c>
    </row>
    <row r="25" spans="1:31" x14ac:dyDescent="0.25">
      <c r="A25" s="39">
        <f t="shared" si="0"/>
        <v>4</v>
      </c>
      <c r="B25" s="7">
        <f>IF(B24="","",IF((B24+1)&gt;CAPA!$E$4,"",B24+1))</f>
        <v>18</v>
      </c>
      <c r="C25" s="8" t="str">
        <f t="shared" si="1"/>
        <v>Quarta</v>
      </c>
      <c r="D25" s="33"/>
      <c r="E25" s="33"/>
      <c r="F25" s="33"/>
      <c r="G25" s="33"/>
      <c r="I25" s="9">
        <f t="shared" si="2"/>
        <v>0</v>
      </c>
      <c r="K25" s="10">
        <f t="shared" si="3"/>
        <v>0</v>
      </c>
      <c r="M25" s="11">
        <f t="shared" si="4"/>
        <v>0</v>
      </c>
      <c r="O25" s="34"/>
      <c r="Q25" s="11">
        <f>IF($A25="",0,IF($M25&lt;=VLOOKUP($A25,PREMISSAS!$A$4:$H$11,4,FALSE),$M25,VLOOKUP($A25,PREMISSAS!$A$4:$H$11,4,FALSE)))</f>
        <v>0</v>
      </c>
      <c r="R25" s="38"/>
      <c r="S25" s="11">
        <f>IF($A25="",0,IF($M25&gt;VLOOKUP($A25,PREMISSAS!$A$4:$H$11,4,FALSE),$M25-VLOOKUP($A25,PREMISSAS!$A$4:$H$11,4,FALSE),0))</f>
        <v>0</v>
      </c>
      <c r="T25" s="39"/>
      <c r="W25" s="39"/>
      <c r="Y25" s="13" t="str">
        <f t="shared" si="5"/>
        <v/>
      </c>
      <c r="Z25" s="13" t="str">
        <f t="shared" si="6"/>
        <v/>
      </c>
      <c r="AA25" s="13" t="str">
        <f t="shared" si="7"/>
        <v/>
      </c>
      <c r="AB25" s="13" t="str">
        <f t="shared" si="8"/>
        <v/>
      </c>
    </row>
    <row r="26" spans="1:31" x14ac:dyDescent="0.25">
      <c r="A26" s="39">
        <f t="shared" si="0"/>
        <v>5</v>
      </c>
      <c r="B26" s="7">
        <f>IF(B25="","",IF((B25+1)&gt;CAPA!$E$4,"",B25+1))</f>
        <v>19</v>
      </c>
      <c r="C26" s="8" t="str">
        <f t="shared" si="1"/>
        <v>Quinta</v>
      </c>
      <c r="D26" s="33"/>
      <c r="E26" s="33"/>
      <c r="F26" s="33"/>
      <c r="G26" s="33"/>
      <c r="I26" s="9">
        <f t="shared" si="2"/>
        <v>0</v>
      </c>
      <c r="K26" s="10">
        <f t="shared" si="3"/>
        <v>0</v>
      </c>
      <c r="M26" s="11">
        <f t="shared" si="4"/>
        <v>0</v>
      </c>
      <c r="O26" s="34"/>
      <c r="Q26" s="11">
        <f>IF($A26="",0,IF($M26&lt;=VLOOKUP($A26,PREMISSAS!$A$4:$H$11,4,FALSE),$M26,VLOOKUP($A26,PREMISSAS!$A$4:$H$11,4,FALSE)))</f>
        <v>0</v>
      </c>
      <c r="R26" s="38"/>
      <c r="S26" s="11">
        <f>IF($A26="",0,IF($M26&gt;VLOOKUP($A26,PREMISSAS!$A$4:$H$11,4,FALSE),$M26-VLOOKUP($A26,PREMISSAS!$A$4:$H$11,4,FALSE),0))</f>
        <v>0</v>
      </c>
      <c r="T26" s="39"/>
      <c r="W26" s="39"/>
      <c r="Y26" s="13" t="str">
        <f t="shared" si="5"/>
        <v/>
      </c>
      <c r="Z26" s="13" t="str">
        <f t="shared" si="6"/>
        <v/>
      </c>
      <c r="AA26" s="13" t="str">
        <f t="shared" si="7"/>
        <v/>
      </c>
      <c r="AB26" s="13" t="str">
        <f t="shared" si="8"/>
        <v/>
      </c>
    </row>
    <row r="27" spans="1:31" x14ac:dyDescent="0.25">
      <c r="A27" s="39">
        <f t="shared" si="0"/>
        <v>6</v>
      </c>
      <c r="B27" s="7">
        <f>IF(B26="","",IF((B26+1)&gt;CAPA!$E$4,"",B26+1))</f>
        <v>20</v>
      </c>
      <c r="C27" s="8" t="str">
        <f t="shared" si="1"/>
        <v>Sexta</v>
      </c>
      <c r="D27" s="33"/>
      <c r="E27" s="33"/>
      <c r="F27" s="33"/>
      <c r="G27" s="33"/>
      <c r="I27" s="9">
        <f t="shared" si="2"/>
        <v>0</v>
      </c>
      <c r="K27" s="10">
        <f t="shared" si="3"/>
        <v>0</v>
      </c>
      <c r="M27" s="11">
        <f t="shared" si="4"/>
        <v>0</v>
      </c>
      <c r="O27" s="34"/>
      <c r="Q27" s="11">
        <f>IF($A27="",0,IF($M27&lt;=VLOOKUP($A27,PREMISSAS!$A$4:$H$11,4,FALSE),$M27,VLOOKUP($A27,PREMISSAS!$A$4:$H$11,4,FALSE)))</f>
        <v>0</v>
      </c>
      <c r="R27" s="38"/>
      <c r="S27" s="11">
        <f>IF($A27="",0,IF($M27&gt;VLOOKUP($A27,PREMISSAS!$A$4:$H$11,4,FALSE),$M27-VLOOKUP($A27,PREMISSAS!$A$4:$H$11,4,FALSE),0))</f>
        <v>0</v>
      </c>
      <c r="T27" s="39"/>
      <c r="W27" s="39"/>
      <c r="Y27" s="13" t="str">
        <f t="shared" si="5"/>
        <v/>
      </c>
      <c r="Z27" s="13" t="str">
        <f t="shared" si="6"/>
        <v/>
      </c>
      <c r="AA27" s="13" t="str">
        <f t="shared" si="7"/>
        <v/>
      </c>
      <c r="AB27" s="13" t="str">
        <f t="shared" si="8"/>
        <v/>
      </c>
    </row>
    <row r="28" spans="1:31" x14ac:dyDescent="0.25">
      <c r="A28" s="39">
        <f t="shared" si="0"/>
        <v>7</v>
      </c>
      <c r="B28" s="7">
        <f>IF(B27="","",IF((B27+1)&gt;CAPA!$E$4,"",B27+1))</f>
        <v>21</v>
      </c>
      <c r="C28" s="8" t="str">
        <f t="shared" si="1"/>
        <v>Sábado</v>
      </c>
      <c r="D28" s="33"/>
      <c r="E28" s="33"/>
      <c r="F28" s="33"/>
      <c r="G28" s="33"/>
      <c r="I28" s="9">
        <f t="shared" si="2"/>
        <v>0</v>
      </c>
      <c r="K28" s="10">
        <f t="shared" si="3"/>
        <v>0</v>
      </c>
      <c r="M28" s="11">
        <f t="shared" si="4"/>
        <v>0</v>
      </c>
      <c r="O28" s="34"/>
      <c r="Q28" s="11">
        <f>IF($A28="",0,IF($M28&lt;=VLOOKUP($A28,PREMISSAS!$A$4:$H$11,4,FALSE),$M28,VLOOKUP($A28,PREMISSAS!$A$4:$H$11,4,FALSE)))</f>
        <v>0</v>
      </c>
      <c r="R28" s="38"/>
      <c r="S28" s="11">
        <f>IF($A28="",0,IF($M28&gt;VLOOKUP($A28,PREMISSAS!$A$4:$H$11,4,FALSE),$M28-VLOOKUP($A28,PREMISSAS!$A$4:$H$11,4,FALSE),0))</f>
        <v>0</v>
      </c>
      <c r="T28" s="39"/>
      <c r="W28" s="39"/>
      <c r="Y28" s="13" t="str">
        <f t="shared" si="5"/>
        <v/>
      </c>
      <c r="Z28" s="13" t="str">
        <f t="shared" si="6"/>
        <v/>
      </c>
      <c r="AA28" s="13" t="str">
        <f t="shared" si="7"/>
        <v/>
      </c>
      <c r="AB28" s="13" t="str">
        <f t="shared" si="8"/>
        <v/>
      </c>
    </row>
    <row r="29" spans="1:31" x14ac:dyDescent="0.25">
      <c r="A29" s="39">
        <f t="shared" si="0"/>
        <v>1</v>
      </c>
      <c r="B29" s="7">
        <f>IF(B28="","",IF((B28+1)&gt;CAPA!$E$4,"",B28+1))</f>
        <v>22</v>
      </c>
      <c r="C29" s="8" t="str">
        <f t="shared" si="1"/>
        <v>Domingo</v>
      </c>
      <c r="D29" s="33"/>
      <c r="E29" s="33"/>
      <c r="F29" s="33"/>
      <c r="G29" s="33"/>
      <c r="I29" s="9">
        <f t="shared" si="2"/>
        <v>0</v>
      </c>
      <c r="K29" s="10">
        <f t="shared" si="3"/>
        <v>0</v>
      </c>
      <c r="M29" s="11">
        <f t="shared" si="4"/>
        <v>0</v>
      </c>
      <c r="O29" s="34"/>
      <c r="Q29" s="11">
        <f>IF($A29="",0,IF($M29&lt;=VLOOKUP($A29,PREMISSAS!$A$4:$H$11,4,FALSE),$M29,VLOOKUP($A29,PREMISSAS!$A$4:$H$11,4,FALSE)))</f>
        <v>0</v>
      </c>
      <c r="R29" s="38"/>
      <c r="S29" s="11">
        <f>IF($A29="",0,IF($M29&gt;VLOOKUP($A29,PREMISSAS!$A$4:$H$11,4,FALSE),$M29-VLOOKUP($A29,PREMISSAS!$A$4:$H$11,4,FALSE),0))</f>
        <v>0</v>
      </c>
      <c r="T29" s="39"/>
      <c r="W29" s="39"/>
      <c r="Y29" s="13" t="str">
        <f t="shared" si="5"/>
        <v/>
      </c>
      <c r="Z29" s="13" t="str">
        <f t="shared" si="6"/>
        <v/>
      </c>
      <c r="AA29" s="13" t="str">
        <f t="shared" si="7"/>
        <v/>
      </c>
      <c r="AB29" s="13" t="str">
        <f t="shared" si="8"/>
        <v/>
      </c>
    </row>
    <row r="30" spans="1:31" x14ac:dyDescent="0.25">
      <c r="A30" s="39">
        <f t="shared" si="0"/>
        <v>2</v>
      </c>
      <c r="B30" s="7">
        <f>IF(B29="","",IF((B29+1)&gt;CAPA!$E$4,"",B29+1))</f>
        <v>23</v>
      </c>
      <c r="C30" s="8" t="str">
        <f t="shared" si="1"/>
        <v>Segunda</v>
      </c>
      <c r="D30" s="33"/>
      <c r="E30" s="33"/>
      <c r="F30" s="33"/>
      <c r="G30" s="33"/>
      <c r="I30" s="9">
        <f t="shared" si="2"/>
        <v>0</v>
      </c>
      <c r="K30" s="10">
        <f t="shared" si="3"/>
        <v>0</v>
      </c>
      <c r="M30" s="11">
        <f t="shared" si="4"/>
        <v>0</v>
      </c>
      <c r="O30" s="34"/>
      <c r="Q30" s="11">
        <f>IF($A30="",0,IF($M30&lt;=VLOOKUP($A30,PREMISSAS!$A$4:$H$11,4,FALSE),$M30,VLOOKUP($A30,PREMISSAS!$A$4:$H$11,4,FALSE)))</f>
        <v>0</v>
      </c>
      <c r="R30" s="38"/>
      <c r="S30" s="11">
        <f>IF($A30="",0,IF($M30&gt;VLOOKUP($A30,PREMISSAS!$A$4:$H$11,4,FALSE),$M30-VLOOKUP($A30,PREMISSAS!$A$4:$H$11,4,FALSE),0))</f>
        <v>0</v>
      </c>
      <c r="T30" s="39"/>
      <c r="W30" s="39"/>
      <c r="Y30" s="13" t="str">
        <f t="shared" si="5"/>
        <v/>
      </c>
      <c r="Z30" s="13" t="str">
        <f t="shared" si="6"/>
        <v/>
      </c>
      <c r="AA30" s="13" t="str">
        <f t="shared" si="7"/>
        <v/>
      </c>
      <c r="AB30" s="13" t="str">
        <f t="shared" si="8"/>
        <v/>
      </c>
    </row>
    <row r="31" spans="1:31" x14ac:dyDescent="0.25">
      <c r="A31" s="39">
        <f t="shared" si="0"/>
        <v>3</v>
      </c>
      <c r="B31" s="7">
        <f>IF(B30="","",IF((B30+1)&gt;CAPA!$E$4,"",B30+1))</f>
        <v>24</v>
      </c>
      <c r="C31" s="8" t="str">
        <f t="shared" si="1"/>
        <v>Terça</v>
      </c>
      <c r="D31" s="33"/>
      <c r="E31" s="33"/>
      <c r="F31" s="33"/>
      <c r="G31" s="33"/>
      <c r="I31" s="9">
        <f t="shared" si="2"/>
        <v>0</v>
      </c>
      <c r="K31" s="10">
        <f t="shared" si="3"/>
        <v>0</v>
      </c>
      <c r="M31" s="11">
        <f t="shared" si="4"/>
        <v>0</v>
      </c>
      <c r="O31" s="34"/>
      <c r="Q31" s="11">
        <f>IF($A31="",0,IF($M31&lt;=VLOOKUP($A31,PREMISSAS!$A$4:$H$11,4,FALSE),$M31,VLOOKUP($A31,PREMISSAS!$A$4:$H$11,4,FALSE)))</f>
        <v>0</v>
      </c>
      <c r="R31" s="38"/>
      <c r="S31" s="11">
        <f>IF($A31="",0,IF($M31&gt;VLOOKUP($A31,PREMISSAS!$A$4:$H$11,4,FALSE),$M31-VLOOKUP($A31,PREMISSAS!$A$4:$H$11,4,FALSE),0))</f>
        <v>0</v>
      </c>
      <c r="T31" s="39"/>
      <c r="W31" s="39"/>
      <c r="Y31" s="13" t="str">
        <f t="shared" si="5"/>
        <v/>
      </c>
      <c r="Z31" s="13" t="str">
        <f t="shared" si="6"/>
        <v/>
      </c>
      <c r="AA31" s="13" t="str">
        <f t="shared" si="7"/>
        <v/>
      </c>
      <c r="AB31" s="13" t="str">
        <f t="shared" si="8"/>
        <v/>
      </c>
    </row>
    <row r="32" spans="1:31" x14ac:dyDescent="0.25">
      <c r="A32" s="39">
        <f t="shared" si="0"/>
        <v>4</v>
      </c>
      <c r="B32" s="7">
        <f>IF(B31="","",IF((B31+1)&gt;CAPA!$E$4,"",B31+1))</f>
        <v>25</v>
      </c>
      <c r="C32" s="8" t="str">
        <f t="shared" si="1"/>
        <v>Quarta</v>
      </c>
      <c r="D32" s="33"/>
      <c r="E32" s="33"/>
      <c r="F32" s="33"/>
      <c r="G32" s="33"/>
      <c r="I32" s="9">
        <f t="shared" si="2"/>
        <v>0</v>
      </c>
      <c r="K32" s="10">
        <f t="shared" si="3"/>
        <v>0</v>
      </c>
      <c r="M32" s="11">
        <f t="shared" si="4"/>
        <v>0</v>
      </c>
      <c r="O32" s="34"/>
      <c r="Q32" s="11">
        <f>IF($A32="",0,IF($M32&lt;=VLOOKUP($A32,PREMISSAS!$A$4:$H$11,4,FALSE),$M32,VLOOKUP($A32,PREMISSAS!$A$4:$H$11,4,FALSE)))</f>
        <v>0</v>
      </c>
      <c r="R32" s="38"/>
      <c r="S32" s="11">
        <f>IF($A32="",0,IF($M32&gt;VLOOKUP($A32,PREMISSAS!$A$4:$H$11,4,FALSE),$M32-VLOOKUP($A32,PREMISSAS!$A$4:$H$11,4,FALSE),0))</f>
        <v>0</v>
      </c>
      <c r="T32" s="39"/>
      <c r="W32" s="39"/>
      <c r="Y32" s="13" t="str">
        <f t="shared" si="5"/>
        <v/>
      </c>
      <c r="Z32" s="13" t="str">
        <f t="shared" si="6"/>
        <v/>
      </c>
      <c r="AA32" s="13" t="str">
        <f t="shared" si="7"/>
        <v/>
      </c>
      <c r="AB32" s="13" t="str">
        <f t="shared" si="8"/>
        <v/>
      </c>
    </row>
    <row r="33" spans="1:28" x14ac:dyDescent="0.25">
      <c r="A33" s="39">
        <f t="shared" si="0"/>
        <v>5</v>
      </c>
      <c r="B33" s="7">
        <f>IF(B32="","",IF((B32+1)&gt;CAPA!$E$4,"",B32+1))</f>
        <v>26</v>
      </c>
      <c r="C33" s="8" t="str">
        <f t="shared" si="1"/>
        <v>Quinta</v>
      </c>
      <c r="D33" s="33"/>
      <c r="E33" s="33"/>
      <c r="F33" s="33"/>
      <c r="G33" s="33"/>
      <c r="I33" s="9">
        <f t="shared" si="2"/>
        <v>0</v>
      </c>
      <c r="K33" s="10">
        <f t="shared" si="3"/>
        <v>0</v>
      </c>
      <c r="M33" s="11">
        <f t="shared" si="4"/>
        <v>0</v>
      </c>
      <c r="O33" s="34"/>
      <c r="Q33" s="11">
        <f>IF($A33="",0,IF($M33&lt;=VLOOKUP($A33,PREMISSAS!$A$4:$H$11,4,FALSE),$M33,VLOOKUP($A33,PREMISSAS!$A$4:$H$11,4,FALSE)))</f>
        <v>0</v>
      </c>
      <c r="R33" s="38"/>
      <c r="S33" s="11">
        <f>IF($A33="",0,IF($M33&gt;VLOOKUP($A33,PREMISSAS!$A$4:$H$11,4,FALSE),$M33-VLOOKUP($A33,PREMISSAS!$A$4:$H$11,4,FALSE),0))</f>
        <v>0</v>
      </c>
      <c r="T33" s="39"/>
      <c r="W33" s="39"/>
      <c r="Y33" s="13" t="str">
        <f t="shared" si="5"/>
        <v/>
      </c>
      <c r="Z33" s="13" t="str">
        <f t="shared" si="6"/>
        <v/>
      </c>
      <c r="AA33" s="13" t="str">
        <f t="shared" si="7"/>
        <v/>
      </c>
      <c r="AB33" s="13" t="str">
        <f t="shared" si="8"/>
        <v/>
      </c>
    </row>
    <row r="34" spans="1:28" x14ac:dyDescent="0.25">
      <c r="A34" s="39">
        <f t="shared" si="0"/>
        <v>6</v>
      </c>
      <c r="B34" s="7">
        <f>IF(B33="","",IF((B33+1)&gt;CAPA!$E$4,"",B33+1))</f>
        <v>27</v>
      </c>
      <c r="C34" s="8" t="str">
        <f t="shared" si="1"/>
        <v>Sexta</v>
      </c>
      <c r="D34" s="33"/>
      <c r="E34" s="33"/>
      <c r="F34" s="33"/>
      <c r="G34" s="33"/>
      <c r="I34" s="9">
        <f t="shared" si="2"/>
        <v>0</v>
      </c>
      <c r="K34" s="10">
        <f t="shared" si="3"/>
        <v>0</v>
      </c>
      <c r="M34" s="11">
        <f t="shared" si="4"/>
        <v>0</v>
      </c>
      <c r="O34" s="34"/>
      <c r="Q34" s="11">
        <f>IF($A34="",0,IF($M34&lt;=VLOOKUP($A34,PREMISSAS!$A$4:$H$11,4,FALSE),$M34,VLOOKUP($A34,PREMISSAS!$A$4:$H$11,4,FALSE)))</f>
        <v>0</v>
      </c>
      <c r="R34" s="38"/>
      <c r="S34" s="11">
        <f>IF($A34="",0,IF($M34&gt;VLOOKUP($A34,PREMISSAS!$A$4:$H$11,4,FALSE),$M34-VLOOKUP($A34,PREMISSAS!$A$4:$H$11,4,FALSE),0))</f>
        <v>0</v>
      </c>
      <c r="T34" s="39"/>
      <c r="W34" s="39"/>
      <c r="Y34" s="13" t="str">
        <f t="shared" si="5"/>
        <v/>
      </c>
      <c r="Z34" s="13" t="str">
        <f t="shared" si="6"/>
        <v/>
      </c>
      <c r="AA34" s="13" t="str">
        <f t="shared" si="7"/>
        <v/>
      </c>
      <c r="AB34" s="13" t="str">
        <f t="shared" si="8"/>
        <v/>
      </c>
    </row>
    <row r="35" spans="1:28" x14ac:dyDescent="0.25">
      <c r="A35" s="39">
        <f t="shared" si="0"/>
        <v>7</v>
      </c>
      <c r="B35" s="7">
        <f>IF(B34="","",IF((B34+1)&gt;CAPA!$E$4,"",B34+1))</f>
        <v>28</v>
      </c>
      <c r="C35" s="8" t="str">
        <f t="shared" si="1"/>
        <v>Sábado</v>
      </c>
      <c r="D35" s="33"/>
      <c r="E35" s="33"/>
      <c r="F35" s="33"/>
      <c r="G35" s="33"/>
      <c r="I35" s="9">
        <f t="shared" si="2"/>
        <v>0</v>
      </c>
      <c r="K35" s="10">
        <f t="shared" si="3"/>
        <v>0</v>
      </c>
      <c r="M35" s="11">
        <f t="shared" si="4"/>
        <v>0</v>
      </c>
      <c r="O35" s="34"/>
      <c r="Q35" s="11">
        <f>IF($A35="",0,IF($M35&lt;=VLOOKUP($A35,PREMISSAS!$A$4:$H$11,4,FALSE),$M35,VLOOKUP($A35,PREMISSAS!$A$4:$H$11,4,FALSE)))</f>
        <v>0</v>
      </c>
      <c r="R35" s="38"/>
      <c r="S35" s="11">
        <f>IF($A35="",0,IF($M35&gt;VLOOKUP($A35,PREMISSAS!$A$4:$H$11,4,FALSE),$M35-VLOOKUP($A35,PREMISSAS!$A$4:$H$11,4,FALSE),0))</f>
        <v>0</v>
      </c>
      <c r="T35" s="39"/>
      <c r="W35" s="39"/>
      <c r="Y35" s="13" t="str">
        <f t="shared" si="5"/>
        <v/>
      </c>
      <c r="Z35" s="13" t="str">
        <f t="shared" si="6"/>
        <v/>
      </c>
      <c r="AA35" s="13" t="str">
        <f t="shared" si="7"/>
        <v/>
      </c>
      <c r="AB35" s="13" t="str">
        <f t="shared" si="8"/>
        <v/>
      </c>
    </row>
    <row r="36" spans="1:28" x14ac:dyDescent="0.25">
      <c r="A36" s="39">
        <f t="shared" si="0"/>
        <v>1</v>
      </c>
      <c r="B36" s="7">
        <f>IF(B35="","",IF((B35+1)&gt;CAPA!$E$4,"",B35+1))</f>
        <v>29</v>
      </c>
      <c r="C36" s="8" t="str">
        <f t="shared" si="1"/>
        <v>Domingo</v>
      </c>
      <c r="D36" s="33"/>
      <c r="E36" s="33"/>
      <c r="F36" s="33"/>
      <c r="G36" s="33"/>
      <c r="I36" s="9">
        <f t="shared" si="2"/>
        <v>0</v>
      </c>
      <c r="K36" s="10">
        <f t="shared" si="3"/>
        <v>0</v>
      </c>
      <c r="M36" s="11">
        <f t="shared" si="4"/>
        <v>0</v>
      </c>
      <c r="O36" s="34"/>
      <c r="Q36" s="11">
        <f>IF($A36="",0,IF($M36&lt;=VLOOKUP($A36,PREMISSAS!$A$4:$H$11,4,FALSE),$M36,VLOOKUP($A36,PREMISSAS!$A$4:$H$11,4,FALSE)))</f>
        <v>0</v>
      </c>
      <c r="R36" s="38"/>
      <c r="S36" s="11">
        <f>IF($A36="",0,IF($M36&gt;VLOOKUP($A36,PREMISSAS!$A$4:$H$11,4,FALSE),$M36-VLOOKUP($A36,PREMISSAS!$A$4:$H$11,4,FALSE),0))</f>
        <v>0</v>
      </c>
      <c r="T36" s="39"/>
      <c r="W36" s="39"/>
      <c r="Y36" s="13" t="str">
        <f t="shared" si="5"/>
        <v/>
      </c>
      <c r="Z36" s="13" t="str">
        <f t="shared" si="6"/>
        <v/>
      </c>
      <c r="AA36" s="13" t="str">
        <f t="shared" si="7"/>
        <v/>
      </c>
      <c r="AB36" s="13" t="str">
        <f t="shared" si="8"/>
        <v/>
      </c>
    </row>
    <row r="37" spans="1:28" x14ac:dyDescent="0.25">
      <c r="A37" s="39">
        <f t="shared" si="0"/>
        <v>2</v>
      </c>
      <c r="B37" s="7">
        <f>IF(B36="","",IF((B36+1)&gt;CAPA!$E$4,"",B36+1))</f>
        <v>30</v>
      </c>
      <c r="C37" s="8" t="str">
        <f t="shared" si="1"/>
        <v>Segunda</v>
      </c>
      <c r="D37" s="33"/>
      <c r="E37" s="33"/>
      <c r="F37" s="33"/>
      <c r="G37" s="33"/>
      <c r="I37" s="9">
        <f t="shared" si="2"/>
        <v>0</v>
      </c>
      <c r="K37" s="10">
        <f t="shared" si="3"/>
        <v>0</v>
      </c>
      <c r="M37" s="11">
        <f t="shared" si="4"/>
        <v>0</v>
      </c>
      <c r="O37" s="34"/>
      <c r="Q37" s="11">
        <f>IF($A37="",0,IF($M37&lt;=VLOOKUP($A37,PREMISSAS!$A$4:$H$11,4,FALSE),$M37,VLOOKUP($A37,PREMISSAS!$A$4:$H$11,4,FALSE)))</f>
        <v>0</v>
      </c>
      <c r="R37" s="38"/>
      <c r="S37" s="11">
        <f>IF($A37="",0,IF($M37&gt;VLOOKUP($A37,PREMISSAS!$A$4:$H$11,4,FALSE),$M37-VLOOKUP($A37,PREMISSAS!$A$4:$H$11,4,FALSE),0))</f>
        <v>0</v>
      </c>
      <c r="T37" s="39"/>
      <c r="W37" s="39"/>
      <c r="Y37" s="13" t="str">
        <f t="shared" si="5"/>
        <v/>
      </c>
      <c r="Z37" s="13" t="str">
        <f t="shared" si="6"/>
        <v/>
      </c>
      <c r="AA37" s="13" t="str">
        <f t="shared" si="7"/>
        <v/>
      </c>
      <c r="AB37" s="13" t="str">
        <f t="shared" si="8"/>
        <v/>
      </c>
    </row>
    <row r="38" spans="1:28" ht="4.5" customHeight="1" x14ac:dyDescent="0.25">
      <c r="R38" s="38"/>
      <c r="T38" s="39"/>
      <c r="W38" s="39"/>
      <c r="Y38" s="22"/>
      <c r="Z38" s="22"/>
      <c r="AA38" s="22"/>
      <c r="AB38" s="22"/>
    </row>
    <row r="39" spans="1:28" ht="18.75" customHeight="1" x14ac:dyDescent="0.3">
      <c r="B39" s="56" t="s">
        <v>79</v>
      </c>
      <c r="C39" s="57"/>
      <c r="D39" s="58"/>
      <c r="E39" s="71" t="s">
        <v>80</v>
      </c>
      <c r="F39" s="72"/>
      <c r="G39" s="36">
        <f>COUNTIF($D$7:$D$37,"FALTA")+COUNTIF($D$7:$D$37,"SUSPENSÃO")+COUNTIF($D$7:$D$37,"SUSPENSO")</f>
        <v>0</v>
      </c>
      <c r="I39" s="9">
        <f>SUM($I$7:$I$37)</f>
        <v>0</v>
      </c>
      <c r="K39" s="10">
        <f>SUM($K$7:$K$37)</f>
        <v>0</v>
      </c>
      <c r="M39" s="11">
        <f>SUM(M$7:M$37)</f>
        <v>0</v>
      </c>
      <c r="O39" s="11">
        <f>SUM(O$7:O$37)</f>
        <v>0</v>
      </c>
      <c r="Q39" s="11">
        <f>SUM(Q$7:Q$37)</f>
        <v>0</v>
      </c>
      <c r="R39" s="38"/>
      <c r="S39" s="11">
        <f>SUM(S$7:S$37)</f>
        <v>0</v>
      </c>
    </row>
    <row r="40" spans="1:28" ht="4.5" customHeight="1" x14ac:dyDescent="0.25">
      <c r="R40" s="38"/>
      <c r="T40" s="39"/>
      <c r="W40" s="39"/>
      <c r="Y40" s="22"/>
      <c r="Z40" s="22"/>
      <c r="AA40" s="22"/>
      <c r="AB40" s="22"/>
    </row>
    <row r="41" spans="1:28" ht="30" customHeight="1" x14ac:dyDescent="0.25">
      <c r="B41" s="59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1"/>
    </row>
    <row r="42" spans="1:28" x14ac:dyDescent="0.25"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4"/>
    </row>
  </sheetData>
  <mergeCells count="10">
    <mergeCell ref="Y4:AB4"/>
    <mergeCell ref="B39:D39"/>
    <mergeCell ref="B41:S42"/>
    <mergeCell ref="B2:V2"/>
    <mergeCell ref="U4:V4"/>
    <mergeCell ref="B4:C4"/>
    <mergeCell ref="D4:G4"/>
    <mergeCell ref="E39:F39"/>
    <mergeCell ref="I4:O4"/>
    <mergeCell ref="Q4:S4"/>
  </mergeCells>
  <conditionalFormatting sqref="M7:M37 I7:I37 K7:K37 Q7:Q37 O8 B7:G37">
    <cfRule type="expression" dxfId="25" priority="25" stopIfTrue="1">
      <formula>$A7="F"</formula>
    </cfRule>
    <cfRule type="expression" dxfId="24" priority="26" stopIfTrue="1">
      <formula>$A7="D"</formula>
    </cfRule>
  </conditionalFormatting>
  <conditionalFormatting sqref="D10:G11">
    <cfRule type="expression" dxfId="23" priority="23" stopIfTrue="1">
      <formula>$A10="F"</formula>
    </cfRule>
    <cfRule type="expression" dxfId="22" priority="24" stopIfTrue="1">
      <formula>$A10="D"</formula>
    </cfRule>
  </conditionalFormatting>
  <conditionalFormatting sqref="S7:S37">
    <cfRule type="expression" dxfId="21" priority="19" stopIfTrue="1">
      <formula>$A7="F"</formula>
    </cfRule>
    <cfRule type="expression" dxfId="20" priority="20" stopIfTrue="1">
      <formula>$A7="D"</formula>
    </cfRule>
  </conditionalFormatting>
  <conditionalFormatting sqref="O11:O37">
    <cfRule type="expression" dxfId="19" priority="17" stopIfTrue="1">
      <formula>$A11="F"</formula>
    </cfRule>
    <cfRule type="expression" dxfId="18" priority="18" stopIfTrue="1">
      <formula>$A11="D"</formula>
    </cfRule>
  </conditionalFormatting>
  <conditionalFormatting sqref="O9">
    <cfRule type="expression" dxfId="17" priority="29" stopIfTrue="1">
      <formula>$A7="F"</formula>
    </cfRule>
    <cfRule type="expression" dxfId="16" priority="30" stopIfTrue="1">
      <formula>$A7="D"</formula>
    </cfRule>
  </conditionalFormatting>
  <conditionalFormatting sqref="O10">
    <cfRule type="expression" dxfId="15" priority="15" stopIfTrue="1">
      <formula>$A7="F"</formula>
    </cfRule>
    <cfRule type="expression" dxfId="14" priority="16" stopIfTrue="1">
      <formula>$A7="D"</formula>
    </cfRule>
  </conditionalFormatting>
  <conditionalFormatting sqref="O7:O37">
    <cfRule type="expression" dxfId="13" priority="13" stopIfTrue="1">
      <formula>$A7="F"</formula>
    </cfRule>
    <cfRule type="expression" dxfId="12" priority="14" stopIfTrue="1">
      <formula>$A7="D"</formula>
    </cfRule>
  </conditionalFormatting>
  <conditionalFormatting sqref="I39">
    <cfRule type="expression" dxfId="11" priority="11" stopIfTrue="1">
      <formula>$A39="F"</formula>
    </cfRule>
    <cfRule type="expression" dxfId="10" priority="12" stopIfTrue="1">
      <formula>$A39="D"</formula>
    </cfRule>
  </conditionalFormatting>
  <conditionalFormatting sqref="K39">
    <cfRule type="expression" dxfId="9" priority="9" stopIfTrue="1">
      <formula>$A39="F"</formula>
    </cfRule>
    <cfRule type="expression" dxfId="8" priority="10" stopIfTrue="1">
      <formula>$A39="D"</formula>
    </cfRule>
  </conditionalFormatting>
  <conditionalFormatting sqref="M39">
    <cfRule type="expression" dxfId="7" priority="7" stopIfTrue="1">
      <formula>$A39="F"</formula>
    </cfRule>
    <cfRule type="expression" dxfId="6" priority="8" stopIfTrue="1">
      <formula>$A39="D"</formula>
    </cfRule>
  </conditionalFormatting>
  <conditionalFormatting sqref="S39">
    <cfRule type="expression" dxfId="5" priority="1" stopIfTrue="1">
      <formula>$A39="F"</formula>
    </cfRule>
    <cfRule type="expression" dxfId="4" priority="2" stopIfTrue="1">
      <formula>$A39="D"</formula>
    </cfRule>
  </conditionalFormatting>
  <conditionalFormatting sqref="O39">
    <cfRule type="expression" dxfId="3" priority="5" stopIfTrue="1">
      <formula>$A39="F"</formula>
    </cfRule>
    <cfRule type="expression" dxfId="2" priority="6" stopIfTrue="1">
      <formula>$A39="D"</formula>
    </cfRule>
  </conditionalFormatting>
  <conditionalFormatting sqref="Q39">
    <cfRule type="expression" dxfId="1" priority="3" stopIfTrue="1">
      <formula>$A39="F"</formula>
    </cfRule>
    <cfRule type="expression" dxfId="0" priority="4" stopIfTrue="1">
      <formula>$A39="D"</formula>
    </cfRule>
  </conditionalFormatting>
  <dataValidations count="2">
    <dataValidation type="list" allowBlank="1" showInputMessage="1" showErrorMessage="1" sqref="IR7:IR37 WVD983037:WVD983067 WLH983037:WLH983067 WBL983037:WBL983067 VRP983037:VRP983067 VHT983037:VHT983067 UXX983037:UXX983067 UOB983037:UOB983067 UEF983037:UEF983067 TUJ983037:TUJ983067 TKN983037:TKN983067 TAR983037:TAR983067 SQV983037:SQV983067 SGZ983037:SGZ983067 RXD983037:RXD983067 RNH983037:RNH983067 RDL983037:RDL983067 QTP983037:QTP983067 QJT983037:QJT983067 PZX983037:PZX983067 PQB983037:PQB983067 PGF983037:PGF983067 OWJ983037:OWJ983067 OMN983037:OMN983067 OCR983037:OCR983067 NSV983037:NSV983067 NIZ983037:NIZ983067 MZD983037:MZD983067 MPH983037:MPH983067 MFL983037:MFL983067 LVP983037:LVP983067 LLT983037:LLT983067 LBX983037:LBX983067 KSB983037:KSB983067 KIF983037:KIF983067 JYJ983037:JYJ983067 JON983037:JON983067 JER983037:JER983067 IUV983037:IUV983067 IKZ983037:IKZ983067 IBD983037:IBD983067 HRH983037:HRH983067 HHL983037:HHL983067 GXP983037:GXP983067 GNT983037:GNT983067 GDX983037:GDX983067 FUB983037:FUB983067 FKF983037:FKF983067 FAJ983037:FAJ983067 EQN983037:EQN983067 EGR983037:EGR983067 DWV983037:DWV983067 DMZ983037:DMZ983067 DDD983037:DDD983067 CTH983037:CTH983067 CJL983037:CJL983067 BZP983037:BZP983067 BPT983037:BPT983067 BFX983037:BFX983067 AWB983037:AWB983067 AMF983037:AMF983067 ACJ983037:ACJ983067 SN983037:SN983067 IR983037:IR983067 WVD917501:WVD917531 WLH917501:WLH917531 WBL917501:WBL917531 VRP917501:VRP917531 VHT917501:VHT917531 UXX917501:UXX917531 UOB917501:UOB917531 UEF917501:UEF917531 TUJ917501:TUJ917531 TKN917501:TKN917531 TAR917501:TAR917531 SQV917501:SQV917531 SGZ917501:SGZ917531 RXD917501:RXD917531 RNH917501:RNH917531 RDL917501:RDL917531 QTP917501:QTP917531 QJT917501:QJT917531 PZX917501:PZX917531 PQB917501:PQB917531 PGF917501:PGF917531 OWJ917501:OWJ917531 OMN917501:OMN917531 OCR917501:OCR917531 NSV917501:NSV917531 NIZ917501:NIZ917531 MZD917501:MZD917531 MPH917501:MPH917531 MFL917501:MFL917531 LVP917501:LVP917531 LLT917501:LLT917531 LBX917501:LBX917531 KSB917501:KSB917531 KIF917501:KIF917531 JYJ917501:JYJ917531 JON917501:JON917531 JER917501:JER917531 IUV917501:IUV917531 IKZ917501:IKZ917531 IBD917501:IBD917531 HRH917501:HRH917531 HHL917501:HHL917531 GXP917501:GXP917531 GNT917501:GNT917531 GDX917501:GDX917531 FUB917501:FUB917531 FKF917501:FKF917531 FAJ917501:FAJ917531 EQN917501:EQN917531 EGR917501:EGR917531 DWV917501:DWV917531 DMZ917501:DMZ917531 DDD917501:DDD917531 CTH917501:CTH917531 CJL917501:CJL917531 BZP917501:BZP917531 BPT917501:BPT917531 BFX917501:BFX917531 AWB917501:AWB917531 AMF917501:AMF917531 ACJ917501:ACJ917531 SN917501:SN917531 IR917501:IR917531 WVD851965:WVD851995 WLH851965:WLH851995 WBL851965:WBL851995 VRP851965:VRP851995 VHT851965:VHT851995 UXX851965:UXX851995 UOB851965:UOB851995 UEF851965:UEF851995 TUJ851965:TUJ851995 TKN851965:TKN851995 TAR851965:TAR851995 SQV851965:SQV851995 SGZ851965:SGZ851995 RXD851965:RXD851995 RNH851965:RNH851995 RDL851965:RDL851995 QTP851965:QTP851995 QJT851965:QJT851995 PZX851965:PZX851995 PQB851965:PQB851995 PGF851965:PGF851995 OWJ851965:OWJ851995 OMN851965:OMN851995 OCR851965:OCR851995 NSV851965:NSV851995 NIZ851965:NIZ851995 MZD851965:MZD851995 MPH851965:MPH851995 MFL851965:MFL851995 LVP851965:LVP851995 LLT851965:LLT851995 LBX851965:LBX851995 KSB851965:KSB851995 KIF851965:KIF851995 JYJ851965:JYJ851995 JON851965:JON851995 JER851965:JER851995 IUV851965:IUV851995 IKZ851965:IKZ851995 IBD851965:IBD851995 HRH851965:HRH851995 HHL851965:HHL851995 GXP851965:GXP851995 GNT851965:GNT851995 GDX851965:GDX851995 FUB851965:FUB851995 FKF851965:FKF851995 FAJ851965:FAJ851995 EQN851965:EQN851995 EGR851965:EGR851995 DWV851965:DWV851995 DMZ851965:DMZ851995 DDD851965:DDD851995 CTH851965:CTH851995 CJL851965:CJL851995 BZP851965:BZP851995 BPT851965:BPT851995 BFX851965:BFX851995 AWB851965:AWB851995 AMF851965:AMF851995 ACJ851965:ACJ851995 SN851965:SN851995 IR851965:IR851995 WVD786429:WVD786459 WLH786429:WLH786459 WBL786429:WBL786459 VRP786429:VRP786459 VHT786429:VHT786459 UXX786429:UXX786459 UOB786429:UOB786459 UEF786429:UEF786459 TUJ786429:TUJ786459 TKN786429:TKN786459 TAR786429:TAR786459 SQV786429:SQV786459 SGZ786429:SGZ786459 RXD786429:RXD786459 RNH786429:RNH786459 RDL786429:RDL786459 QTP786429:QTP786459 QJT786429:QJT786459 PZX786429:PZX786459 PQB786429:PQB786459 PGF786429:PGF786459 OWJ786429:OWJ786459 OMN786429:OMN786459 OCR786429:OCR786459 NSV786429:NSV786459 NIZ786429:NIZ786459 MZD786429:MZD786459 MPH786429:MPH786459 MFL786429:MFL786459 LVP786429:LVP786459 LLT786429:LLT786459 LBX786429:LBX786459 KSB786429:KSB786459 KIF786429:KIF786459 JYJ786429:JYJ786459 JON786429:JON786459 JER786429:JER786459 IUV786429:IUV786459 IKZ786429:IKZ786459 IBD786429:IBD786459 HRH786429:HRH786459 HHL786429:HHL786459 GXP786429:GXP786459 GNT786429:GNT786459 GDX786429:GDX786459 FUB786429:FUB786459 FKF786429:FKF786459 FAJ786429:FAJ786459 EQN786429:EQN786459 EGR786429:EGR786459 DWV786429:DWV786459 DMZ786429:DMZ786459 DDD786429:DDD786459 CTH786429:CTH786459 CJL786429:CJL786459 BZP786429:BZP786459 BPT786429:BPT786459 BFX786429:BFX786459 AWB786429:AWB786459 AMF786429:AMF786459 ACJ786429:ACJ786459 SN786429:SN786459 IR786429:IR786459 WVD720893:WVD720923 WLH720893:WLH720923 WBL720893:WBL720923 VRP720893:VRP720923 VHT720893:VHT720923 UXX720893:UXX720923 UOB720893:UOB720923 UEF720893:UEF720923 TUJ720893:TUJ720923 TKN720893:TKN720923 TAR720893:TAR720923 SQV720893:SQV720923 SGZ720893:SGZ720923 RXD720893:RXD720923 RNH720893:RNH720923 RDL720893:RDL720923 QTP720893:QTP720923 QJT720893:QJT720923 PZX720893:PZX720923 PQB720893:PQB720923 PGF720893:PGF720923 OWJ720893:OWJ720923 OMN720893:OMN720923 OCR720893:OCR720923 NSV720893:NSV720923 NIZ720893:NIZ720923 MZD720893:MZD720923 MPH720893:MPH720923 MFL720893:MFL720923 LVP720893:LVP720923 LLT720893:LLT720923 LBX720893:LBX720923 KSB720893:KSB720923 KIF720893:KIF720923 JYJ720893:JYJ720923 JON720893:JON720923 JER720893:JER720923 IUV720893:IUV720923 IKZ720893:IKZ720923 IBD720893:IBD720923 HRH720893:HRH720923 HHL720893:HHL720923 GXP720893:GXP720923 GNT720893:GNT720923 GDX720893:GDX720923 FUB720893:FUB720923 FKF720893:FKF720923 FAJ720893:FAJ720923 EQN720893:EQN720923 EGR720893:EGR720923 DWV720893:DWV720923 DMZ720893:DMZ720923 DDD720893:DDD720923 CTH720893:CTH720923 CJL720893:CJL720923 BZP720893:BZP720923 BPT720893:BPT720923 BFX720893:BFX720923 AWB720893:AWB720923 AMF720893:AMF720923 ACJ720893:ACJ720923 SN720893:SN720923 IR720893:IR720923 WVD655357:WVD655387 WLH655357:WLH655387 WBL655357:WBL655387 VRP655357:VRP655387 VHT655357:VHT655387 UXX655357:UXX655387 UOB655357:UOB655387 UEF655357:UEF655387 TUJ655357:TUJ655387 TKN655357:TKN655387 TAR655357:TAR655387 SQV655357:SQV655387 SGZ655357:SGZ655387 RXD655357:RXD655387 RNH655357:RNH655387 RDL655357:RDL655387 QTP655357:QTP655387 QJT655357:QJT655387 PZX655357:PZX655387 PQB655357:PQB655387 PGF655357:PGF655387 OWJ655357:OWJ655387 OMN655357:OMN655387 OCR655357:OCR655387 NSV655357:NSV655387 NIZ655357:NIZ655387 MZD655357:MZD655387 MPH655357:MPH655387 MFL655357:MFL655387 LVP655357:LVP655387 LLT655357:LLT655387 LBX655357:LBX655387 KSB655357:KSB655387 KIF655357:KIF655387 JYJ655357:JYJ655387 JON655357:JON655387 JER655357:JER655387 IUV655357:IUV655387 IKZ655357:IKZ655387 IBD655357:IBD655387 HRH655357:HRH655387 HHL655357:HHL655387 GXP655357:GXP655387 GNT655357:GNT655387 GDX655357:GDX655387 FUB655357:FUB655387 FKF655357:FKF655387 FAJ655357:FAJ655387 EQN655357:EQN655387 EGR655357:EGR655387 DWV655357:DWV655387 DMZ655357:DMZ655387 DDD655357:DDD655387 CTH655357:CTH655387 CJL655357:CJL655387 BZP655357:BZP655387 BPT655357:BPT655387 BFX655357:BFX655387 AWB655357:AWB655387 AMF655357:AMF655387 ACJ655357:ACJ655387 SN655357:SN655387 IR655357:IR655387 WVD589821:WVD589851 WLH589821:WLH589851 WBL589821:WBL589851 VRP589821:VRP589851 VHT589821:VHT589851 UXX589821:UXX589851 UOB589821:UOB589851 UEF589821:UEF589851 TUJ589821:TUJ589851 TKN589821:TKN589851 TAR589821:TAR589851 SQV589821:SQV589851 SGZ589821:SGZ589851 RXD589821:RXD589851 RNH589821:RNH589851 RDL589821:RDL589851 QTP589821:QTP589851 QJT589821:QJT589851 PZX589821:PZX589851 PQB589821:PQB589851 PGF589821:PGF589851 OWJ589821:OWJ589851 OMN589821:OMN589851 OCR589821:OCR589851 NSV589821:NSV589851 NIZ589821:NIZ589851 MZD589821:MZD589851 MPH589821:MPH589851 MFL589821:MFL589851 LVP589821:LVP589851 LLT589821:LLT589851 LBX589821:LBX589851 KSB589821:KSB589851 KIF589821:KIF589851 JYJ589821:JYJ589851 JON589821:JON589851 JER589821:JER589851 IUV589821:IUV589851 IKZ589821:IKZ589851 IBD589821:IBD589851 HRH589821:HRH589851 HHL589821:HHL589851 GXP589821:GXP589851 GNT589821:GNT589851 GDX589821:GDX589851 FUB589821:FUB589851 FKF589821:FKF589851 FAJ589821:FAJ589851 EQN589821:EQN589851 EGR589821:EGR589851 DWV589821:DWV589851 DMZ589821:DMZ589851 DDD589821:DDD589851 CTH589821:CTH589851 CJL589821:CJL589851 BZP589821:BZP589851 BPT589821:BPT589851 BFX589821:BFX589851 AWB589821:AWB589851 AMF589821:AMF589851 ACJ589821:ACJ589851 SN589821:SN589851 IR589821:IR589851 WVD524285:WVD524315 WLH524285:WLH524315 WBL524285:WBL524315 VRP524285:VRP524315 VHT524285:VHT524315 UXX524285:UXX524315 UOB524285:UOB524315 UEF524285:UEF524315 TUJ524285:TUJ524315 TKN524285:TKN524315 TAR524285:TAR524315 SQV524285:SQV524315 SGZ524285:SGZ524315 RXD524285:RXD524315 RNH524285:RNH524315 RDL524285:RDL524315 QTP524285:QTP524315 QJT524285:QJT524315 PZX524285:PZX524315 PQB524285:PQB524315 PGF524285:PGF524315 OWJ524285:OWJ524315 OMN524285:OMN524315 OCR524285:OCR524315 NSV524285:NSV524315 NIZ524285:NIZ524315 MZD524285:MZD524315 MPH524285:MPH524315 MFL524285:MFL524315 LVP524285:LVP524315 LLT524285:LLT524315 LBX524285:LBX524315 KSB524285:KSB524315 KIF524285:KIF524315 JYJ524285:JYJ524315 JON524285:JON524315 JER524285:JER524315 IUV524285:IUV524315 IKZ524285:IKZ524315 IBD524285:IBD524315 HRH524285:HRH524315 HHL524285:HHL524315 GXP524285:GXP524315 GNT524285:GNT524315 GDX524285:GDX524315 FUB524285:FUB524315 FKF524285:FKF524315 FAJ524285:FAJ524315 EQN524285:EQN524315 EGR524285:EGR524315 DWV524285:DWV524315 DMZ524285:DMZ524315 DDD524285:DDD524315 CTH524285:CTH524315 CJL524285:CJL524315 BZP524285:BZP524315 BPT524285:BPT524315 BFX524285:BFX524315 AWB524285:AWB524315 AMF524285:AMF524315 ACJ524285:ACJ524315 SN524285:SN524315 IR524285:IR524315 WVD458749:WVD458779 WLH458749:WLH458779 WBL458749:WBL458779 VRP458749:VRP458779 VHT458749:VHT458779 UXX458749:UXX458779 UOB458749:UOB458779 UEF458749:UEF458779 TUJ458749:TUJ458779 TKN458749:TKN458779 TAR458749:TAR458779 SQV458749:SQV458779 SGZ458749:SGZ458779 RXD458749:RXD458779 RNH458749:RNH458779 RDL458749:RDL458779 QTP458749:QTP458779 QJT458749:QJT458779 PZX458749:PZX458779 PQB458749:PQB458779 PGF458749:PGF458779 OWJ458749:OWJ458779 OMN458749:OMN458779 OCR458749:OCR458779 NSV458749:NSV458779 NIZ458749:NIZ458779 MZD458749:MZD458779 MPH458749:MPH458779 MFL458749:MFL458779 LVP458749:LVP458779 LLT458749:LLT458779 LBX458749:LBX458779 KSB458749:KSB458779 KIF458749:KIF458779 JYJ458749:JYJ458779 JON458749:JON458779 JER458749:JER458779 IUV458749:IUV458779 IKZ458749:IKZ458779 IBD458749:IBD458779 HRH458749:HRH458779 HHL458749:HHL458779 GXP458749:GXP458779 GNT458749:GNT458779 GDX458749:GDX458779 FUB458749:FUB458779 FKF458749:FKF458779 FAJ458749:FAJ458779 EQN458749:EQN458779 EGR458749:EGR458779 DWV458749:DWV458779 DMZ458749:DMZ458779 DDD458749:DDD458779 CTH458749:CTH458779 CJL458749:CJL458779 BZP458749:BZP458779 BPT458749:BPT458779 BFX458749:BFX458779 AWB458749:AWB458779 AMF458749:AMF458779 ACJ458749:ACJ458779 SN458749:SN458779 IR458749:IR458779 WVD393213:WVD393243 WLH393213:WLH393243 WBL393213:WBL393243 VRP393213:VRP393243 VHT393213:VHT393243 UXX393213:UXX393243 UOB393213:UOB393243 UEF393213:UEF393243 TUJ393213:TUJ393243 TKN393213:TKN393243 TAR393213:TAR393243 SQV393213:SQV393243 SGZ393213:SGZ393243 RXD393213:RXD393243 RNH393213:RNH393243 RDL393213:RDL393243 QTP393213:QTP393243 QJT393213:QJT393243 PZX393213:PZX393243 PQB393213:PQB393243 PGF393213:PGF393243 OWJ393213:OWJ393243 OMN393213:OMN393243 OCR393213:OCR393243 NSV393213:NSV393243 NIZ393213:NIZ393243 MZD393213:MZD393243 MPH393213:MPH393243 MFL393213:MFL393243 LVP393213:LVP393243 LLT393213:LLT393243 LBX393213:LBX393243 KSB393213:KSB393243 KIF393213:KIF393243 JYJ393213:JYJ393243 JON393213:JON393243 JER393213:JER393243 IUV393213:IUV393243 IKZ393213:IKZ393243 IBD393213:IBD393243 HRH393213:HRH393243 HHL393213:HHL393243 GXP393213:GXP393243 GNT393213:GNT393243 GDX393213:GDX393243 FUB393213:FUB393243 FKF393213:FKF393243 FAJ393213:FAJ393243 EQN393213:EQN393243 EGR393213:EGR393243 DWV393213:DWV393243 DMZ393213:DMZ393243 DDD393213:DDD393243 CTH393213:CTH393243 CJL393213:CJL393243 BZP393213:BZP393243 BPT393213:BPT393243 BFX393213:BFX393243 AWB393213:AWB393243 AMF393213:AMF393243 ACJ393213:ACJ393243 SN393213:SN393243 IR393213:IR393243 WVD327677:WVD327707 WLH327677:WLH327707 WBL327677:WBL327707 VRP327677:VRP327707 VHT327677:VHT327707 UXX327677:UXX327707 UOB327677:UOB327707 UEF327677:UEF327707 TUJ327677:TUJ327707 TKN327677:TKN327707 TAR327677:TAR327707 SQV327677:SQV327707 SGZ327677:SGZ327707 RXD327677:RXD327707 RNH327677:RNH327707 RDL327677:RDL327707 QTP327677:QTP327707 QJT327677:QJT327707 PZX327677:PZX327707 PQB327677:PQB327707 PGF327677:PGF327707 OWJ327677:OWJ327707 OMN327677:OMN327707 OCR327677:OCR327707 NSV327677:NSV327707 NIZ327677:NIZ327707 MZD327677:MZD327707 MPH327677:MPH327707 MFL327677:MFL327707 LVP327677:LVP327707 LLT327677:LLT327707 LBX327677:LBX327707 KSB327677:KSB327707 KIF327677:KIF327707 JYJ327677:JYJ327707 JON327677:JON327707 JER327677:JER327707 IUV327677:IUV327707 IKZ327677:IKZ327707 IBD327677:IBD327707 HRH327677:HRH327707 HHL327677:HHL327707 GXP327677:GXP327707 GNT327677:GNT327707 GDX327677:GDX327707 FUB327677:FUB327707 FKF327677:FKF327707 FAJ327677:FAJ327707 EQN327677:EQN327707 EGR327677:EGR327707 DWV327677:DWV327707 DMZ327677:DMZ327707 DDD327677:DDD327707 CTH327677:CTH327707 CJL327677:CJL327707 BZP327677:BZP327707 BPT327677:BPT327707 BFX327677:BFX327707 AWB327677:AWB327707 AMF327677:AMF327707 ACJ327677:ACJ327707 SN327677:SN327707 IR327677:IR327707 WVD262141:WVD262171 WLH262141:WLH262171 WBL262141:WBL262171 VRP262141:VRP262171 VHT262141:VHT262171 UXX262141:UXX262171 UOB262141:UOB262171 UEF262141:UEF262171 TUJ262141:TUJ262171 TKN262141:TKN262171 TAR262141:TAR262171 SQV262141:SQV262171 SGZ262141:SGZ262171 RXD262141:RXD262171 RNH262141:RNH262171 RDL262141:RDL262171 QTP262141:QTP262171 QJT262141:QJT262171 PZX262141:PZX262171 PQB262141:PQB262171 PGF262141:PGF262171 OWJ262141:OWJ262171 OMN262141:OMN262171 OCR262141:OCR262171 NSV262141:NSV262171 NIZ262141:NIZ262171 MZD262141:MZD262171 MPH262141:MPH262171 MFL262141:MFL262171 LVP262141:LVP262171 LLT262141:LLT262171 LBX262141:LBX262171 KSB262141:KSB262171 KIF262141:KIF262171 JYJ262141:JYJ262171 JON262141:JON262171 JER262141:JER262171 IUV262141:IUV262171 IKZ262141:IKZ262171 IBD262141:IBD262171 HRH262141:HRH262171 HHL262141:HHL262171 GXP262141:GXP262171 GNT262141:GNT262171 GDX262141:GDX262171 FUB262141:FUB262171 FKF262141:FKF262171 FAJ262141:FAJ262171 EQN262141:EQN262171 EGR262141:EGR262171 DWV262141:DWV262171 DMZ262141:DMZ262171 DDD262141:DDD262171 CTH262141:CTH262171 CJL262141:CJL262171 BZP262141:BZP262171 BPT262141:BPT262171 BFX262141:BFX262171 AWB262141:AWB262171 AMF262141:AMF262171 ACJ262141:ACJ262171 SN262141:SN262171 IR262141:IR262171 WVD196605:WVD196635 WLH196605:WLH196635 WBL196605:WBL196635 VRP196605:VRP196635 VHT196605:VHT196635 UXX196605:UXX196635 UOB196605:UOB196635 UEF196605:UEF196635 TUJ196605:TUJ196635 TKN196605:TKN196635 TAR196605:TAR196635 SQV196605:SQV196635 SGZ196605:SGZ196635 RXD196605:RXD196635 RNH196605:RNH196635 RDL196605:RDL196635 QTP196605:QTP196635 QJT196605:QJT196635 PZX196605:PZX196635 PQB196605:PQB196635 PGF196605:PGF196635 OWJ196605:OWJ196635 OMN196605:OMN196635 OCR196605:OCR196635 NSV196605:NSV196635 NIZ196605:NIZ196635 MZD196605:MZD196635 MPH196605:MPH196635 MFL196605:MFL196635 LVP196605:LVP196635 LLT196605:LLT196635 LBX196605:LBX196635 KSB196605:KSB196635 KIF196605:KIF196635 JYJ196605:JYJ196635 JON196605:JON196635 JER196605:JER196635 IUV196605:IUV196635 IKZ196605:IKZ196635 IBD196605:IBD196635 HRH196605:HRH196635 HHL196605:HHL196635 GXP196605:GXP196635 GNT196605:GNT196635 GDX196605:GDX196635 FUB196605:FUB196635 FKF196605:FKF196635 FAJ196605:FAJ196635 EQN196605:EQN196635 EGR196605:EGR196635 DWV196605:DWV196635 DMZ196605:DMZ196635 DDD196605:DDD196635 CTH196605:CTH196635 CJL196605:CJL196635 BZP196605:BZP196635 BPT196605:BPT196635 BFX196605:BFX196635 AWB196605:AWB196635 AMF196605:AMF196635 ACJ196605:ACJ196635 SN196605:SN196635 IR196605:IR196635 WVD131069:WVD131099 WLH131069:WLH131099 WBL131069:WBL131099 VRP131069:VRP131099 VHT131069:VHT131099 UXX131069:UXX131099 UOB131069:UOB131099 UEF131069:UEF131099 TUJ131069:TUJ131099 TKN131069:TKN131099 TAR131069:TAR131099 SQV131069:SQV131099 SGZ131069:SGZ131099 RXD131069:RXD131099 RNH131069:RNH131099 RDL131069:RDL131099 QTP131069:QTP131099 QJT131069:QJT131099 PZX131069:PZX131099 PQB131069:PQB131099 PGF131069:PGF131099 OWJ131069:OWJ131099 OMN131069:OMN131099 OCR131069:OCR131099 NSV131069:NSV131099 NIZ131069:NIZ131099 MZD131069:MZD131099 MPH131069:MPH131099 MFL131069:MFL131099 LVP131069:LVP131099 LLT131069:LLT131099 LBX131069:LBX131099 KSB131069:KSB131099 KIF131069:KIF131099 JYJ131069:JYJ131099 JON131069:JON131099 JER131069:JER131099 IUV131069:IUV131099 IKZ131069:IKZ131099 IBD131069:IBD131099 HRH131069:HRH131099 HHL131069:HHL131099 GXP131069:GXP131099 GNT131069:GNT131099 GDX131069:GDX131099 FUB131069:FUB131099 FKF131069:FKF131099 FAJ131069:FAJ131099 EQN131069:EQN131099 EGR131069:EGR131099 DWV131069:DWV131099 DMZ131069:DMZ131099 DDD131069:DDD131099 CTH131069:CTH131099 CJL131069:CJL131099 BZP131069:BZP131099 BPT131069:BPT131099 BFX131069:BFX131099 AWB131069:AWB131099 AMF131069:AMF131099 ACJ131069:ACJ131099 SN131069:SN131099 IR131069:IR131099 WVD65533:WVD65563 WLH65533:WLH65563 WBL65533:WBL65563 VRP65533:VRP65563 VHT65533:VHT65563 UXX65533:UXX65563 UOB65533:UOB65563 UEF65533:UEF65563 TUJ65533:TUJ65563 TKN65533:TKN65563 TAR65533:TAR65563 SQV65533:SQV65563 SGZ65533:SGZ65563 RXD65533:RXD65563 RNH65533:RNH65563 RDL65533:RDL65563 QTP65533:QTP65563 QJT65533:QJT65563 PZX65533:PZX65563 PQB65533:PQB65563 PGF65533:PGF65563 OWJ65533:OWJ65563 OMN65533:OMN65563 OCR65533:OCR65563 NSV65533:NSV65563 NIZ65533:NIZ65563 MZD65533:MZD65563 MPH65533:MPH65563 MFL65533:MFL65563 LVP65533:LVP65563 LLT65533:LLT65563 LBX65533:LBX65563 KSB65533:KSB65563 KIF65533:KIF65563 JYJ65533:JYJ65563 JON65533:JON65563 JER65533:JER65563 IUV65533:IUV65563 IKZ65533:IKZ65563 IBD65533:IBD65563 HRH65533:HRH65563 HHL65533:HHL65563 GXP65533:GXP65563 GNT65533:GNT65563 GDX65533:GDX65563 FUB65533:FUB65563 FKF65533:FKF65563 FAJ65533:FAJ65563 EQN65533:EQN65563 EGR65533:EGR65563 DWV65533:DWV65563 DMZ65533:DMZ65563 DDD65533:DDD65563 CTH65533:CTH65563 CJL65533:CJL65563 BZP65533:BZP65563 BPT65533:BPT65563 BFX65533:BFX65563 AWB65533:AWB65563 AMF65533:AMF65563 ACJ65533:ACJ65563 SN65533:SN65563 IR65533:IR65563 WVD7:WVD37 WLH7:WLH37 WBL7:WBL37 VRP7:VRP37 VHT7:VHT37 UXX7:UXX37 UOB7:UOB37 UEF7:UEF37 TUJ7:TUJ37 TKN7:TKN37 TAR7:TAR37 SQV7:SQV37 SGZ7:SGZ37 RXD7:RXD37 RNH7:RNH37 RDL7:RDL37 QTP7:QTP37 QJT7:QJT37 PZX7:PZX37 PQB7:PQB37 PGF7:PGF37 OWJ7:OWJ37 OMN7:OMN37 OCR7:OCR37 NSV7:NSV37 NIZ7:NIZ37 MZD7:MZD37 MPH7:MPH37 MFL7:MFL37 LVP7:LVP37 LLT7:LLT37 LBX7:LBX37 KSB7:KSB37 KIF7:KIF37 JYJ7:JYJ37 JON7:JON37 JER7:JER37 IUV7:IUV37 IKZ7:IKZ37 IBD7:IBD37 HRH7:HRH37 HHL7:HHL37 GXP7:GXP37 GNT7:GNT37 GDX7:GDX37 FUB7:FUB37 FKF7:FKF37 FAJ7:FAJ37 EQN7:EQN37 EGR7:EGR37 DWV7:DWV37 DMZ7:DMZ37 DDD7:DDD37 CTH7:CTH37 CJL7:CJL37 BZP7:BZP37 BPT7:BPT37 BFX7:BFX37 AWB7:AWB37 AMF7:AMF37 ACJ7:ACJ37 SN7:SN37" xr:uid="{00000000-0002-0000-0400-000000000000}">
      <formula1>"s"</formula1>
    </dataValidation>
    <dataValidation type="decimal" allowBlank="1" showInputMessage="1" showErrorMessage="1" errorTitle="ERRO DE HORA" error="Digite um valor entre 0 e 2459 para o horário. Para faltas, suspensões, atestados ou outras informações, utilizar a primeira coluna de entrada. Para horários da meia noite, utilizar valores entre 2400 e 2459." sqref="E7:G37" xr:uid="{00000000-0002-0000-0400-000001000000}">
      <formula1>0</formula1>
      <formula2>2459</formula2>
    </dataValidation>
  </dataValidations>
  <printOptions horizontalCentered="1"/>
  <pageMargins left="0" right="0" top="0" bottom="0" header="0" footer="0"/>
  <pageSetup paperSize="9" scale="86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ORIENTAÇÕES</vt:lpstr>
      <vt:lpstr>LOG MODIFICAÇÕES</vt:lpstr>
      <vt:lpstr>CAPA</vt:lpstr>
      <vt:lpstr>PREMISSAS</vt:lpstr>
      <vt:lpstr>MODELO</vt:lpstr>
      <vt:lpstr>MODELO!Area_de_impressao</vt:lpstr>
      <vt:lpstr>rngFeriados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Cálculo de Cartão de Ponto</dc:title>
  <dc:creator>RENAN</dc:creator>
  <cp:lastModifiedBy>Davyd Santos</cp:lastModifiedBy>
  <cp:lastPrinted>2012-08-14T11:48:30Z</cp:lastPrinted>
  <dcterms:created xsi:type="dcterms:W3CDTF">2011-11-10T11:30:43Z</dcterms:created>
  <dcterms:modified xsi:type="dcterms:W3CDTF">2022-07-08T19:47:59Z</dcterms:modified>
  <cp:version>2.1.1</cp:version>
</cp:coreProperties>
</file>