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vesonline-my.sharepoint.com/personal/u0081807_vives_be/Documents/2021-2022/1ATI_BM/BEDECO/Oplossingen/"/>
    </mc:Choice>
  </mc:AlternateContent>
  <xr:revisionPtr revIDLastSave="168" documentId="8_{B412A2CA-AEC3-47D4-AF7D-0A0DCE775EEA}" xr6:coauthVersionLast="47" xr6:coauthVersionMax="47" xr10:uidLastSave="{F53F45D6-4198-4E5F-8844-134B15DBC68C}"/>
  <bookViews>
    <workbookView xWindow="-120" yWindow="-120" windowWidth="29040" windowHeight="15840" xr2:uid="{995F8117-4888-4FB0-BF5A-9D02128F42FD}"/>
  </bookViews>
  <sheets>
    <sheet name="Oefening 1" sheetId="1" r:id="rId1"/>
    <sheet name="Oefening 2" sheetId="5" r:id="rId2"/>
    <sheet name="Oefening 3" sheetId="2" r:id="rId3"/>
    <sheet name="Oefening 4" sheetId="3" r:id="rId4"/>
    <sheet name="Oefening 5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4" l="1"/>
  <c r="C4" i="4"/>
  <c r="C10" i="3"/>
  <c r="C4" i="3"/>
  <c r="K7" i="2"/>
  <c r="I7" i="5"/>
  <c r="H6" i="1"/>
  <c r="F2" i="1"/>
  <c r="M8" i="5" l="1"/>
  <c r="I8" i="5"/>
  <c r="D1" i="5"/>
  <c r="D3" i="5" s="1"/>
  <c r="I6" i="5" l="1"/>
  <c r="G2" i="5"/>
  <c r="M7" i="5" l="1"/>
  <c r="D4" i="5"/>
  <c r="I9" i="5"/>
  <c r="M6" i="5" l="1"/>
  <c r="M9" i="5" s="1"/>
  <c r="D5" i="5"/>
  <c r="D7" i="5" s="1"/>
  <c r="D10" i="5" s="1"/>
  <c r="C13" i="4"/>
  <c r="C10" i="4"/>
  <c r="C2" i="4"/>
  <c r="G10" i="4" s="1"/>
  <c r="G11" i="3"/>
  <c r="G10" i="3"/>
  <c r="G9" i="3"/>
  <c r="C11" i="3"/>
  <c r="C9" i="3"/>
  <c r="C5" i="3"/>
  <c r="C3" i="3"/>
  <c r="C2" i="3"/>
  <c r="K14" i="2"/>
  <c r="K13" i="2"/>
  <c r="K15" i="2" s="1"/>
  <c r="K12" i="2"/>
  <c r="K9" i="2"/>
  <c r="K8" i="2"/>
  <c r="K6" i="2"/>
  <c r="E13" i="2"/>
  <c r="E9" i="2"/>
  <c r="E7" i="2"/>
  <c r="E6" i="2"/>
  <c r="H2" i="2"/>
  <c r="E5" i="2"/>
  <c r="E3" i="2"/>
  <c r="E2" i="2"/>
  <c r="E1" i="2"/>
  <c r="C3" i="4" l="1"/>
  <c r="C5" i="4" s="1"/>
  <c r="C7" i="4" s="1"/>
  <c r="G11" i="4"/>
  <c r="G13" i="4" s="1"/>
  <c r="H13" i="1"/>
  <c r="H12" i="1"/>
  <c r="H11" i="1"/>
  <c r="H10" i="1"/>
  <c r="H7" i="1"/>
  <c r="H5" i="1"/>
  <c r="C11" i="1"/>
  <c r="C8" i="1"/>
  <c r="C6" i="1"/>
  <c r="C5" i="1"/>
  <c r="C4" i="1"/>
  <c r="C2" i="1"/>
  <c r="C1" i="1"/>
</calcChain>
</file>

<file path=xl/sharedStrings.xml><?xml version="1.0" encoding="utf-8"?>
<sst xmlns="http://schemas.openxmlformats.org/spreadsheetml/2006/main" count="101" uniqueCount="57">
  <si>
    <t>Arbeid</t>
  </si>
  <si>
    <t>21d x 8u x 12</t>
  </si>
  <si>
    <t>RSZ-basis</t>
  </si>
  <si>
    <t>overuren</t>
  </si>
  <si>
    <t>3u x (12x1,5)</t>
  </si>
  <si>
    <t>Brutoloon</t>
  </si>
  <si>
    <t>Totale kost voor de werkgever</t>
  </si>
  <si>
    <t>- RSZ (13,07%)</t>
  </si>
  <si>
    <t>Belastbaar loon</t>
  </si>
  <si>
    <t>+ RSZ-WG (30,97%)</t>
  </si>
  <si>
    <t>- Bedrijfsvoorheffing</t>
  </si>
  <si>
    <t>(230,09-282)</t>
  </si>
  <si>
    <t>Nettoloon</t>
  </si>
  <si>
    <t>- voorschot</t>
  </si>
  <si>
    <t>Sociale lasten van de werkgever</t>
  </si>
  <si>
    <t>- boete</t>
  </si>
  <si>
    <t>RSZ-WN</t>
  </si>
  <si>
    <t>Uitkeerbaar loon</t>
  </si>
  <si>
    <t>RSZ-WG</t>
  </si>
  <si>
    <t>Feestdag</t>
  </si>
  <si>
    <t>(8u*12)</t>
  </si>
  <si>
    <t>20d x 8u x 13</t>
  </si>
  <si>
    <t>-RSZ</t>
  </si>
  <si>
    <t>Belastbaar</t>
  </si>
  <si>
    <t>Kost aan de werkgever</t>
  </si>
  <si>
    <t>Sociale lasten aan de werkgever</t>
  </si>
  <si>
    <t>- BV</t>
  </si>
  <si>
    <t>RSZ-wn</t>
  </si>
  <si>
    <t>RSZ-WG (32,71%)</t>
  </si>
  <si>
    <t>RSZ-wg</t>
  </si>
  <si>
    <t>- Voorschot</t>
  </si>
  <si>
    <t>Vergoeding</t>
  </si>
  <si>
    <t>+ Verplaatsingsvergoeding</t>
  </si>
  <si>
    <t>Totaal</t>
  </si>
  <si>
    <t>Arbeidprestaties</t>
  </si>
  <si>
    <t>RSZ-basis (verhoogd brutoloon +8%)</t>
  </si>
  <si>
    <t>6 overuren (gewone werkdag + 50%)</t>
  </si>
  <si>
    <t>(zie p.20)</t>
  </si>
  <si>
    <t>4 overuren (zondag +100%)</t>
  </si>
  <si>
    <t>Personeelskost aan de werkgever</t>
  </si>
  <si>
    <t>- RSZ</t>
  </si>
  <si>
    <t>RSZ-WG (30,97%)</t>
  </si>
  <si>
    <t>(63,75-494)</t>
  </si>
  <si>
    <t>Reiskost</t>
  </si>
  <si>
    <t>- inhouding</t>
  </si>
  <si>
    <t>+ reiskosten</t>
  </si>
  <si>
    <t>Reiskosten</t>
  </si>
  <si>
    <t>Brutowedde</t>
  </si>
  <si>
    <t>Belastbare wedde</t>
  </si>
  <si>
    <t>(458,94-107)</t>
  </si>
  <si>
    <t>Netto</t>
  </si>
  <si>
    <t>RSZ-wg (25,40%)</t>
  </si>
  <si>
    <t>(222,11-37)</t>
  </si>
  <si>
    <t>+ verplaatsing</t>
  </si>
  <si>
    <t>Uitkeerbare wedde</t>
  </si>
  <si>
    <t>RSZ-wg (27,14%)</t>
  </si>
  <si>
    <t>verplaatsing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</si>
</sst>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quotePrefix="1"/>
    <xf numFmtId="2" fontId="0" fillId="0" borderId="0" xfId="0" applyNumberFormat="1"/>
    <xf numFmtId="2" fontId="1" fillId="0" borderId="0" xfId="0" applyNumberFormat="1" applyFont="1"/>
    <xf numFmtId="0" fontId="0" fillId="2" borderId="0" xfId="0" applyFill="1"/>
    <xf numFmtId="0" fontId="1" fillId="3" borderId="0" xfId="0" applyFont="1" applyFill="1"/>
    <xf numFmtId="2" fontId="1" fillId="3" borderId="0" xfId="0" applyNumberFormat="1" applyFont="1" applyFill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0" xfId="0" applyFill="1"/>
    <xf numFmtId="2" fontId="1" fillId="2" borderId="0" xfId="0" applyNumberFormat="1" applyFont="1" applyFill="1"/>
    <xf numFmtId="0" fontId="1" fillId="0" borderId="7" xfId="0" applyFont="1" applyBorder="1"/>
    <xf numFmtId="0" fontId="0" fillId="0" borderId="8" xfId="0" applyBorder="1"/>
    <xf numFmtId="0" fontId="1" fillId="0" borderId="8" xfId="0" applyFont="1" applyBorder="1"/>
    <xf numFmtId="2" fontId="1" fillId="0" borderId="9" xfId="0" applyNumberFormat="1" applyFont="1" applyBorder="1"/>
    <xf numFmtId="0" fontId="0" fillId="0" borderId="10" xfId="0" applyBorder="1"/>
    <xf numFmtId="0" fontId="0" fillId="0" borderId="11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5C294-B66C-4DB9-87EA-4BFAE8C92532}">
  <dimension ref="A1:H13"/>
  <sheetViews>
    <sheetView tabSelected="1" zoomScale="235" zoomScaleNormal="235" workbookViewId="0"/>
  </sheetViews>
  <sheetFormatPr defaultRowHeight="15" x14ac:dyDescent="0.25"/>
  <cols>
    <col min="2" max="2" width="12" bestFit="1" customWidth="1"/>
  </cols>
  <sheetData>
    <row r="1" spans="1:8" x14ac:dyDescent="0.25">
      <c r="A1" t="s">
        <v>0</v>
      </c>
      <c r="B1" t="s">
        <v>1</v>
      </c>
      <c r="C1">
        <f>21*8*12</f>
        <v>2016</v>
      </c>
      <c r="F1" s="5" t="s">
        <v>2</v>
      </c>
    </row>
    <row r="2" spans="1:8" x14ac:dyDescent="0.25">
      <c r="A2" t="s">
        <v>3</v>
      </c>
      <c r="B2" t="s">
        <v>4</v>
      </c>
      <c r="C2">
        <f>3*18</f>
        <v>54</v>
      </c>
      <c r="F2" s="5">
        <f>C4*1.08</f>
        <v>2235.6000000000004</v>
      </c>
    </row>
    <row r="4" spans="1:8" x14ac:dyDescent="0.25">
      <c r="A4" s="6" t="s">
        <v>5</v>
      </c>
      <c r="B4" s="6"/>
      <c r="C4" s="6">
        <f>SUM(C1:C2)</f>
        <v>2070</v>
      </c>
      <c r="F4" s="6" t="s">
        <v>6</v>
      </c>
      <c r="G4" s="6"/>
      <c r="H4" s="6"/>
    </row>
    <row r="5" spans="1:8" x14ac:dyDescent="0.25">
      <c r="A5" s="2" t="s">
        <v>7</v>
      </c>
      <c r="C5" s="3">
        <f>F2*0.1307</f>
        <v>292.19292000000007</v>
      </c>
      <c r="F5" t="s">
        <v>5</v>
      </c>
      <c r="H5">
        <f>C4</f>
        <v>2070</v>
      </c>
    </row>
    <row r="6" spans="1:8" x14ac:dyDescent="0.25">
      <c r="A6" t="s">
        <v>8</v>
      </c>
      <c r="C6" s="3">
        <f>C4-C5</f>
        <v>1777.80708</v>
      </c>
      <c r="F6" s="2" t="s">
        <v>9</v>
      </c>
      <c r="H6" s="3">
        <f>0.3097*F2</f>
        <v>692.36532000000011</v>
      </c>
    </row>
    <row r="7" spans="1:8" x14ac:dyDescent="0.25">
      <c r="A7" s="2" t="s">
        <v>10</v>
      </c>
      <c r="C7">
        <v>0</v>
      </c>
      <c r="D7" s="2" t="s">
        <v>11</v>
      </c>
      <c r="H7" s="4">
        <f>SUM(H5:H6)</f>
        <v>2762.3653199999999</v>
      </c>
    </row>
    <row r="8" spans="1:8" x14ac:dyDescent="0.25">
      <c r="A8" s="1" t="s">
        <v>12</v>
      </c>
      <c r="B8" s="1"/>
      <c r="C8" s="4">
        <f>C6</f>
        <v>1777.80708</v>
      </c>
    </row>
    <row r="9" spans="1:8" x14ac:dyDescent="0.25">
      <c r="A9" s="2" t="s">
        <v>13</v>
      </c>
      <c r="C9">
        <v>500</v>
      </c>
      <c r="F9" s="6" t="s">
        <v>14</v>
      </c>
      <c r="G9" s="6"/>
      <c r="H9" s="6"/>
    </row>
    <row r="10" spans="1:8" x14ac:dyDescent="0.25">
      <c r="A10" s="2" t="s">
        <v>15</v>
      </c>
      <c r="C10">
        <v>50</v>
      </c>
      <c r="F10" t="s">
        <v>16</v>
      </c>
      <c r="H10" s="3">
        <f>C5</f>
        <v>292.19292000000007</v>
      </c>
    </row>
    <row r="11" spans="1:8" x14ac:dyDescent="0.25">
      <c r="A11" s="6" t="s">
        <v>17</v>
      </c>
      <c r="B11" s="6"/>
      <c r="C11" s="7">
        <f>C8-C9-C10</f>
        <v>1227.80708</v>
      </c>
      <c r="F11" t="s">
        <v>18</v>
      </c>
      <c r="H11" s="3">
        <f>H6</f>
        <v>692.36532000000011</v>
      </c>
    </row>
    <row r="12" spans="1:8" x14ac:dyDescent="0.25">
      <c r="F12" t="s">
        <v>19</v>
      </c>
      <c r="G12" t="s">
        <v>20</v>
      </c>
      <c r="H12">
        <f>8*12</f>
        <v>96</v>
      </c>
    </row>
    <row r="13" spans="1:8" x14ac:dyDescent="0.25">
      <c r="H13" s="4">
        <f>SUM(H10:H12)</f>
        <v>1080.5582400000003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8C0C0-13F2-4EF9-94EC-47C00BD66C13}">
  <dimension ref="A1:M10"/>
  <sheetViews>
    <sheetView zoomScale="175" zoomScaleNormal="175" workbookViewId="0">
      <selection activeCell="J10" sqref="J10"/>
    </sheetView>
  </sheetViews>
  <sheetFormatPr defaultRowHeight="15" x14ac:dyDescent="0.25"/>
  <cols>
    <col min="6" max="6" width="0" hidden="1" customWidth="1"/>
  </cols>
  <sheetData>
    <row r="1" spans="1:13" x14ac:dyDescent="0.25">
      <c r="A1" t="s">
        <v>0</v>
      </c>
      <c r="B1" t="s">
        <v>21</v>
      </c>
      <c r="D1">
        <f>20*8*13</f>
        <v>2080</v>
      </c>
      <c r="G1" s="21" t="s">
        <v>2</v>
      </c>
    </row>
    <row r="2" spans="1:13" ht="15.75" thickBot="1" x14ac:dyDescent="0.3">
      <c r="G2" s="22">
        <f>D3*1.08</f>
        <v>2246.4</v>
      </c>
    </row>
    <row r="3" spans="1:13" x14ac:dyDescent="0.25">
      <c r="A3" s="8" t="s">
        <v>5</v>
      </c>
      <c r="B3" s="8"/>
      <c r="C3" s="8"/>
      <c r="D3" s="16">
        <f>D1</f>
        <v>2080</v>
      </c>
    </row>
    <row r="4" spans="1:13" x14ac:dyDescent="0.25">
      <c r="A4" s="2" t="s">
        <v>22</v>
      </c>
      <c r="D4" s="3">
        <f>G2*0.1307</f>
        <v>293.60448000000002</v>
      </c>
    </row>
    <row r="5" spans="1:13" x14ac:dyDescent="0.25">
      <c r="A5" t="s">
        <v>23</v>
      </c>
      <c r="D5" s="3">
        <f>D3-D4</f>
        <v>1786.39552</v>
      </c>
      <c r="G5" s="6" t="s">
        <v>24</v>
      </c>
      <c r="H5" s="6"/>
      <c r="I5" s="6"/>
      <c r="K5" s="6" t="s">
        <v>25</v>
      </c>
      <c r="L5" s="6"/>
      <c r="M5" s="6"/>
    </row>
    <row r="6" spans="1:13" x14ac:dyDescent="0.25">
      <c r="A6" s="2" t="s">
        <v>26</v>
      </c>
      <c r="D6" s="3">
        <v>15.6</v>
      </c>
      <c r="G6" t="s">
        <v>5</v>
      </c>
      <c r="I6" s="3">
        <f>D3</f>
        <v>2080</v>
      </c>
      <c r="K6" t="s">
        <v>27</v>
      </c>
      <c r="M6" s="3">
        <f>D4</f>
        <v>293.60448000000002</v>
      </c>
    </row>
    <row r="7" spans="1:13" x14ac:dyDescent="0.25">
      <c r="A7" s="8" t="s">
        <v>12</v>
      </c>
      <c r="B7" s="8"/>
      <c r="C7" s="8"/>
      <c r="D7" s="16">
        <f>D5-D6</f>
        <v>1770.7955200000001</v>
      </c>
      <c r="G7" t="s">
        <v>28</v>
      </c>
      <c r="I7" s="3">
        <f>0.3271*G2</f>
        <v>734.79744000000005</v>
      </c>
      <c r="K7" t="s">
        <v>29</v>
      </c>
      <c r="M7" s="3">
        <f>I7</f>
        <v>734.79744000000005</v>
      </c>
    </row>
    <row r="8" spans="1:13" x14ac:dyDescent="0.25">
      <c r="A8" s="2" t="s">
        <v>30</v>
      </c>
      <c r="D8" s="3">
        <v>450</v>
      </c>
      <c r="G8" t="s">
        <v>31</v>
      </c>
      <c r="I8" s="3">
        <f>D9</f>
        <v>66</v>
      </c>
      <c r="K8" t="s">
        <v>31</v>
      </c>
      <c r="M8" s="3">
        <f>D9</f>
        <v>66</v>
      </c>
    </row>
    <row r="9" spans="1:13" x14ac:dyDescent="0.25">
      <c r="A9" s="2" t="s">
        <v>32</v>
      </c>
      <c r="D9" s="3">
        <v>66</v>
      </c>
      <c r="G9" s="1" t="s">
        <v>33</v>
      </c>
      <c r="H9" s="1"/>
      <c r="I9" s="4">
        <f>SUM(I6:I8)</f>
        <v>2880.7974400000003</v>
      </c>
      <c r="K9" s="1" t="s">
        <v>33</v>
      </c>
      <c r="L9" s="1"/>
      <c r="M9" s="4">
        <f>SUM(M6:M8)</f>
        <v>1094.40192</v>
      </c>
    </row>
    <row r="10" spans="1:13" x14ac:dyDescent="0.25">
      <c r="A10" s="8" t="s">
        <v>17</v>
      </c>
      <c r="B10" s="8"/>
      <c r="C10" s="8"/>
      <c r="D10" s="16">
        <f>D7-D8+D9</f>
        <v>1386.7955200000001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E6966-0193-4A3D-BAAE-9104242C9CB8}">
  <dimension ref="A1:K15"/>
  <sheetViews>
    <sheetView zoomScale="175" zoomScaleNormal="175" workbookViewId="0">
      <selection activeCell="M6" sqref="M6"/>
    </sheetView>
  </sheetViews>
  <sheetFormatPr defaultRowHeight="15" x14ac:dyDescent="0.25"/>
  <sheetData>
    <row r="1" spans="1:11" x14ac:dyDescent="0.25">
      <c r="A1" t="s">
        <v>34</v>
      </c>
      <c r="C1" t="s">
        <v>21</v>
      </c>
      <c r="E1">
        <f>20*8*13</f>
        <v>2080</v>
      </c>
      <c r="H1" s="9" t="s">
        <v>35</v>
      </c>
      <c r="I1" s="10"/>
      <c r="J1" s="10"/>
      <c r="K1" s="11"/>
    </row>
    <row r="2" spans="1:11" ht="15.75" thickBot="1" x14ac:dyDescent="0.3">
      <c r="A2" t="s">
        <v>36</v>
      </c>
      <c r="E2">
        <f>6*(13*1.5)</f>
        <v>117</v>
      </c>
      <c r="F2" t="s">
        <v>37</v>
      </c>
      <c r="H2" s="12">
        <f>E5*1.08</f>
        <v>2485.0800000000004</v>
      </c>
      <c r="I2" s="13"/>
      <c r="J2" s="13"/>
      <c r="K2" s="14"/>
    </row>
    <row r="3" spans="1:11" x14ac:dyDescent="0.25">
      <c r="A3" t="s">
        <v>38</v>
      </c>
      <c r="E3">
        <f>4*(13*2)</f>
        <v>104</v>
      </c>
    </row>
    <row r="5" spans="1:11" x14ac:dyDescent="0.25">
      <c r="A5" s="8" t="s">
        <v>5</v>
      </c>
      <c r="B5" s="8"/>
      <c r="C5" s="8"/>
      <c r="D5" s="8"/>
      <c r="E5" s="16">
        <f>SUM(E1:E3)</f>
        <v>2301</v>
      </c>
      <c r="H5" s="6" t="s">
        <v>39</v>
      </c>
      <c r="I5" s="6"/>
      <c r="J5" s="6"/>
      <c r="K5" s="6"/>
    </row>
    <row r="6" spans="1:11" x14ac:dyDescent="0.25">
      <c r="A6" s="2" t="s">
        <v>40</v>
      </c>
      <c r="E6" s="3">
        <f>H2*0.1307</f>
        <v>324.79995600000007</v>
      </c>
      <c r="H6" t="s">
        <v>5</v>
      </c>
      <c r="K6" s="3">
        <f>E5</f>
        <v>2301</v>
      </c>
    </row>
    <row r="7" spans="1:11" x14ac:dyDescent="0.25">
      <c r="A7" s="1" t="s">
        <v>8</v>
      </c>
      <c r="B7" s="1"/>
      <c r="C7" s="1"/>
      <c r="D7" s="1"/>
      <c r="E7" s="4">
        <f>E5-E6</f>
        <v>1976.2000439999999</v>
      </c>
      <c r="H7" t="s">
        <v>41</v>
      </c>
      <c r="K7" s="3">
        <f>H2*0.3097</f>
        <v>769.629276</v>
      </c>
    </row>
    <row r="8" spans="1:11" ht="15.75" thickBot="1" x14ac:dyDescent="0.3">
      <c r="A8" s="2" t="s">
        <v>26</v>
      </c>
      <c r="E8" s="3">
        <v>0</v>
      </c>
      <c r="F8" t="s">
        <v>42</v>
      </c>
      <c r="H8" t="s">
        <v>43</v>
      </c>
      <c r="K8" s="3">
        <f>E12</f>
        <v>63</v>
      </c>
    </row>
    <row r="9" spans="1:11" ht="15.75" thickBot="1" x14ac:dyDescent="0.3">
      <c r="A9" s="8" t="s">
        <v>12</v>
      </c>
      <c r="B9" s="8"/>
      <c r="C9" s="8"/>
      <c r="D9" s="8"/>
      <c r="E9" s="16">
        <f>E7-E8</f>
        <v>1976.2000439999999</v>
      </c>
      <c r="H9" s="17" t="s">
        <v>33</v>
      </c>
      <c r="I9" s="19"/>
      <c r="J9" s="19"/>
      <c r="K9" s="20">
        <f>SUM(K6:K8)</f>
        <v>3133.6292760000001</v>
      </c>
    </row>
    <row r="10" spans="1:11" x14ac:dyDescent="0.25">
      <c r="A10" s="2" t="s">
        <v>13</v>
      </c>
      <c r="E10" s="3">
        <v>500</v>
      </c>
    </row>
    <row r="11" spans="1:11" x14ac:dyDescent="0.25">
      <c r="A11" s="2" t="s">
        <v>44</v>
      </c>
      <c r="E11" s="3">
        <v>100</v>
      </c>
      <c r="H11" s="6" t="s">
        <v>25</v>
      </c>
      <c r="I11" s="15"/>
      <c r="J11" s="15"/>
      <c r="K11" s="15"/>
    </row>
    <row r="12" spans="1:11" x14ac:dyDescent="0.25">
      <c r="A12" s="2" t="s">
        <v>45</v>
      </c>
      <c r="E12" s="3">
        <v>63</v>
      </c>
      <c r="H12" t="s">
        <v>27</v>
      </c>
      <c r="K12" s="3">
        <f>E6</f>
        <v>324.79995600000007</v>
      </c>
    </row>
    <row r="13" spans="1:11" x14ac:dyDescent="0.25">
      <c r="A13" s="8" t="s">
        <v>17</v>
      </c>
      <c r="B13" s="8"/>
      <c r="C13" s="8"/>
      <c r="D13" s="8"/>
      <c r="E13" s="16">
        <f>SUM(E9-E10-E11+E12)</f>
        <v>1439.2000439999999</v>
      </c>
      <c r="H13" t="s">
        <v>29</v>
      </c>
      <c r="K13" s="3">
        <f>K7</f>
        <v>769.629276</v>
      </c>
    </row>
    <row r="14" spans="1:11" ht="15.75" thickBot="1" x14ac:dyDescent="0.3">
      <c r="H14" t="s">
        <v>46</v>
      </c>
      <c r="K14" s="3">
        <f>E12</f>
        <v>63</v>
      </c>
    </row>
    <row r="15" spans="1:11" ht="15.75" thickBot="1" x14ac:dyDescent="0.3">
      <c r="H15" s="17" t="s">
        <v>33</v>
      </c>
      <c r="I15" s="18"/>
      <c r="J15" s="18"/>
      <c r="K15" s="20">
        <f>SUM(K12:K14)</f>
        <v>1157.429232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0071-8F28-4518-86D5-009742A722A3}">
  <dimension ref="A1:G11"/>
  <sheetViews>
    <sheetView zoomScale="220" zoomScaleNormal="220" workbookViewId="0">
      <selection activeCell="F4" sqref="F4"/>
    </sheetView>
  </sheetViews>
  <sheetFormatPr defaultRowHeight="15" x14ac:dyDescent="0.25"/>
  <cols>
    <col min="1" max="1" width="11.5703125" customWidth="1"/>
    <col min="5" max="5" width="10.28515625" customWidth="1"/>
  </cols>
  <sheetData>
    <row r="1" spans="1:7" x14ac:dyDescent="0.25">
      <c r="A1" s="8" t="s">
        <v>47</v>
      </c>
      <c r="B1" s="8"/>
      <c r="C1" s="16">
        <v>2640</v>
      </c>
    </row>
    <row r="2" spans="1:7" x14ac:dyDescent="0.25">
      <c r="A2" s="2" t="s">
        <v>22</v>
      </c>
      <c r="C2" s="3">
        <f>C1*0.1307</f>
        <v>345.048</v>
      </c>
    </row>
    <row r="3" spans="1:7" x14ac:dyDescent="0.25">
      <c r="A3" t="s">
        <v>48</v>
      </c>
      <c r="C3" s="3">
        <f>C1-C2</f>
        <v>2294.9520000000002</v>
      </c>
    </row>
    <row r="4" spans="1:7" x14ac:dyDescent="0.25">
      <c r="A4" s="2" t="s">
        <v>26</v>
      </c>
      <c r="C4" s="3">
        <f>458.94-107</f>
        <v>351.94</v>
      </c>
      <c r="D4" t="s">
        <v>49</v>
      </c>
    </row>
    <row r="5" spans="1:7" x14ac:dyDescent="0.25">
      <c r="A5" s="8" t="s">
        <v>50</v>
      </c>
      <c r="B5" s="8"/>
      <c r="C5" s="16">
        <f>C3-C4</f>
        <v>1943.0120000000002</v>
      </c>
    </row>
    <row r="8" spans="1:7" x14ac:dyDescent="0.25">
      <c r="A8" s="6" t="s">
        <v>39</v>
      </c>
      <c r="B8" s="6"/>
      <c r="C8" s="6"/>
      <c r="E8" s="6" t="s">
        <v>25</v>
      </c>
      <c r="F8" s="6"/>
      <c r="G8" s="6"/>
    </row>
    <row r="9" spans="1:7" x14ac:dyDescent="0.25">
      <c r="A9" t="s">
        <v>47</v>
      </c>
      <c r="C9" s="3">
        <f>C1</f>
        <v>2640</v>
      </c>
      <c r="E9" t="s">
        <v>27</v>
      </c>
      <c r="G9" s="3">
        <f>C2</f>
        <v>345.048</v>
      </c>
    </row>
    <row r="10" spans="1:7" x14ac:dyDescent="0.25">
      <c r="A10" t="s">
        <v>51</v>
      </c>
      <c r="C10" s="3">
        <f>C9*0.254</f>
        <v>670.56000000000006</v>
      </c>
      <c r="E10" t="s">
        <v>29</v>
      </c>
      <c r="G10" s="3">
        <f>C10</f>
        <v>670.56000000000006</v>
      </c>
    </row>
    <row r="11" spans="1:7" x14ac:dyDescent="0.25">
      <c r="A11" s="1" t="s">
        <v>33</v>
      </c>
      <c r="B11" s="1"/>
      <c r="C11" s="4">
        <f>SUM(C9:C10)</f>
        <v>3310.56</v>
      </c>
      <c r="E11" s="1" t="s">
        <v>33</v>
      </c>
      <c r="F11" s="1"/>
      <c r="G11" s="4">
        <f>SUM(G9:G10)</f>
        <v>1015.6080000000001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89DCD-66D2-4DBF-85F1-370A3B9F33D9}">
  <dimension ref="A1:G13"/>
  <sheetViews>
    <sheetView zoomScale="190" zoomScaleNormal="190" workbookViewId="0">
      <selection activeCell="C12" sqref="C12"/>
    </sheetView>
  </sheetViews>
  <sheetFormatPr defaultRowHeight="15" x14ac:dyDescent="0.25"/>
  <cols>
    <col min="1" max="1" width="11.28515625" customWidth="1"/>
  </cols>
  <sheetData>
    <row r="1" spans="1:7" x14ac:dyDescent="0.25">
      <c r="A1" s="8" t="s">
        <v>47</v>
      </c>
      <c r="B1" s="8"/>
      <c r="C1" s="8">
        <v>2750</v>
      </c>
    </row>
    <row r="2" spans="1:7" x14ac:dyDescent="0.25">
      <c r="A2" s="2" t="s">
        <v>22</v>
      </c>
      <c r="C2">
        <f>C1*0.1307</f>
        <v>359.42500000000001</v>
      </c>
    </row>
    <row r="3" spans="1:7" x14ac:dyDescent="0.25">
      <c r="A3" t="s">
        <v>48</v>
      </c>
      <c r="C3">
        <f>C1-C2</f>
        <v>2390.5749999999998</v>
      </c>
    </row>
    <row r="4" spans="1:7" x14ac:dyDescent="0.25">
      <c r="A4" s="2" t="s">
        <v>26</v>
      </c>
      <c r="C4">
        <f>222.11-37</f>
        <v>185.11</v>
      </c>
      <c r="D4" t="s">
        <v>52</v>
      </c>
    </row>
    <row r="5" spans="1:7" x14ac:dyDescent="0.25">
      <c r="A5" s="8" t="s">
        <v>50</v>
      </c>
      <c r="B5" s="8"/>
      <c r="C5" s="8">
        <f>C3-C4</f>
        <v>2205.4649999999997</v>
      </c>
    </row>
    <row r="6" spans="1:7" x14ac:dyDescent="0.25">
      <c r="A6" s="2" t="s">
        <v>53</v>
      </c>
      <c r="C6">
        <v>42</v>
      </c>
    </row>
    <row r="7" spans="1:7" x14ac:dyDescent="0.25">
      <c r="A7" s="8" t="s">
        <v>54</v>
      </c>
      <c r="B7" s="8"/>
      <c r="C7" s="8">
        <f>C5+C6</f>
        <v>2247.4649999999997</v>
      </c>
    </row>
    <row r="9" spans="1:7" x14ac:dyDescent="0.25">
      <c r="A9" s="6" t="s">
        <v>39</v>
      </c>
      <c r="B9" s="6"/>
      <c r="C9" s="6"/>
      <c r="E9" s="6" t="s">
        <v>25</v>
      </c>
      <c r="F9" s="6"/>
      <c r="G9" s="6"/>
    </row>
    <row r="10" spans="1:7" x14ac:dyDescent="0.25">
      <c r="A10" t="s">
        <v>47</v>
      </c>
      <c r="C10" s="3">
        <f>C1</f>
        <v>2750</v>
      </c>
      <c r="E10" t="s">
        <v>27</v>
      </c>
      <c r="G10" s="3">
        <f>C2</f>
        <v>359.42500000000001</v>
      </c>
    </row>
    <row r="11" spans="1:7" x14ac:dyDescent="0.25">
      <c r="A11" t="s">
        <v>55</v>
      </c>
      <c r="C11" s="3">
        <f>C10*0.2714</f>
        <v>746.34999999999991</v>
      </c>
      <c r="E11" t="s">
        <v>29</v>
      </c>
      <c r="G11" s="3">
        <f>C11</f>
        <v>746.34999999999991</v>
      </c>
    </row>
    <row r="12" spans="1:7" x14ac:dyDescent="0.25">
      <c r="A12" t="s">
        <v>56</v>
      </c>
      <c r="C12" s="3">
        <v>42</v>
      </c>
      <c r="E12" t="s">
        <v>56</v>
      </c>
      <c r="G12" s="3">
        <v>42</v>
      </c>
    </row>
    <row r="13" spans="1:7" x14ac:dyDescent="0.25">
      <c r="A13" s="1" t="s">
        <v>33</v>
      </c>
      <c r="B13" s="1"/>
      <c r="C13" s="4">
        <f>SUM(C10:C12)</f>
        <v>3538.35</v>
      </c>
      <c r="E13" s="1" t="s">
        <v>33</v>
      </c>
      <c r="F13" s="1"/>
      <c r="G13" s="4">
        <f>SUM(G10:G12)</f>
        <v>1147.7749999999999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25FAB818F9D149BBA7C925DA4DC16C" ma:contentTypeVersion="13" ma:contentTypeDescription="Een nieuw document maken." ma:contentTypeScope="" ma:versionID="3e38be542ff049c4089d35192291c5e7">
  <xsd:schema xmlns:xsd="http://www.w3.org/2001/XMLSchema" xmlns:xs="http://www.w3.org/2001/XMLSchema" xmlns:p="http://schemas.microsoft.com/office/2006/metadata/properties" xmlns:ns3="0df75ef2-79cd-4cb1-b859-1adb6170a113" xmlns:ns4="7e11da11-1205-4c90-a8a6-2323f2ddd73e" targetNamespace="http://schemas.microsoft.com/office/2006/metadata/properties" ma:root="true" ma:fieldsID="55ae69206de4497c6937248c8e6fa6cf" ns3:_="" ns4:_="">
    <xsd:import namespace="0df75ef2-79cd-4cb1-b859-1adb6170a113"/>
    <xsd:import namespace="7e11da11-1205-4c90-a8a6-2323f2ddd73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f75ef2-79cd-4cb1-b859-1adb6170a11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int-hash delen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11da11-1205-4c90-a8a6-2323f2ddd7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0C1334E-D604-4094-AE7F-5EA155CA6D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5DEBE7-0473-471B-8A88-F78B764C2B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f75ef2-79cd-4cb1-b859-1adb6170a113"/>
    <ds:schemaRef ds:uri="7e11da11-1205-4c90-a8a6-2323f2ddd7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4AE212-1743-4CF1-AE45-C66556537BB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Oefening 1</vt:lpstr>
      <vt:lpstr>Oefening 2</vt:lpstr>
      <vt:lpstr>Oefening 3</vt:lpstr>
      <vt:lpstr>Oefening 4</vt:lpstr>
      <vt:lpstr>Oefening 5</vt:lpstr>
    </vt:vector>
  </TitlesOfParts>
  <Manager/>
  <Company>VIVES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Timothy Decoster</dc:creator>
  <cp:keywords/>
  <dc:description/>
  <cp:lastModifiedBy>Timothy Decoster</cp:lastModifiedBy>
  <cp:revision/>
  <dcterms:created xsi:type="dcterms:W3CDTF">2020-10-29T09:12:17Z</dcterms:created>
  <dcterms:modified xsi:type="dcterms:W3CDTF">2021-10-28T07:01:59Z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0x0101001825FAB818F9D149BBA7C925DA4DC16C</vt:lpwstr>
  </property>
</Properties>
</file>