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9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10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11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4.xml" ContentType="application/vnd.openxmlformats-officedocument.drawing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drawings/drawing5.xml" ContentType="application/vnd.openxmlformats-officedocument.drawing+xml"/>
  <Override PartName="/xl/charts/chart14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15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6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7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6.xml" ContentType="application/vnd.openxmlformats-officedocument.drawing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drawings/drawing7.xml" ContentType="application/vnd.openxmlformats-officedocument.drawing+xml"/>
  <Override PartName="/xl/charts/chart20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21.xml" ContentType="application/vnd.openxmlformats-officedocument.drawingml.chart+xml"/>
  <Override PartName="/xl/drawings/drawing8.xml" ContentType="application/vnd.openxmlformats-officedocument.drawing+xml"/>
  <Override PartName="/xl/charts/chart22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Unief\Thesis\ThesisExperiments\ExcelGraphsAndPlots\"/>
    </mc:Choice>
  </mc:AlternateContent>
  <xr:revisionPtr revIDLastSave="0" documentId="13_ncr:1_{17956886-FBCD-4B50-9BEC-7EEFE2301F48}" xr6:coauthVersionLast="47" xr6:coauthVersionMax="47" xr10:uidLastSave="{00000000-0000-0000-0000-000000000000}"/>
  <bookViews>
    <workbookView xWindow="-120" yWindow="-120" windowWidth="29040" windowHeight="15990" firstSheet="1" activeTab="7" xr2:uid="{00000000-000D-0000-FFFF-FFFF00000000}"/>
  </bookViews>
  <sheets>
    <sheet name="BootMethods" sheetId="1" r:id="rId1"/>
    <sheet name="FileStructure" sheetId="2" r:id="rId2"/>
    <sheet name="ConfirmedPackets" sheetId="5" r:id="rId3"/>
    <sheet name="SpreadingFactor" sheetId="3" r:id="rId4"/>
    <sheet name="SpreadingFactorExtraData" sheetId="6" r:id="rId5"/>
    <sheet name="SolarPanel" sheetId="4" r:id="rId6"/>
    <sheet name="PacketSize" sheetId="7" r:id="rId7"/>
    <sheet name="CapRechargeDuration" sheetId="8" r:id="rId8"/>
  </sheets>
  <externalReferences>
    <externalReference r:id="rId9"/>
    <externalReference r:id="rId10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3" i="8" l="1" a="1"/>
  <c r="D13" i="8" s="1"/>
  <c r="M7" i="8"/>
  <c r="L7" i="8"/>
  <c r="K7" i="8"/>
  <c r="F7" i="8"/>
  <c r="E7" i="8"/>
  <c r="D7" i="8"/>
  <c r="J5" i="8"/>
  <c r="J13" i="8" s="1" a="1"/>
  <c r="J13" i="8" s="1"/>
  <c r="G5" i="8"/>
  <c r="M9" i="7" l="1"/>
  <c r="F9" i="7"/>
  <c r="M8" i="7"/>
  <c r="F8" i="7"/>
  <c r="M7" i="7"/>
  <c r="F7" i="7"/>
  <c r="M6" i="7"/>
  <c r="F6" i="7"/>
  <c r="M5" i="7"/>
  <c r="F5" i="7"/>
  <c r="E20" i="6" l="1"/>
  <c r="E19" i="6"/>
  <c r="E17" i="6"/>
  <c r="E16" i="6"/>
  <c r="E15" i="6"/>
  <c r="D14" i="6"/>
  <c r="E14" i="6" s="1"/>
  <c r="C14" i="6"/>
  <c r="D12" i="6"/>
  <c r="E12" i="6" s="1"/>
  <c r="C12" i="6"/>
  <c r="D11" i="6"/>
  <c r="E11" i="6" s="1"/>
  <c r="C11" i="6"/>
  <c r="D10" i="6"/>
  <c r="C10" i="6"/>
  <c r="D8" i="6"/>
  <c r="E8" i="6" s="1"/>
  <c r="C8" i="6"/>
  <c r="D7" i="6"/>
  <c r="E7" i="6" s="1"/>
  <c r="C7" i="6"/>
  <c r="D6" i="6"/>
  <c r="E6" i="6" s="1"/>
  <c r="C6" i="6"/>
  <c r="D5" i="6"/>
  <c r="E5" i="6" s="1"/>
  <c r="C5" i="6"/>
  <c r="D4" i="6"/>
  <c r="E4" i="6" s="1"/>
  <c r="C4" i="6"/>
  <c r="D3" i="6"/>
  <c r="E3" i="6" s="1"/>
  <c r="C3" i="6"/>
  <c r="E10" i="6" l="1"/>
  <c r="E4" i="5"/>
  <c r="E3" i="5"/>
  <c r="N15" i="4"/>
  <c r="Q15" i="4" s="1"/>
  <c r="N14" i="4"/>
  <c r="Q14" i="4" s="1"/>
  <c r="N13" i="4"/>
  <c r="Q13" i="4" s="1"/>
  <c r="N12" i="4"/>
  <c r="Q12" i="4" s="1"/>
  <c r="Q11" i="4"/>
  <c r="P11" i="4"/>
  <c r="N11" i="4"/>
  <c r="P10" i="4"/>
  <c r="N10" i="4"/>
  <c r="Q10" i="4" s="1"/>
  <c r="Q9" i="4"/>
  <c r="P9" i="4"/>
  <c r="N9" i="4"/>
  <c r="E9" i="4"/>
  <c r="N8" i="4"/>
  <c r="Q8" i="4" s="1"/>
  <c r="E8" i="4"/>
  <c r="N7" i="4"/>
  <c r="Q7" i="4" s="1"/>
  <c r="N6" i="4"/>
  <c r="Q6" i="4" s="1"/>
  <c r="E6" i="4"/>
  <c r="P5" i="4"/>
  <c r="N5" i="4"/>
  <c r="Q5" i="4" s="1"/>
  <c r="E5" i="4"/>
  <c r="Q4" i="4"/>
  <c r="N4" i="4"/>
  <c r="P4" i="4" s="1"/>
  <c r="E4" i="4"/>
  <c r="N3" i="4"/>
  <c r="Q3" i="4" s="1"/>
  <c r="E3" i="4"/>
  <c r="P8" i="4" l="1"/>
  <c r="P12" i="4"/>
  <c r="P13" i="4"/>
  <c r="P3" i="4"/>
  <c r="P6" i="4"/>
  <c r="P14" i="4"/>
  <c r="P7" i="4"/>
  <c r="P15" i="4"/>
  <c r="F7" i="1"/>
  <c r="F6" i="1"/>
  <c r="F11" i="1"/>
  <c r="F5" i="1"/>
  <c r="F8" i="1"/>
  <c r="F9" i="1"/>
  <c r="F10" i="1"/>
  <c r="F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<sst xmlns="http://schemas.openxmlformats.org/spreadsheetml/2006/main" count="117" uniqueCount="77">
  <si>
    <t>NoHeartBeatOnBoot</t>
  </si>
  <si>
    <t>NoPyBytesOnBoot</t>
  </si>
  <si>
    <t>Default</t>
  </si>
  <si>
    <t>NoLteOnBoot</t>
  </si>
  <si>
    <t>NoWifiOnBoot</t>
  </si>
  <si>
    <t>NoSmartConfigOnBoot</t>
  </si>
  <si>
    <t>AllOnBootOff</t>
  </si>
  <si>
    <t>Charge  (mC)</t>
  </si>
  <si>
    <t>Average Consumption</t>
  </si>
  <si>
    <t>Time (s)</t>
  </si>
  <si>
    <t>Large file</t>
  </si>
  <si>
    <t>Small file w/o functions</t>
  </si>
  <si>
    <t>Small file w/ functions</t>
  </si>
  <si>
    <t>Task Duration</t>
  </si>
  <si>
    <t>Unconfirmed</t>
  </si>
  <si>
    <t>Confirmed</t>
  </si>
  <si>
    <t>SF12</t>
  </si>
  <si>
    <t>SF11</t>
  </si>
  <si>
    <t>SF10</t>
  </si>
  <si>
    <t>SF9</t>
  </si>
  <si>
    <t>SF8</t>
  </si>
  <si>
    <t>SF7</t>
  </si>
  <si>
    <t>4B</t>
  </si>
  <si>
    <t>8B</t>
  </si>
  <si>
    <t>32B</t>
  </si>
  <si>
    <t>64B</t>
  </si>
  <si>
    <t>128B</t>
  </si>
  <si>
    <t>Volts</t>
  </si>
  <si>
    <t>mA</t>
  </si>
  <si>
    <t>Milli Watts</t>
  </si>
  <si>
    <t>Lightbulb brightness</t>
  </si>
  <si>
    <t>Generated current (mA)</t>
  </si>
  <si>
    <t>Generated Voltage (V)</t>
  </si>
  <si>
    <t>Generated Power (mW)</t>
  </si>
  <si>
    <t>Power Limit</t>
  </si>
  <si>
    <t>Board Task mW</t>
  </si>
  <si>
    <t>Board Sleep mW</t>
  </si>
  <si>
    <t>Solar Panel 1%</t>
  </si>
  <si>
    <t>Solar Panel 30%</t>
  </si>
  <si>
    <t>Solar Panel 50%</t>
  </si>
  <si>
    <t>Solar Panel 100%</t>
  </si>
  <si>
    <t>Board Task</t>
  </si>
  <si>
    <t>Board DeepSleep</t>
  </si>
  <si>
    <t>Spreading Factor</t>
  </si>
  <si>
    <t>Average in mA</t>
  </si>
  <si>
    <t>Task time</t>
  </si>
  <si>
    <t>Charge</t>
  </si>
  <si>
    <t>Required Voltage</t>
  </si>
  <si>
    <t>Yes RX2</t>
  </si>
  <si>
    <t>No RX2</t>
  </si>
  <si>
    <t>DR0 @3.3V</t>
  </si>
  <si>
    <t>DR1 @3.3V</t>
  </si>
  <si>
    <t>DR2 @3.3V</t>
  </si>
  <si>
    <t>DR3 @3.3V</t>
  </si>
  <si>
    <t>DR4 @3.3V</t>
  </si>
  <si>
    <t>DR5 @3.3V</t>
  </si>
  <si>
    <t>DR0 @3.35V</t>
  </si>
  <si>
    <t>DR0 @3.5V</t>
  </si>
  <si>
    <t>DR5 Large @3.3V</t>
  </si>
  <si>
    <t>DR5 @3.35V</t>
  </si>
  <si>
    <t>DR5 @3.5V</t>
  </si>
  <si>
    <t>Yes RX2 @3.3V</t>
  </si>
  <si>
    <t>No RX2 @3.3V</t>
  </si>
  <si>
    <t>3.3V</t>
  </si>
  <si>
    <t>3.5V</t>
  </si>
  <si>
    <t>Payload Size</t>
  </si>
  <si>
    <t>s</t>
  </si>
  <si>
    <t>Transmission Duration</t>
  </si>
  <si>
    <t>ms</t>
  </si>
  <si>
    <t>35mW</t>
  </si>
  <si>
    <t>16mW</t>
  </si>
  <si>
    <t>7mW</t>
  </si>
  <si>
    <t>5mW</t>
  </si>
  <si>
    <t>1F</t>
  </si>
  <si>
    <t>1.5F</t>
  </si>
  <si>
    <t>2.5F</t>
  </si>
  <si>
    <t>3.5F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</si>
</sst>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3" fontId="0" fillId="0" borderId="0" xfId="0" applyNumberFormat="1"/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Task</a:t>
            </a:r>
            <a:r>
              <a:rPr lang="en-US" baseline="0"/>
              <a:t> execution time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BootMethods!$B$4:$B$10</c:f>
              <c:strCache>
                <c:ptCount val="7"/>
                <c:pt idx="0">
                  <c:v>Default</c:v>
                </c:pt>
                <c:pt idx="1">
                  <c:v>NoHeartBeatOnBoot</c:v>
                </c:pt>
                <c:pt idx="2">
                  <c:v>NoWifiOnBoot</c:v>
                </c:pt>
                <c:pt idx="3">
                  <c:v>NoLteOnBoot</c:v>
                </c:pt>
                <c:pt idx="4">
                  <c:v>NoSmartConfigOnBoot</c:v>
                </c:pt>
                <c:pt idx="5">
                  <c:v>NoPyBytesOnBoot</c:v>
                </c:pt>
                <c:pt idx="6">
                  <c:v>AllOnBootOff</c:v>
                </c:pt>
              </c:strCache>
            </c:strRef>
          </c:cat>
          <c:val>
            <c:numRef>
              <c:f>BootMethods!$C$4:$C$10</c:f>
              <c:numCache>
                <c:formatCode>General</c:formatCode>
                <c:ptCount val="7"/>
                <c:pt idx="0">
                  <c:v>6</c:v>
                </c:pt>
                <c:pt idx="1">
                  <c:v>5.9</c:v>
                </c:pt>
                <c:pt idx="2">
                  <c:v>5.9</c:v>
                </c:pt>
                <c:pt idx="3">
                  <c:v>5.8</c:v>
                </c:pt>
                <c:pt idx="4">
                  <c:v>4.9000000000000004</c:v>
                </c:pt>
                <c:pt idx="5">
                  <c:v>4.5</c:v>
                </c:pt>
                <c:pt idx="6">
                  <c:v>3.9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92-4676-A301-4EB7081937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812475360"/>
        <c:axId val="812475776"/>
      </c:barChart>
      <c:catAx>
        <c:axId val="8124753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Disabled Features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B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812475776"/>
        <c:crosses val="autoZero"/>
        <c:auto val="1"/>
        <c:lblAlgn val="ctr"/>
        <c:lblOffset val="100"/>
        <c:noMultiLvlLbl val="0"/>
      </c:catAx>
      <c:valAx>
        <c:axId val="812475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B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8124753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B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Task average</a:t>
            </a:r>
            <a:r>
              <a:rPr lang="en-US" baseline="0"/>
              <a:t> consumption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BootMethods!$B$13:$B$19</c:f>
              <c:strCache>
                <c:ptCount val="7"/>
                <c:pt idx="0">
                  <c:v>Default</c:v>
                </c:pt>
                <c:pt idx="1">
                  <c:v>NoHeartBeatOnBoot</c:v>
                </c:pt>
                <c:pt idx="2">
                  <c:v>NoLteOnBoot</c:v>
                </c:pt>
                <c:pt idx="3">
                  <c:v>NoWifiOnBoot</c:v>
                </c:pt>
                <c:pt idx="4">
                  <c:v>NoSmartConfigOnBoot</c:v>
                </c:pt>
                <c:pt idx="5">
                  <c:v>NoPyBytesOnBoot</c:v>
                </c:pt>
                <c:pt idx="6">
                  <c:v>AllOnBootOff</c:v>
                </c:pt>
              </c:strCache>
            </c:strRef>
          </c:cat>
          <c:val>
            <c:numRef>
              <c:f>BootMethods!$C$13:$C$19</c:f>
              <c:numCache>
                <c:formatCode>General</c:formatCode>
                <c:ptCount val="7"/>
                <c:pt idx="0">
                  <c:v>127</c:v>
                </c:pt>
                <c:pt idx="1">
                  <c:v>130</c:v>
                </c:pt>
                <c:pt idx="2">
                  <c:v>130</c:v>
                </c:pt>
                <c:pt idx="3">
                  <c:v>116</c:v>
                </c:pt>
                <c:pt idx="4">
                  <c:v>89</c:v>
                </c:pt>
                <c:pt idx="5">
                  <c:v>82</c:v>
                </c:pt>
                <c:pt idx="6">
                  <c:v>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4D-4C80-BC40-E485A940BC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67737744"/>
        <c:axId val="567730256"/>
      </c:barChart>
      <c:catAx>
        <c:axId val="5677377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Disabled</a:t>
                </a:r>
                <a:r>
                  <a:rPr lang="en-US" sz="1100" baseline="0"/>
                  <a:t> Features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B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567730256"/>
        <c:crosses val="autoZero"/>
        <c:auto val="1"/>
        <c:lblAlgn val="ctr"/>
        <c:lblOffset val="100"/>
        <c:noMultiLvlLbl val="0"/>
      </c:catAx>
      <c:valAx>
        <c:axId val="567730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Average</a:t>
                </a:r>
                <a:r>
                  <a:rPr lang="en-US" sz="1100" baseline="0"/>
                  <a:t> consumption (mA)</a:t>
                </a:r>
                <a:endParaRPr lang="en-US" sz="11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B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5677377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B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Task</a:t>
            </a:r>
            <a:r>
              <a:rPr lang="en-US" baseline="0"/>
              <a:t> execution time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BootMethods!$B$4:$B$10</c:f>
              <c:strCache>
                <c:ptCount val="7"/>
                <c:pt idx="0">
                  <c:v>Default</c:v>
                </c:pt>
                <c:pt idx="1">
                  <c:v>NoHeartBeatOnBoot</c:v>
                </c:pt>
                <c:pt idx="2">
                  <c:v>NoWifiOnBoot</c:v>
                </c:pt>
                <c:pt idx="3">
                  <c:v>NoLteOnBoot</c:v>
                </c:pt>
                <c:pt idx="4">
                  <c:v>NoSmartConfigOnBoot</c:v>
                </c:pt>
                <c:pt idx="5">
                  <c:v>NoPyBytesOnBoot</c:v>
                </c:pt>
                <c:pt idx="6">
                  <c:v>AllOnBootOff</c:v>
                </c:pt>
              </c:strCache>
            </c:strRef>
          </c:cat>
          <c:val>
            <c:numRef>
              <c:f>BootMethods!$F$4:$F$10</c:f>
              <c:numCache>
                <c:formatCode>General</c:formatCode>
                <c:ptCount val="7"/>
                <c:pt idx="0">
                  <c:v>762</c:v>
                </c:pt>
                <c:pt idx="1">
                  <c:v>767</c:v>
                </c:pt>
                <c:pt idx="2">
                  <c:v>767</c:v>
                </c:pt>
                <c:pt idx="3">
                  <c:v>672.8</c:v>
                </c:pt>
                <c:pt idx="4">
                  <c:v>436.1</c:v>
                </c:pt>
                <c:pt idx="5">
                  <c:v>369</c:v>
                </c:pt>
                <c:pt idx="6">
                  <c:v>292.5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77-47BB-BC2A-B956B8712A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812475360"/>
        <c:axId val="812475776"/>
      </c:barChart>
      <c:catAx>
        <c:axId val="8124753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Disabled Features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B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812475776"/>
        <c:crosses val="autoZero"/>
        <c:auto val="1"/>
        <c:lblAlgn val="ctr"/>
        <c:lblOffset val="100"/>
        <c:noMultiLvlLbl val="0"/>
      </c:catAx>
      <c:valAx>
        <c:axId val="812475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charge (mC)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B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8124753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B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Task average</a:t>
            </a:r>
            <a:r>
              <a:rPr lang="en-US" baseline="0"/>
              <a:t> consumption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BootMethods!$D$3</c:f>
              <c:strCache>
                <c:ptCount val="1"/>
                <c:pt idx="0">
                  <c:v>Average Consumption</c:v>
                </c:pt>
              </c:strCache>
            </c:strRef>
          </c:tx>
          <c:marker>
            <c:symbol val="none"/>
          </c:marker>
          <c:cat>
            <c:strRef>
              <c:f>BootMethods!$B$4:$B$10</c:f>
              <c:strCache>
                <c:ptCount val="7"/>
                <c:pt idx="0">
                  <c:v>Default</c:v>
                </c:pt>
                <c:pt idx="1">
                  <c:v>NoHeartBeatOnBoot</c:v>
                </c:pt>
                <c:pt idx="2">
                  <c:v>NoWifiOnBoot</c:v>
                </c:pt>
                <c:pt idx="3">
                  <c:v>NoLteOnBoot</c:v>
                </c:pt>
                <c:pt idx="4">
                  <c:v>NoSmartConfigOnBoot</c:v>
                </c:pt>
                <c:pt idx="5">
                  <c:v>NoPyBytesOnBoot</c:v>
                </c:pt>
                <c:pt idx="6">
                  <c:v>AllOnBootOff</c:v>
                </c:pt>
              </c:strCache>
            </c:strRef>
          </c:cat>
          <c:val>
            <c:numRef>
              <c:f>BootMethods!$C$4:$C$10</c:f>
              <c:numCache>
                <c:formatCode>General</c:formatCode>
                <c:ptCount val="7"/>
                <c:pt idx="0">
                  <c:v>6</c:v>
                </c:pt>
                <c:pt idx="1">
                  <c:v>5.9</c:v>
                </c:pt>
                <c:pt idx="2">
                  <c:v>5.9</c:v>
                </c:pt>
                <c:pt idx="3">
                  <c:v>5.8</c:v>
                </c:pt>
                <c:pt idx="4">
                  <c:v>4.9000000000000004</c:v>
                </c:pt>
                <c:pt idx="5">
                  <c:v>4.5</c:v>
                </c:pt>
                <c:pt idx="6">
                  <c:v>3.9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042-468F-A92C-32A8D4CBB2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7737744"/>
        <c:axId val="567730256"/>
      </c:lineChart>
      <c:lineChart>
        <c:grouping val="standard"/>
        <c:varyColors val="0"/>
        <c:ser>
          <c:idx val="0"/>
          <c:order val="1"/>
          <c:tx>
            <c:strRef>
              <c:f>BootMethods!$C$3</c:f>
              <c:strCache>
                <c:ptCount val="1"/>
                <c:pt idx="0">
                  <c:v>Task Duration</c:v>
                </c:pt>
              </c:strCache>
            </c:strRef>
          </c:tx>
          <c:spPr>
            <a:effectLst/>
          </c:spPr>
          <c:marker>
            <c:symbol val="none"/>
          </c:marker>
          <c:cat>
            <c:strRef>
              <c:f>BootMethods!$B$13:$B$19</c:f>
              <c:strCache>
                <c:ptCount val="7"/>
                <c:pt idx="0">
                  <c:v>Default</c:v>
                </c:pt>
                <c:pt idx="1">
                  <c:v>NoHeartBeatOnBoot</c:v>
                </c:pt>
                <c:pt idx="2">
                  <c:v>NoLteOnBoot</c:v>
                </c:pt>
                <c:pt idx="3">
                  <c:v>NoWifiOnBoot</c:v>
                </c:pt>
                <c:pt idx="4">
                  <c:v>NoSmartConfigOnBoot</c:v>
                </c:pt>
                <c:pt idx="5">
                  <c:v>NoPyBytesOnBoot</c:v>
                </c:pt>
                <c:pt idx="6">
                  <c:v>AllOnBootOff</c:v>
                </c:pt>
              </c:strCache>
            </c:strRef>
          </c:cat>
          <c:val>
            <c:numRef>
              <c:f>BootMethods!$C$13:$C$19</c:f>
              <c:numCache>
                <c:formatCode>General</c:formatCode>
                <c:ptCount val="7"/>
                <c:pt idx="0">
                  <c:v>127</c:v>
                </c:pt>
                <c:pt idx="1">
                  <c:v>130</c:v>
                </c:pt>
                <c:pt idx="2">
                  <c:v>130</c:v>
                </c:pt>
                <c:pt idx="3">
                  <c:v>116</c:v>
                </c:pt>
                <c:pt idx="4">
                  <c:v>89</c:v>
                </c:pt>
                <c:pt idx="5">
                  <c:v>82</c:v>
                </c:pt>
                <c:pt idx="6">
                  <c:v>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042-468F-A92C-32A8D4CBB2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2729567"/>
        <c:axId val="262725407"/>
      </c:lineChart>
      <c:catAx>
        <c:axId val="5677377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Disable</a:t>
                </a:r>
                <a:r>
                  <a:rPr lang="en-US" baseline="0"/>
                  <a:t> Features</a:t>
                </a: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567730256"/>
        <c:crosses val="autoZero"/>
        <c:auto val="1"/>
        <c:lblAlgn val="ctr"/>
        <c:lblOffset val="100"/>
        <c:noMultiLvlLbl val="0"/>
      </c:catAx>
      <c:valAx>
        <c:axId val="567730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567737744"/>
        <c:crosses val="autoZero"/>
        <c:crossBetween val="between"/>
      </c:valAx>
      <c:valAx>
        <c:axId val="262725407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Average Consumption (mA)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62729567"/>
        <c:crosses val="max"/>
        <c:crossBetween val="between"/>
      </c:valAx>
      <c:catAx>
        <c:axId val="26272956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62725407"/>
        <c:crosses val="autoZero"/>
        <c:auto val="1"/>
        <c:lblAlgn val="ctr"/>
        <c:lblOffset val="100"/>
        <c:noMultiLvlLbl val="0"/>
      </c:catAx>
    </c:plotArea>
    <c:legend>
      <c:legendPos val="t"/>
      <c:overlay val="0"/>
    </c:legend>
    <c:plotVisOnly val="1"/>
    <c:dispBlanksAs val="gap"/>
    <c:showDLblsOverMax val="0"/>
  </c:chart>
  <c:txPr>
    <a:bodyPr/>
    <a:lstStyle/>
    <a:p>
      <a:pPr>
        <a:defRPr/>
      </a:pPr>
      <a:endParaRPr lang="en-BE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File structure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FileStructure!$C$3</c:f>
              <c:strCache>
                <c:ptCount val="1"/>
                <c:pt idx="0">
                  <c:v>Time (s)</c:v>
                </c:pt>
              </c:strCache>
            </c:strRef>
          </c:tx>
          <c:marker>
            <c:symbol val="none"/>
          </c:marker>
          <c:cat>
            <c:strRef>
              <c:f>FileStructure!$B$4:$B$6</c:f>
              <c:strCache>
                <c:ptCount val="3"/>
                <c:pt idx="0">
                  <c:v>Large file</c:v>
                </c:pt>
                <c:pt idx="1">
                  <c:v>Small file w/ functions</c:v>
                </c:pt>
                <c:pt idx="2">
                  <c:v>Small file w/o functions</c:v>
                </c:pt>
              </c:strCache>
            </c:strRef>
          </c:cat>
          <c:val>
            <c:numRef>
              <c:f>FileStructure!$C$4:$C$6</c:f>
              <c:numCache>
                <c:formatCode>General</c:formatCode>
                <c:ptCount val="3"/>
                <c:pt idx="0">
                  <c:v>5.7</c:v>
                </c:pt>
                <c:pt idx="1">
                  <c:v>4.5999999999999996</c:v>
                </c:pt>
                <c:pt idx="2">
                  <c:v>4.4000000000000004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936-4525-87EF-AD586A6528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2223215"/>
        <c:axId val="2142213231"/>
      </c:lineChart>
      <c:lineChart>
        <c:grouping val="standard"/>
        <c:varyColors val="0"/>
        <c:ser>
          <c:idx val="0"/>
          <c:order val="1"/>
          <c:tx>
            <c:strRef>
              <c:f>FileStructure!$D$3</c:f>
              <c:strCache>
                <c:ptCount val="1"/>
                <c:pt idx="0">
                  <c:v>Average Consumption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FileStructure!$D$4:$D$6</c:f>
              <c:numCache>
                <c:formatCode>General</c:formatCode>
                <c:ptCount val="3"/>
                <c:pt idx="0">
                  <c:v>75</c:v>
                </c:pt>
                <c:pt idx="1">
                  <c:v>79</c:v>
                </c:pt>
                <c:pt idx="2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936-4525-87EF-AD586A6528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1212735"/>
        <c:axId val="181189023"/>
      </c:lineChart>
      <c:catAx>
        <c:axId val="214222321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Code structure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2142213231"/>
        <c:crosses val="autoZero"/>
        <c:auto val="1"/>
        <c:lblAlgn val="ctr"/>
        <c:lblOffset val="100"/>
        <c:noMultiLvlLbl val="0"/>
      </c:catAx>
      <c:valAx>
        <c:axId val="2142213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2142223215"/>
        <c:crosses val="autoZero"/>
        <c:crossBetween val="between"/>
      </c:valAx>
      <c:valAx>
        <c:axId val="181189023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Average consumption (mA)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1212735"/>
        <c:crosses val="max"/>
        <c:crossBetween val="between"/>
      </c:valAx>
      <c:catAx>
        <c:axId val="18121273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81189023"/>
        <c:crosses val="autoZero"/>
        <c:auto val="1"/>
        <c:lblAlgn val="ctr"/>
        <c:lblOffset val="100"/>
        <c:noMultiLvlLbl val="0"/>
      </c:catAx>
    </c:plotArea>
    <c:legend>
      <c:legendPos val="t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en-BE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File structure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FileStructure!$E$3</c:f>
              <c:strCache>
                <c:ptCount val="1"/>
                <c:pt idx="0">
                  <c:v>Charge  (mC)</c:v>
                </c:pt>
              </c:strCache>
            </c:strRef>
          </c:tx>
          <c:marker>
            <c:symbol val="none"/>
          </c:marker>
          <c:cat>
            <c:strRef>
              <c:f>FileStructure!$B$4:$B$6</c:f>
              <c:strCache>
                <c:ptCount val="3"/>
                <c:pt idx="0">
                  <c:v>Large file</c:v>
                </c:pt>
                <c:pt idx="1">
                  <c:v>Small file w/ functions</c:v>
                </c:pt>
                <c:pt idx="2">
                  <c:v>Small file w/o functions</c:v>
                </c:pt>
              </c:strCache>
            </c:strRef>
          </c:cat>
          <c:val>
            <c:numRef>
              <c:f>FileStructure!$E$4:$E$6</c:f>
              <c:numCache>
                <c:formatCode>General</c:formatCode>
                <c:ptCount val="3"/>
                <c:pt idx="0">
                  <c:v>420</c:v>
                </c:pt>
                <c:pt idx="1">
                  <c:v>362</c:v>
                </c:pt>
                <c:pt idx="2">
                  <c:v>351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69-4993-A7BC-5F23159CF4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42223215"/>
        <c:axId val="2142213231"/>
      </c:lineChart>
      <c:catAx>
        <c:axId val="214222321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Code structure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2142213231"/>
        <c:crosses val="autoZero"/>
        <c:auto val="1"/>
        <c:lblAlgn val="ctr"/>
        <c:lblOffset val="100"/>
        <c:noMultiLvlLbl val="0"/>
      </c:catAx>
      <c:valAx>
        <c:axId val="2142213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2142223215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en-BE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(Un)Confirmed Packets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FileStructure!$C$3</c:f>
              <c:strCache>
                <c:ptCount val="1"/>
                <c:pt idx="0">
                  <c:v>Time (s)</c:v>
                </c:pt>
              </c:strCache>
            </c:strRef>
          </c:tx>
          <c:marker>
            <c:symbol val="none"/>
          </c:marker>
          <c:cat>
            <c:strRef>
              <c:f>FileStructure!$B$13:$B$14</c:f>
              <c:strCache>
                <c:ptCount val="2"/>
                <c:pt idx="0">
                  <c:v>Unconfirmed</c:v>
                </c:pt>
                <c:pt idx="1">
                  <c:v>Confirmed</c:v>
                </c:pt>
              </c:strCache>
            </c:strRef>
          </c:cat>
          <c:val>
            <c:numRef>
              <c:f>FileStructure!$C$13:$C$14</c:f>
              <c:numCache>
                <c:formatCode>General</c:formatCode>
                <c:ptCount val="2"/>
                <c:pt idx="0">
                  <c:v>4.8</c:v>
                </c:pt>
                <c:pt idx="1">
                  <c:v>3.8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101-4C8D-8738-A307F82C30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2223215"/>
        <c:axId val="2142213231"/>
      </c:lineChart>
      <c:lineChart>
        <c:grouping val="standard"/>
        <c:varyColors val="0"/>
        <c:ser>
          <c:idx val="0"/>
          <c:order val="1"/>
          <c:tx>
            <c:strRef>
              <c:f>FileStructure!$D$3</c:f>
              <c:strCache>
                <c:ptCount val="1"/>
                <c:pt idx="0">
                  <c:v>Average Consumption</c:v>
                </c:pt>
              </c:strCache>
            </c:strRef>
          </c:tx>
          <c:marker>
            <c:symbol val="none"/>
          </c:marker>
          <c:cat>
            <c:strRef>
              <c:f>FileStructure!$B$13:$B$14</c:f>
              <c:strCache>
                <c:ptCount val="2"/>
                <c:pt idx="0">
                  <c:v>Unconfirmed</c:v>
                </c:pt>
                <c:pt idx="1">
                  <c:v>Confirmed</c:v>
                </c:pt>
              </c:strCache>
            </c:strRef>
          </c:cat>
          <c:val>
            <c:numRef>
              <c:f>FileStructure!$D$13:$D$14</c:f>
              <c:numCache>
                <c:formatCode>General</c:formatCode>
                <c:ptCount val="2"/>
                <c:pt idx="0">
                  <c:v>77</c:v>
                </c:pt>
                <c:pt idx="1">
                  <c:v>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101-4C8D-8738-A307F82C30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1212735"/>
        <c:axId val="181189023"/>
      </c:lineChart>
      <c:catAx>
        <c:axId val="214222321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Message</a:t>
                </a:r>
                <a:r>
                  <a:rPr lang="en-US" baseline="0"/>
                  <a:t> Type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2142213231"/>
        <c:crosses val="autoZero"/>
        <c:auto val="1"/>
        <c:lblAlgn val="ctr"/>
        <c:lblOffset val="100"/>
        <c:noMultiLvlLbl val="0"/>
      </c:catAx>
      <c:valAx>
        <c:axId val="2142213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2142223215"/>
        <c:crosses val="autoZero"/>
        <c:crossBetween val="between"/>
      </c:valAx>
      <c:valAx>
        <c:axId val="181189023"/>
        <c:scaling>
          <c:orientation val="minMax"/>
          <c:max val="78"/>
          <c:min val="76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Average consumption (mA)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1212735"/>
        <c:crosses val="max"/>
        <c:crossBetween val="between"/>
      </c:valAx>
      <c:catAx>
        <c:axId val="18121273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81189023"/>
        <c:crosses val="autoZero"/>
        <c:auto val="1"/>
        <c:lblAlgn val="ctr"/>
        <c:lblOffset val="100"/>
        <c:noMultiLvlLbl val="0"/>
      </c:catAx>
    </c:plotArea>
    <c:legend>
      <c:legendPos val="t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en-BE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Charge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FF0000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ConfirmedPackets!$B$3:$B$4</c:f>
              <c:strCache>
                <c:ptCount val="2"/>
                <c:pt idx="0">
                  <c:v>Yes RX2</c:v>
                </c:pt>
                <c:pt idx="1">
                  <c:v>No RX2</c:v>
                </c:pt>
              </c:strCache>
            </c:strRef>
          </c:cat>
          <c:val>
            <c:numRef>
              <c:f>ConfirmedPackets!$E$3:$E$4</c:f>
              <c:numCache>
                <c:formatCode>General</c:formatCode>
                <c:ptCount val="2"/>
                <c:pt idx="0">
                  <c:v>365.78580000000005</c:v>
                </c:pt>
                <c:pt idx="1">
                  <c:v>298.25698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3B-42CB-A619-C2D437153A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9730528"/>
        <c:axId val="189733856"/>
      </c:barChart>
      <c:catAx>
        <c:axId val="189730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189733856"/>
        <c:crosses val="autoZero"/>
        <c:auto val="1"/>
        <c:lblAlgn val="ctr"/>
        <c:lblOffset val="100"/>
        <c:noMultiLvlLbl val="0"/>
      </c:catAx>
      <c:valAx>
        <c:axId val="189733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189730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BE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mA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ConfirmedPackets!$B$3:$B$4</c:f>
              <c:strCache>
                <c:ptCount val="2"/>
                <c:pt idx="0">
                  <c:v>Yes RX2</c:v>
                </c:pt>
                <c:pt idx="1">
                  <c:v>No RX2</c:v>
                </c:pt>
              </c:strCache>
            </c:strRef>
          </c:cat>
          <c:val>
            <c:numRef>
              <c:f>ConfirmedPackets!$C$3:$C$4</c:f>
              <c:numCache>
                <c:formatCode>General</c:formatCode>
                <c:ptCount val="2"/>
                <c:pt idx="0">
                  <c:v>77.17</c:v>
                </c:pt>
                <c:pt idx="1">
                  <c:v>76.91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75-461C-BDF1-746A843EF7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9730528"/>
        <c:axId val="189733856"/>
      </c:barChart>
      <c:catAx>
        <c:axId val="189730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189733856"/>
        <c:crosses val="autoZero"/>
        <c:auto val="1"/>
        <c:lblAlgn val="ctr"/>
        <c:lblOffset val="100"/>
        <c:noMultiLvlLbl val="0"/>
      </c:catAx>
      <c:valAx>
        <c:axId val="189733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189730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BE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Duration in 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92D050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ConfirmedPackets!$B$3:$B$4</c:f>
              <c:strCache>
                <c:ptCount val="2"/>
                <c:pt idx="0">
                  <c:v>Yes RX2</c:v>
                </c:pt>
                <c:pt idx="1">
                  <c:v>No RX2</c:v>
                </c:pt>
              </c:strCache>
            </c:strRef>
          </c:cat>
          <c:val>
            <c:numRef>
              <c:f>ConfirmedPackets!$D$3:$D$4</c:f>
              <c:numCache>
                <c:formatCode>General</c:formatCode>
                <c:ptCount val="2"/>
                <c:pt idx="0">
                  <c:v>4.74</c:v>
                </c:pt>
                <c:pt idx="1">
                  <c:v>3.8780000000000001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81-4962-92E6-ED80BA44BE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9730528"/>
        <c:axId val="189733856"/>
      </c:barChart>
      <c:catAx>
        <c:axId val="189730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189733856"/>
        <c:crosses val="autoZero"/>
        <c:auto val="1"/>
        <c:lblAlgn val="ctr"/>
        <c:lblOffset val="100"/>
        <c:noMultiLvlLbl val="0"/>
      </c:catAx>
      <c:valAx>
        <c:axId val="189733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189730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BE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Required Voltage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FFFF00"/>
            </a:solidFill>
            <a:ln>
              <a:solidFill>
                <a:schemeClr val="tx1">
                  <a:lumMod val="95000"/>
                  <a:lumOff val="5000"/>
                </a:schemeClr>
              </a:solidFill>
            </a:ln>
            <a:effectLst/>
          </c:spPr>
          <c:invertIfNegative val="0"/>
          <c:cat>
            <c:strRef>
              <c:f>ConfirmedPackets!$B$3:$B$4</c:f>
              <c:strCache>
                <c:ptCount val="2"/>
                <c:pt idx="0">
                  <c:v>Yes RX2</c:v>
                </c:pt>
                <c:pt idx="1">
                  <c:v>No RX2</c:v>
                </c:pt>
              </c:strCache>
            </c:strRef>
          </c:cat>
          <c:val>
            <c:numRef>
              <c:f>ConfirmedPackets!$F$3:$F$4</c:f>
              <c:numCache>
                <c:formatCode>General</c:formatCode>
                <c:ptCount val="2"/>
                <c:pt idx="0">
                  <c:v>3.8182</c:v>
                </c:pt>
                <c:pt idx="1">
                  <c:v>3.7816999999999998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73-4F0F-95EE-9A4CF40128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9730528"/>
        <c:axId val="189733856"/>
      </c:barChart>
      <c:catAx>
        <c:axId val="189730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189733856"/>
        <c:crosses val="autoZero"/>
        <c:auto val="1"/>
        <c:lblAlgn val="ctr"/>
        <c:lblOffset val="100"/>
        <c:noMultiLvlLbl val="0"/>
      </c:catAx>
      <c:valAx>
        <c:axId val="189733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189730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BE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Consumption for spreading factor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SpreadingFactor!$D$3</c:f>
              <c:strCache>
                <c:ptCount val="1"/>
                <c:pt idx="0">
                  <c:v>Time (s)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SpreadingFactor!$C$4:$C$9</c:f>
              <c:strCache>
                <c:ptCount val="6"/>
                <c:pt idx="0">
                  <c:v>SF12</c:v>
                </c:pt>
                <c:pt idx="1">
                  <c:v>SF11</c:v>
                </c:pt>
                <c:pt idx="2">
                  <c:v>SF10</c:v>
                </c:pt>
                <c:pt idx="3">
                  <c:v>SF9</c:v>
                </c:pt>
                <c:pt idx="4">
                  <c:v>SF8</c:v>
                </c:pt>
                <c:pt idx="5">
                  <c:v>SF7</c:v>
                </c:pt>
              </c:strCache>
            </c:strRef>
          </c:cat>
          <c:val>
            <c:numRef>
              <c:f>SpreadingFactor!$D$4:$D$9</c:f>
              <c:numCache>
                <c:formatCode>General</c:formatCode>
                <c:ptCount val="6"/>
                <c:pt idx="0">
                  <c:v>5</c:v>
                </c:pt>
                <c:pt idx="1">
                  <c:v>4.5999999999999996</c:v>
                </c:pt>
                <c:pt idx="2">
                  <c:v>4.3</c:v>
                </c:pt>
                <c:pt idx="3">
                  <c:v>3.8</c:v>
                </c:pt>
                <c:pt idx="4">
                  <c:v>3.8</c:v>
                </c:pt>
                <c:pt idx="5">
                  <c:v>3.8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E5-455C-B6B2-313EFD3A31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2223215"/>
        <c:axId val="2142213231"/>
      </c:lineChart>
      <c:lineChart>
        <c:grouping val="standard"/>
        <c:varyColors val="0"/>
        <c:ser>
          <c:idx val="0"/>
          <c:order val="1"/>
          <c:tx>
            <c:strRef>
              <c:f>SpreadingFactor!$E$3</c:f>
              <c:strCache>
                <c:ptCount val="1"/>
                <c:pt idx="0">
                  <c:v>Average Consumption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SpreadingFactor!$C$4:$C$9</c:f>
              <c:strCache>
                <c:ptCount val="6"/>
                <c:pt idx="0">
                  <c:v>SF12</c:v>
                </c:pt>
                <c:pt idx="1">
                  <c:v>SF11</c:v>
                </c:pt>
                <c:pt idx="2">
                  <c:v>SF10</c:v>
                </c:pt>
                <c:pt idx="3">
                  <c:v>SF9</c:v>
                </c:pt>
                <c:pt idx="4">
                  <c:v>SF8</c:v>
                </c:pt>
                <c:pt idx="5">
                  <c:v>SF7</c:v>
                </c:pt>
              </c:strCache>
            </c:strRef>
          </c:cat>
          <c:val>
            <c:numRef>
              <c:f>SpreadingFactor!$E$4:$E$9</c:f>
              <c:numCache>
                <c:formatCode>General</c:formatCode>
                <c:ptCount val="6"/>
                <c:pt idx="0">
                  <c:v>96</c:v>
                </c:pt>
                <c:pt idx="1">
                  <c:v>91</c:v>
                </c:pt>
                <c:pt idx="2">
                  <c:v>88</c:v>
                </c:pt>
                <c:pt idx="3">
                  <c:v>83</c:v>
                </c:pt>
                <c:pt idx="4">
                  <c:v>80</c:v>
                </c:pt>
                <c:pt idx="5">
                  <c:v>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BE5-455C-B6B2-313EFD3A31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1212735"/>
        <c:axId val="181189023"/>
      </c:lineChart>
      <c:catAx>
        <c:axId val="214222321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Spreading Factor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2142213231"/>
        <c:crosses val="autoZero"/>
        <c:auto val="1"/>
        <c:lblAlgn val="ctr"/>
        <c:lblOffset val="100"/>
        <c:noMultiLvlLbl val="0"/>
      </c:catAx>
      <c:valAx>
        <c:axId val="2142213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2142223215"/>
        <c:crosses val="autoZero"/>
        <c:crossBetween val="between"/>
      </c:valAx>
      <c:valAx>
        <c:axId val="181189023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Average consumption (mA)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1212735"/>
        <c:crosses val="max"/>
        <c:crossBetween val="between"/>
      </c:valAx>
      <c:catAx>
        <c:axId val="18121273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81189023"/>
        <c:crosses val="autoZero"/>
        <c:auto val="1"/>
        <c:lblAlgn val="ctr"/>
        <c:lblOffset val="100"/>
        <c:noMultiLvlLbl val="0"/>
      </c:catAx>
    </c:plotArea>
    <c:legend>
      <c:legendPos val="t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en-BE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Consumption for spreading factor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SpreadingFactor!$D$3</c:f>
              <c:strCache>
                <c:ptCount val="1"/>
                <c:pt idx="0">
                  <c:v>Time (s)</c:v>
                </c:pt>
              </c:strCache>
            </c:strRef>
          </c:tx>
          <c:marker>
            <c:symbol val="none"/>
          </c:marker>
          <c:cat>
            <c:strRef>
              <c:f>SpreadingFactor!$C$21:$C$25</c:f>
              <c:strCache>
                <c:ptCount val="5"/>
                <c:pt idx="0">
                  <c:v>4B</c:v>
                </c:pt>
                <c:pt idx="1">
                  <c:v>8B</c:v>
                </c:pt>
                <c:pt idx="2">
                  <c:v>32B</c:v>
                </c:pt>
                <c:pt idx="3">
                  <c:v>64B</c:v>
                </c:pt>
                <c:pt idx="4">
                  <c:v>128B</c:v>
                </c:pt>
              </c:strCache>
            </c:strRef>
          </c:cat>
          <c:val>
            <c:numRef>
              <c:f>SpreadingFactor!$D$21:$D$25</c:f>
              <c:numCache>
                <c:formatCode>General</c:formatCode>
                <c:ptCount val="5"/>
                <c:pt idx="0">
                  <c:v>5</c:v>
                </c:pt>
                <c:pt idx="1">
                  <c:v>4.5999999999999996</c:v>
                </c:pt>
                <c:pt idx="2">
                  <c:v>4.3</c:v>
                </c:pt>
                <c:pt idx="3">
                  <c:v>3.8</c:v>
                </c:pt>
                <c:pt idx="4">
                  <c:v>3.8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2C-4259-AF0A-D4EE2B5728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2223215"/>
        <c:axId val="2142213231"/>
      </c:lineChart>
      <c:lineChart>
        <c:grouping val="standard"/>
        <c:varyColors val="0"/>
        <c:ser>
          <c:idx val="0"/>
          <c:order val="1"/>
          <c:tx>
            <c:strRef>
              <c:f>SpreadingFactor!$E$3</c:f>
              <c:strCache>
                <c:ptCount val="1"/>
                <c:pt idx="0">
                  <c:v>Average Consumption</c:v>
                </c:pt>
              </c:strCache>
            </c:strRef>
          </c:tx>
          <c:marker>
            <c:symbol val="none"/>
          </c:marker>
          <c:cat>
            <c:strRef>
              <c:f>SpreadingFactor!$C$21:$C$25</c:f>
              <c:strCache>
                <c:ptCount val="5"/>
                <c:pt idx="0">
                  <c:v>4B</c:v>
                </c:pt>
                <c:pt idx="1">
                  <c:v>8B</c:v>
                </c:pt>
                <c:pt idx="2">
                  <c:v>32B</c:v>
                </c:pt>
                <c:pt idx="3">
                  <c:v>64B</c:v>
                </c:pt>
                <c:pt idx="4">
                  <c:v>128B</c:v>
                </c:pt>
              </c:strCache>
            </c:strRef>
          </c:cat>
          <c:val>
            <c:numRef>
              <c:f>SpreadingFactor!$E$21:$E$25</c:f>
              <c:numCache>
                <c:formatCode>General</c:formatCode>
                <c:ptCount val="5"/>
                <c:pt idx="0">
                  <c:v>96</c:v>
                </c:pt>
                <c:pt idx="1">
                  <c:v>91</c:v>
                </c:pt>
                <c:pt idx="2">
                  <c:v>88</c:v>
                </c:pt>
                <c:pt idx="3">
                  <c:v>83</c:v>
                </c:pt>
                <c:pt idx="4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32C-4259-AF0A-D4EE2B5728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1212735"/>
        <c:axId val="181189023"/>
      </c:lineChart>
      <c:catAx>
        <c:axId val="214222321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Spreading Factor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2142213231"/>
        <c:crosses val="autoZero"/>
        <c:auto val="1"/>
        <c:lblAlgn val="ctr"/>
        <c:lblOffset val="100"/>
        <c:noMultiLvlLbl val="0"/>
      </c:catAx>
      <c:valAx>
        <c:axId val="2142213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2142223215"/>
        <c:crosses val="autoZero"/>
        <c:crossBetween val="between"/>
      </c:valAx>
      <c:valAx>
        <c:axId val="181189023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Average consumption (mA)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1212735"/>
        <c:crosses val="max"/>
        <c:crossBetween val="between"/>
      </c:valAx>
      <c:catAx>
        <c:axId val="18121273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81189023"/>
        <c:crosses val="autoZero"/>
        <c:auto val="1"/>
        <c:lblAlgn val="ctr"/>
        <c:lblOffset val="100"/>
        <c:noMultiLvlLbl val="0"/>
      </c:catAx>
    </c:plotArea>
    <c:legend>
      <c:legendPos val="t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en-BE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Charge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FF0000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SpreadingFactorExtraData!$B$3:$B$17</c:f>
              <c:strCache>
                <c:ptCount val="15"/>
                <c:pt idx="0">
                  <c:v>DR0 @3.3V</c:v>
                </c:pt>
                <c:pt idx="1">
                  <c:v>DR1 @3.3V</c:v>
                </c:pt>
                <c:pt idx="2">
                  <c:v>DR2 @3.3V</c:v>
                </c:pt>
                <c:pt idx="3">
                  <c:v>DR3 @3.3V</c:v>
                </c:pt>
                <c:pt idx="4">
                  <c:v>DR4 @3.3V</c:v>
                </c:pt>
                <c:pt idx="5">
                  <c:v>DR5 @3.3V</c:v>
                </c:pt>
                <c:pt idx="7">
                  <c:v>DR0 @3.3V</c:v>
                </c:pt>
                <c:pt idx="8">
                  <c:v>DR0 @3.35V</c:v>
                </c:pt>
                <c:pt idx="9">
                  <c:v>DR0 @3.5V</c:v>
                </c:pt>
                <c:pt idx="11">
                  <c:v>DR5 @3.3V</c:v>
                </c:pt>
                <c:pt idx="12">
                  <c:v>DR5 Large @3.3V</c:v>
                </c:pt>
                <c:pt idx="13">
                  <c:v>DR5 @3.35V</c:v>
                </c:pt>
                <c:pt idx="14">
                  <c:v>DR5 @3.5V</c:v>
                </c:pt>
              </c:strCache>
            </c:strRef>
          </c:cat>
          <c:val>
            <c:numRef>
              <c:f>SpreadingFactorExtraData!$E$3:$E$17</c:f>
              <c:numCache>
                <c:formatCode>General</c:formatCode>
                <c:ptCount val="15"/>
                <c:pt idx="0">
                  <c:v>475.56418400000001</c:v>
                </c:pt>
                <c:pt idx="1">
                  <c:v>416.75209916666677</c:v>
                </c:pt>
                <c:pt idx="2">
                  <c:v>379.37097055555552</c:v>
                </c:pt>
                <c:pt idx="3">
                  <c:v>320.10789999999997</c:v>
                </c:pt>
                <c:pt idx="4">
                  <c:v>307.14963444444447</c:v>
                </c:pt>
                <c:pt idx="5">
                  <c:v>301.55851055555553</c:v>
                </c:pt>
                <c:pt idx="7">
                  <c:v>475.56418400000001</c:v>
                </c:pt>
                <c:pt idx="8">
                  <c:v>311.72545333333335</c:v>
                </c:pt>
                <c:pt idx="9">
                  <c:v>261.00349440000002</c:v>
                </c:pt>
                <c:pt idx="11">
                  <c:v>301.55851055555553</c:v>
                </c:pt>
                <c:pt idx="12">
                  <c:v>423.65</c:v>
                </c:pt>
                <c:pt idx="13">
                  <c:v>133.19280000000001</c:v>
                </c:pt>
                <c:pt idx="14">
                  <c:v>100.38464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E4-4CB5-94CD-49A5446357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9730528"/>
        <c:axId val="189733856"/>
      </c:barChart>
      <c:catAx>
        <c:axId val="189730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189733856"/>
        <c:crosses val="autoZero"/>
        <c:auto val="1"/>
        <c:lblAlgn val="ctr"/>
        <c:lblOffset val="100"/>
        <c:noMultiLvlLbl val="0"/>
      </c:catAx>
      <c:valAx>
        <c:axId val="189733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189730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BE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Task Average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SpreadingFactorExtraData!$B$3:$B$8</c:f>
              <c:strCache>
                <c:ptCount val="6"/>
                <c:pt idx="0">
                  <c:v>DR0 @3.3V</c:v>
                </c:pt>
                <c:pt idx="1">
                  <c:v>DR1 @3.3V</c:v>
                </c:pt>
                <c:pt idx="2">
                  <c:v>DR2 @3.3V</c:v>
                </c:pt>
                <c:pt idx="3">
                  <c:v>DR3 @3.3V</c:v>
                </c:pt>
                <c:pt idx="4">
                  <c:v>DR4 @3.3V</c:v>
                </c:pt>
                <c:pt idx="5">
                  <c:v>DR5 @3.3V</c:v>
                </c:pt>
              </c:strCache>
            </c:strRef>
          </c:cat>
          <c:val>
            <c:numRef>
              <c:f>SpreadingFactorExtraData!$C$3:$C$8</c:f>
              <c:numCache>
                <c:formatCode>General</c:formatCode>
                <c:ptCount val="6"/>
                <c:pt idx="0">
                  <c:v>95.996000000000009</c:v>
                </c:pt>
                <c:pt idx="1">
                  <c:v>90.595000000000013</c:v>
                </c:pt>
                <c:pt idx="2">
                  <c:v>88.438333333333333</c:v>
                </c:pt>
                <c:pt idx="3">
                  <c:v>83.55</c:v>
                </c:pt>
                <c:pt idx="4">
                  <c:v>80.063333333333333</c:v>
                </c:pt>
                <c:pt idx="5">
                  <c:v>78.63666666666667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DC-4FE0-B4F8-71DFB646F7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9730528"/>
        <c:axId val="189733856"/>
      </c:barChart>
      <c:catAx>
        <c:axId val="189730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189733856"/>
        <c:crosses val="autoZero"/>
        <c:auto val="1"/>
        <c:lblAlgn val="ctr"/>
        <c:lblOffset val="100"/>
        <c:noMultiLvlLbl val="0"/>
      </c:catAx>
      <c:valAx>
        <c:axId val="189733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189730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BE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Duration in 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92D050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SpreadingFactorExtraData!$B$3:$B$20</c:f>
              <c:strCache>
                <c:ptCount val="18"/>
                <c:pt idx="0">
                  <c:v>DR0 @3.3V</c:v>
                </c:pt>
                <c:pt idx="1">
                  <c:v>DR1 @3.3V</c:v>
                </c:pt>
                <c:pt idx="2">
                  <c:v>DR2 @3.3V</c:v>
                </c:pt>
                <c:pt idx="3">
                  <c:v>DR3 @3.3V</c:v>
                </c:pt>
                <c:pt idx="4">
                  <c:v>DR4 @3.3V</c:v>
                </c:pt>
                <c:pt idx="5">
                  <c:v>DR5 @3.3V</c:v>
                </c:pt>
                <c:pt idx="7">
                  <c:v>DR0 @3.3V</c:v>
                </c:pt>
                <c:pt idx="8">
                  <c:v>DR0 @3.35V</c:v>
                </c:pt>
                <c:pt idx="9">
                  <c:v>DR0 @3.5V</c:v>
                </c:pt>
                <c:pt idx="11">
                  <c:v>DR5 @3.3V</c:v>
                </c:pt>
                <c:pt idx="12">
                  <c:v>DR5 Large @3.3V</c:v>
                </c:pt>
                <c:pt idx="13">
                  <c:v>DR5 @3.35V</c:v>
                </c:pt>
                <c:pt idx="14">
                  <c:v>DR5 @3.5V</c:v>
                </c:pt>
                <c:pt idx="16">
                  <c:v>Yes RX2 @3.3V</c:v>
                </c:pt>
                <c:pt idx="17">
                  <c:v>No RX2 @3.3V</c:v>
                </c:pt>
              </c:strCache>
            </c:strRef>
          </c:cat>
          <c:val>
            <c:numRef>
              <c:f>SpreadingFactorExtraData!$D$3:$D$20</c:f>
              <c:numCache>
                <c:formatCode>General</c:formatCode>
                <c:ptCount val="18"/>
                <c:pt idx="0">
                  <c:v>4.9539999999999997</c:v>
                </c:pt>
                <c:pt idx="1">
                  <c:v>4.6001666666666674</c:v>
                </c:pt>
                <c:pt idx="2">
                  <c:v>4.2896666666666663</c:v>
                </c:pt>
                <c:pt idx="3">
                  <c:v>3.8313333333333333</c:v>
                </c:pt>
                <c:pt idx="4">
                  <c:v>3.8363333333333336</c:v>
                </c:pt>
                <c:pt idx="5">
                  <c:v>3.8348333333333327</c:v>
                </c:pt>
                <c:pt idx="7">
                  <c:v>4.9539999999999997</c:v>
                </c:pt>
                <c:pt idx="8">
                  <c:v>4.9511666666666665</c:v>
                </c:pt>
                <c:pt idx="9">
                  <c:v>5.0015999999999998</c:v>
                </c:pt>
                <c:pt idx="11">
                  <c:v>3.8348333333333327</c:v>
                </c:pt>
                <c:pt idx="12">
                  <c:v>5.7249999999999996</c:v>
                </c:pt>
                <c:pt idx="13">
                  <c:v>2.8460000000000001</c:v>
                </c:pt>
                <c:pt idx="14">
                  <c:v>2.8780000000000001</c:v>
                </c:pt>
                <c:pt idx="16">
                  <c:v>4.74</c:v>
                </c:pt>
                <c:pt idx="17">
                  <c:v>3.8780000000000001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40-4CBF-829A-045EC31127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9730528"/>
        <c:axId val="189733856"/>
      </c:barChart>
      <c:catAx>
        <c:axId val="189730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189733856"/>
        <c:crosses val="autoZero"/>
        <c:auto val="1"/>
        <c:lblAlgn val="ctr"/>
        <c:lblOffset val="100"/>
        <c:noMultiLvlLbl val="0"/>
      </c:catAx>
      <c:valAx>
        <c:axId val="189733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189730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BE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Required Voltage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FFFF00"/>
            </a:solidFill>
            <a:ln>
              <a:solidFill>
                <a:schemeClr val="tx1">
                  <a:lumMod val="95000"/>
                  <a:lumOff val="5000"/>
                </a:schemeClr>
              </a:solidFill>
            </a:ln>
            <a:effectLst/>
          </c:spPr>
          <c:invertIfNegative val="0"/>
          <c:cat>
            <c:strRef>
              <c:f>SpreadingFactorExtraData!$B$3:$B$20</c:f>
              <c:strCache>
                <c:ptCount val="18"/>
                <c:pt idx="0">
                  <c:v>DR0 @3.3V</c:v>
                </c:pt>
                <c:pt idx="1">
                  <c:v>DR1 @3.3V</c:v>
                </c:pt>
                <c:pt idx="2">
                  <c:v>DR2 @3.3V</c:v>
                </c:pt>
                <c:pt idx="3">
                  <c:v>DR3 @3.3V</c:v>
                </c:pt>
                <c:pt idx="4">
                  <c:v>DR4 @3.3V</c:v>
                </c:pt>
                <c:pt idx="5">
                  <c:v>DR5 @3.3V</c:v>
                </c:pt>
                <c:pt idx="7">
                  <c:v>DR0 @3.3V</c:v>
                </c:pt>
                <c:pt idx="8">
                  <c:v>DR0 @3.35V</c:v>
                </c:pt>
                <c:pt idx="9">
                  <c:v>DR0 @3.5V</c:v>
                </c:pt>
                <c:pt idx="11">
                  <c:v>DR5 @3.3V</c:v>
                </c:pt>
                <c:pt idx="12">
                  <c:v>DR5 Large @3.3V</c:v>
                </c:pt>
                <c:pt idx="13">
                  <c:v>DR5 @3.35V</c:v>
                </c:pt>
                <c:pt idx="14">
                  <c:v>DR5 @3.5V</c:v>
                </c:pt>
                <c:pt idx="16">
                  <c:v>Yes RX2 @3.3V</c:v>
                </c:pt>
                <c:pt idx="17">
                  <c:v>No RX2 @3.3V</c:v>
                </c:pt>
              </c:strCache>
            </c:strRef>
          </c:cat>
          <c:val>
            <c:numRef>
              <c:f>SpreadingFactorExtraData!$F$3:$F$20</c:f>
              <c:numCache>
                <c:formatCode>0.0000</c:formatCode>
                <c:ptCount val="18"/>
                <c:pt idx="0">
                  <c:v>3.8866000000000001</c:v>
                </c:pt>
                <c:pt idx="1">
                  <c:v>3.8498999999999999</c:v>
                </c:pt>
                <c:pt idx="2">
                  <c:v>3.8267000000000002</c:v>
                </c:pt>
                <c:pt idx="3">
                  <c:v>3.7902999999999998</c:v>
                </c:pt>
                <c:pt idx="4">
                  <c:v>3.7824</c:v>
                </c:pt>
                <c:pt idx="5">
                  <c:v>3.7789999999999999</c:v>
                </c:pt>
                <c:pt idx="7">
                  <c:v>3.8866000000000001</c:v>
                </c:pt>
                <c:pt idx="8">
                  <c:v>3.7848999999999999</c:v>
                </c:pt>
                <c:pt idx="9">
                  <c:v>3.7538999999999998</c:v>
                </c:pt>
                <c:pt idx="11">
                  <c:v>3.7789999999999999</c:v>
                </c:pt>
                <c:pt idx="12" formatCode="General">
                  <c:v>3.8538999999999999</c:v>
                </c:pt>
                <c:pt idx="13" formatCode="General">
                  <c:v>3.6777000000000002</c:v>
                </c:pt>
                <c:pt idx="14" formatCode="General">
                  <c:v>3.6581999999999999</c:v>
                </c:pt>
                <c:pt idx="16" formatCode="General">
                  <c:v>3.8182</c:v>
                </c:pt>
                <c:pt idx="17" formatCode="General">
                  <c:v>3.7816999999999998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EE-46CB-9904-76A7765446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9730528"/>
        <c:axId val="189733856"/>
      </c:barChart>
      <c:catAx>
        <c:axId val="189730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189733856"/>
        <c:crosses val="autoZero"/>
        <c:auto val="1"/>
        <c:lblAlgn val="ctr"/>
        <c:lblOffset val="100"/>
        <c:noMultiLvlLbl val="0"/>
      </c:catAx>
      <c:valAx>
        <c:axId val="189733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189730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BE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Solar</a:t>
            </a:r>
            <a:r>
              <a:rPr lang="en-US" baseline="0"/>
              <a:t> Panel Performance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SolarPanel!$L$2</c:f>
              <c:strCache>
                <c:ptCount val="1"/>
                <c:pt idx="0">
                  <c:v>Generated Voltage (V)</c:v>
                </c:pt>
              </c:strCache>
            </c:strRef>
          </c:tx>
          <c:marker>
            <c:symbol val="none"/>
          </c:marker>
          <c:cat>
            <c:numRef>
              <c:f>SolarPanel!$J$3:$J$15</c:f>
              <c:numCache>
                <c:formatCode>0%</c:formatCode>
                <c:ptCount val="13"/>
                <c:pt idx="0">
                  <c:v>0</c:v>
                </c:pt>
                <c:pt idx="1">
                  <c:v>0.01</c:v>
                </c:pt>
                <c:pt idx="2">
                  <c:v>0.1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0.4</c:v>
                </c:pt>
                <c:pt idx="7">
                  <c:v>0.5</c:v>
                </c:pt>
                <c:pt idx="8">
                  <c:v>0.6</c:v>
                </c:pt>
                <c:pt idx="9">
                  <c:v>0.7</c:v>
                </c:pt>
                <c:pt idx="10">
                  <c:v>0.8</c:v>
                </c:pt>
                <c:pt idx="11">
                  <c:v>0.9</c:v>
                </c:pt>
                <c:pt idx="12">
                  <c:v>1</c:v>
                </c:pt>
              </c:numCache>
            </c:numRef>
          </c:cat>
          <c:val>
            <c:numRef>
              <c:f>SolarPanel!$L$3:$L$15</c:f>
              <c:numCache>
                <c:formatCode>General</c:formatCode>
                <c:ptCount val="13"/>
                <c:pt idx="0">
                  <c:v>4.0000000000000001E-3</c:v>
                </c:pt>
                <c:pt idx="1">
                  <c:v>4.3460000000000001</c:v>
                </c:pt>
                <c:pt idx="2">
                  <c:v>4.4459999999999997</c:v>
                </c:pt>
                <c:pt idx="3">
                  <c:v>4.5389999999999997</c:v>
                </c:pt>
                <c:pt idx="4">
                  <c:v>4.585</c:v>
                </c:pt>
                <c:pt idx="5">
                  <c:v>4.641</c:v>
                </c:pt>
                <c:pt idx="6">
                  <c:v>4.7409999999999997</c:v>
                </c:pt>
                <c:pt idx="7">
                  <c:v>4.8319999999999999</c:v>
                </c:pt>
                <c:pt idx="8">
                  <c:v>4.9080000000000004</c:v>
                </c:pt>
                <c:pt idx="9">
                  <c:v>4.9770000000000003</c:v>
                </c:pt>
                <c:pt idx="10">
                  <c:v>5.0259999999999998</c:v>
                </c:pt>
                <c:pt idx="11">
                  <c:v>5.077</c:v>
                </c:pt>
                <c:pt idx="12">
                  <c:v>5.1269999999999998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D6-4B2E-A1F6-53D7D10276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1853024"/>
        <c:axId val="231852608"/>
      </c:lineChart>
      <c:lineChart>
        <c:grouping val="standard"/>
        <c:varyColors val="0"/>
        <c:ser>
          <c:idx val="0"/>
          <c:order val="0"/>
          <c:tx>
            <c:strRef>
              <c:f>SolarPanel!$K$2</c:f>
              <c:strCache>
                <c:ptCount val="1"/>
                <c:pt idx="0">
                  <c:v>Generated current (mA)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SolarPanel!$J$3:$J$15</c:f>
              <c:numCache>
                <c:formatCode>0%</c:formatCode>
                <c:ptCount val="13"/>
                <c:pt idx="0">
                  <c:v>0</c:v>
                </c:pt>
                <c:pt idx="1">
                  <c:v>0.01</c:v>
                </c:pt>
                <c:pt idx="2">
                  <c:v>0.1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0.4</c:v>
                </c:pt>
                <c:pt idx="7">
                  <c:v>0.5</c:v>
                </c:pt>
                <c:pt idx="8">
                  <c:v>0.6</c:v>
                </c:pt>
                <c:pt idx="9">
                  <c:v>0.7</c:v>
                </c:pt>
                <c:pt idx="10">
                  <c:v>0.8</c:v>
                </c:pt>
                <c:pt idx="11">
                  <c:v>0.9</c:v>
                </c:pt>
                <c:pt idx="12">
                  <c:v>1</c:v>
                </c:pt>
              </c:numCache>
            </c:numRef>
          </c:cat>
          <c:val>
            <c:numRef>
              <c:f>SolarPanel!$K$3:$K$15</c:f>
              <c:numCache>
                <c:formatCode>General</c:formatCode>
                <c:ptCount val="13"/>
                <c:pt idx="0">
                  <c:v>0</c:v>
                </c:pt>
                <c:pt idx="1">
                  <c:v>1.07</c:v>
                </c:pt>
                <c:pt idx="2">
                  <c:v>1.7</c:v>
                </c:pt>
                <c:pt idx="3">
                  <c:v>2.2999999999999998</c:v>
                </c:pt>
                <c:pt idx="4">
                  <c:v>2.85</c:v>
                </c:pt>
                <c:pt idx="5">
                  <c:v>3.6</c:v>
                </c:pt>
                <c:pt idx="6">
                  <c:v>5.2</c:v>
                </c:pt>
                <c:pt idx="7">
                  <c:v>7.4</c:v>
                </c:pt>
                <c:pt idx="8">
                  <c:v>10</c:v>
                </c:pt>
                <c:pt idx="9">
                  <c:v>12.79</c:v>
                </c:pt>
                <c:pt idx="10">
                  <c:v>16.399999999999999</c:v>
                </c:pt>
                <c:pt idx="11">
                  <c:v>20.7</c:v>
                </c:pt>
                <c:pt idx="12">
                  <c:v>25.05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AD6-4B2E-A1F6-53D7D10276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6745631"/>
        <c:axId val="186748127"/>
      </c:lineChart>
      <c:catAx>
        <c:axId val="2318530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00"/>
                </a:pPr>
                <a:r>
                  <a:rPr lang="en-US" sz="1100" b="0"/>
                  <a:t>Lightbulb Brightness</a:t>
                </a:r>
              </a:p>
            </c:rich>
          </c:tx>
          <c:overlay val="0"/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231852608"/>
        <c:crosses val="autoZero"/>
        <c:auto val="1"/>
        <c:lblAlgn val="ctr"/>
        <c:lblOffset val="100"/>
        <c:noMultiLvlLbl val="0"/>
      </c:catAx>
      <c:valAx>
        <c:axId val="231852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1100"/>
                </a:pPr>
                <a:r>
                  <a:rPr lang="en-US" sz="1100" b="0"/>
                  <a:t>Voltage</a:t>
                </a:r>
                <a:r>
                  <a:rPr lang="en-US" sz="1100" b="0" baseline="0"/>
                  <a:t>  (V)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231853024"/>
        <c:crosses val="autoZero"/>
        <c:crossBetween val="between"/>
      </c:valAx>
      <c:valAx>
        <c:axId val="186748127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 sz="1100"/>
                </a:pPr>
                <a:r>
                  <a:rPr lang="en-US" sz="1100" b="0"/>
                  <a:t>Current (mA)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6745631"/>
        <c:crosses val="max"/>
        <c:crossBetween val="between"/>
      </c:valAx>
      <c:catAx>
        <c:axId val="186745631"/>
        <c:scaling>
          <c:orientation val="minMax"/>
        </c:scaling>
        <c:delete val="1"/>
        <c:axPos val="b"/>
        <c:numFmt formatCode="0%" sourceLinked="1"/>
        <c:majorTickMark val="out"/>
        <c:minorTickMark val="none"/>
        <c:tickLblPos val="nextTo"/>
        <c:crossAx val="186748127"/>
        <c:crosses val="autoZero"/>
        <c:auto val="1"/>
        <c:lblAlgn val="ctr"/>
        <c:lblOffset val="100"/>
        <c:noMultiLvlLbl val="0"/>
      </c:cat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E"/>
        </a:p>
      </c:txPr>
    </c:legend>
    <c:plotVisOnly val="1"/>
    <c:dispBlanksAs val="gap"/>
    <c:showDLblsOverMax val="0"/>
    <c:extLst/>
  </c:chart>
  <c:txPr>
    <a:bodyPr rot="0" anchor="ctr" anchorCtr="1"/>
    <a:lstStyle/>
    <a:p>
      <a:pPr>
        <a:defRPr/>
      </a:pPr>
      <a:endParaRPr lang="en-BE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Solar</a:t>
            </a:r>
            <a:r>
              <a:rPr lang="en-US" baseline="0"/>
              <a:t> Panel Performance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SolarPanel!$O$2</c:f>
              <c:strCache>
                <c:ptCount val="1"/>
                <c:pt idx="0">
                  <c:v>Power Limit</c:v>
                </c:pt>
              </c:strCache>
            </c:strRef>
          </c:tx>
          <c:spPr>
            <a:ln cmpd="sng">
              <a:solidFill>
                <a:schemeClr val="accent2"/>
              </a:solidFill>
              <a:prstDash val="sysDash"/>
              <a:headEnd type="none" w="sm" len="sm"/>
            </a:ln>
          </c:spPr>
          <c:marker>
            <c:symbol val="none"/>
          </c:marker>
          <c:cat>
            <c:numRef>
              <c:f>SolarPanel!$J$3:$J$15</c:f>
              <c:numCache>
                <c:formatCode>0%</c:formatCode>
                <c:ptCount val="13"/>
                <c:pt idx="0">
                  <c:v>0</c:v>
                </c:pt>
                <c:pt idx="1">
                  <c:v>0.01</c:v>
                </c:pt>
                <c:pt idx="2">
                  <c:v>0.1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0.4</c:v>
                </c:pt>
                <c:pt idx="7">
                  <c:v>0.5</c:v>
                </c:pt>
                <c:pt idx="8">
                  <c:v>0.6</c:v>
                </c:pt>
                <c:pt idx="9">
                  <c:v>0.7</c:v>
                </c:pt>
                <c:pt idx="10">
                  <c:v>0.8</c:v>
                </c:pt>
                <c:pt idx="11">
                  <c:v>0.9</c:v>
                </c:pt>
                <c:pt idx="12">
                  <c:v>1</c:v>
                </c:pt>
              </c:numCache>
            </c:numRef>
          </c:cat>
          <c:val>
            <c:numRef>
              <c:f>SolarPanel!$O$3:$O$15</c:f>
              <c:numCache>
                <c:formatCode>General</c:formatCode>
                <c:ptCount val="13"/>
                <c:pt idx="0">
                  <c:v>40</c:v>
                </c:pt>
                <c:pt idx="1">
                  <c:v>40</c:v>
                </c:pt>
                <c:pt idx="2">
                  <c:v>40</c:v>
                </c:pt>
                <c:pt idx="3">
                  <c:v>40</c:v>
                </c:pt>
                <c:pt idx="4">
                  <c:v>40</c:v>
                </c:pt>
                <c:pt idx="5">
                  <c:v>40</c:v>
                </c:pt>
                <c:pt idx="6">
                  <c:v>40</c:v>
                </c:pt>
                <c:pt idx="7">
                  <c:v>40</c:v>
                </c:pt>
                <c:pt idx="8">
                  <c:v>40</c:v>
                </c:pt>
                <c:pt idx="9">
                  <c:v>40</c:v>
                </c:pt>
                <c:pt idx="10">
                  <c:v>40</c:v>
                </c:pt>
                <c:pt idx="11">
                  <c:v>40</c:v>
                </c:pt>
                <c:pt idx="12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E6-4735-8DD5-A760B78FC2F5}"/>
            </c:ext>
          </c:extLst>
        </c:ser>
        <c:ser>
          <c:idx val="0"/>
          <c:order val="1"/>
          <c:tx>
            <c:strRef>
              <c:f>SolarPanel!$N$2</c:f>
              <c:strCache>
                <c:ptCount val="1"/>
                <c:pt idx="0">
                  <c:v>Generated Power (mW)</c:v>
                </c:pt>
              </c:strCache>
            </c:strRef>
          </c:tx>
          <c:marker>
            <c:symbol val="none"/>
          </c:marker>
          <c:cat>
            <c:numRef>
              <c:f>SolarPanel!$J$3:$J$15</c:f>
              <c:numCache>
                <c:formatCode>0%</c:formatCode>
                <c:ptCount val="13"/>
                <c:pt idx="0">
                  <c:v>0</c:v>
                </c:pt>
                <c:pt idx="1">
                  <c:v>0.01</c:v>
                </c:pt>
                <c:pt idx="2">
                  <c:v>0.1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0.4</c:v>
                </c:pt>
                <c:pt idx="7">
                  <c:v>0.5</c:v>
                </c:pt>
                <c:pt idx="8">
                  <c:v>0.6</c:v>
                </c:pt>
                <c:pt idx="9">
                  <c:v>0.7</c:v>
                </c:pt>
                <c:pt idx="10">
                  <c:v>0.8</c:v>
                </c:pt>
                <c:pt idx="11">
                  <c:v>0.9</c:v>
                </c:pt>
                <c:pt idx="12">
                  <c:v>1</c:v>
                </c:pt>
              </c:numCache>
            </c:numRef>
          </c:cat>
          <c:val>
            <c:numRef>
              <c:f>SolarPanel!$N$3:$N$15</c:f>
              <c:numCache>
                <c:formatCode>0.0</c:formatCode>
                <c:ptCount val="13"/>
                <c:pt idx="0">
                  <c:v>0</c:v>
                </c:pt>
                <c:pt idx="1">
                  <c:v>4.65022</c:v>
                </c:pt>
                <c:pt idx="2">
                  <c:v>7.5581999999999994</c:v>
                </c:pt>
                <c:pt idx="3">
                  <c:v>10.439699999999998</c:v>
                </c:pt>
                <c:pt idx="4">
                  <c:v>13.06725</c:v>
                </c:pt>
                <c:pt idx="5">
                  <c:v>16.707599999999999</c:v>
                </c:pt>
                <c:pt idx="6">
                  <c:v>24.653199999999998</c:v>
                </c:pt>
                <c:pt idx="7">
                  <c:v>35.756799999999998</c:v>
                </c:pt>
                <c:pt idx="8">
                  <c:v>49.080000000000005</c:v>
                </c:pt>
                <c:pt idx="9">
                  <c:v>63.655830000000002</c:v>
                </c:pt>
                <c:pt idx="10">
                  <c:v>82.426399999999987</c:v>
                </c:pt>
                <c:pt idx="11">
                  <c:v>105.09389999999999</c:v>
                </c:pt>
                <c:pt idx="12">
                  <c:v>128.43135000000001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0E6-4735-8DD5-A760B78FC2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1853024"/>
        <c:axId val="231852608"/>
      </c:lineChart>
      <c:catAx>
        <c:axId val="2318530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00" b="0"/>
                </a:pPr>
                <a:r>
                  <a:rPr lang="en-US" sz="1100" b="0"/>
                  <a:t>Lightbulb Brightness</a:t>
                </a:r>
              </a:p>
            </c:rich>
          </c:tx>
          <c:overlay val="0"/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231852608"/>
        <c:crosses val="autoZero"/>
        <c:auto val="1"/>
        <c:lblAlgn val="ctr"/>
        <c:lblOffset val="100"/>
        <c:noMultiLvlLbl val="0"/>
      </c:catAx>
      <c:valAx>
        <c:axId val="231852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1100"/>
                </a:pPr>
                <a:r>
                  <a:rPr lang="en-US" sz="1100" b="0"/>
                  <a:t>Generated Power (mA)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231853024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E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BE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PacketSize!$B$14:$B$18</c:f>
              <c:numCache>
                <c:formatCode>General</c:formatCode>
                <c:ptCount val="5"/>
                <c:pt idx="0">
                  <c:v>4</c:v>
                </c:pt>
                <c:pt idx="1">
                  <c:v>8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</c:numCache>
            </c:numRef>
          </c:xVal>
          <c:yVal>
            <c:numRef>
              <c:f>PacketSize!$C$14:$C$18</c:f>
              <c:numCache>
                <c:formatCode>General</c:formatCode>
                <c:ptCount val="5"/>
                <c:pt idx="0">
                  <c:v>51</c:v>
                </c:pt>
                <c:pt idx="1">
                  <c:v>58</c:v>
                </c:pt>
                <c:pt idx="2">
                  <c:v>96</c:v>
                </c:pt>
                <c:pt idx="3">
                  <c:v>143</c:v>
                </c:pt>
                <c:pt idx="4">
                  <c:v>230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8C3-4EF4-A510-5EFCBAD2FD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1143583"/>
        <c:axId val="361156479"/>
      </c:scatterChart>
      <c:valAx>
        <c:axId val="3611435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Payload Size (B)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B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361156479"/>
        <c:crosses val="autoZero"/>
        <c:crossBetween val="midCat"/>
      </c:valAx>
      <c:valAx>
        <c:axId val="361156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Transmission</a:t>
                </a:r>
                <a:r>
                  <a:rPr lang="en-US" sz="1100" baseline="0"/>
                  <a:t> Duration (ms)</a:t>
                </a:r>
                <a:endParaRPr lang="en-US" sz="11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B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3611435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BE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E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xVal>
            <c:numRef>
              <c:f>PacketSize!$I$5:$I$9</c:f>
              <c:numCache>
                <c:formatCode>General</c:formatCode>
                <c:ptCount val="5"/>
                <c:pt idx="0">
                  <c:v>4</c:v>
                </c:pt>
                <c:pt idx="1">
                  <c:v>8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</c:numCache>
            </c:numRef>
          </c:xVal>
          <c:yVal>
            <c:numRef>
              <c:f>PacketSize!$M$5:$M$9</c:f>
              <c:numCache>
                <c:formatCode>General</c:formatCode>
                <c:ptCount val="5"/>
                <c:pt idx="0">
                  <c:v>107.3</c:v>
                </c:pt>
                <c:pt idx="1">
                  <c:v>109.15</c:v>
                </c:pt>
                <c:pt idx="2">
                  <c:v>109.5</c:v>
                </c:pt>
                <c:pt idx="3">
                  <c:v>114</c:v>
                </c:pt>
                <c:pt idx="4">
                  <c:v>120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B79-41CC-A520-258BBA1E39E6}"/>
            </c:ext>
          </c:extLst>
        </c:ser>
        <c:ser>
          <c:idx val="0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PacketSize!$B$5:$B$9</c:f>
              <c:numCache>
                <c:formatCode>General</c:formatCode>
                <c:ptCount val="5"/>
                <c:pt idx="0">
                  <c:v>4</c:v>
                </c:pt>
                <c:pt idx="1">
                  <c:v>8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</c:numCache>
            </c:numRef>
          </c:xVal>
          <c:yVal>
            <c:numRef>
              <c:f>PacketSize!$F$5:$F$9</c:f>
              <c:numCache>
                <c:formatCode>General</c:formatCode>
                <c:ptCount val="5"/>
                <c:pt idx="0">
                  <c:v>303.40000000000003</c:v>
                </c:pt>
                <c:pt idx="1">
                  <c:v>304</c:v>
                </c:pt>
                <c:pt idx="2">
                  <c:v>311.59999999999997</c:v>
                </c:pt>
                <c:pt idx="3">
                  <c:v>315.39999999999998</c:v>
                </c:pt>
                <c:pt idx="4">
                  <c:v>319.2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B79-41CC-A520-258BBA1E39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1143583"/>
        <c:axId val="361156479"/>
      </c:scatterChart>
      <c:valAx>
        <c:axId val="3611435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361156479"/>
        <c:crosses val="autoZero"/>
        <c:crossBetween val="midCat"/>
      </c:valAx>
      <c:valAx>
        <c:axId val="361156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361143583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/>
      </a:pPr>
      <a:endParaRPr lang="en-BE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CapRechargeDuration!$C$13</c:f>
              <c:strCache>
                <c:ptCount val="1"/>
                <c:pt idx="0">
                  <c:v>1F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CapRechargeDuration!$D$12:$G$12</c:f>
              <c:strCache>
                <c:ptCount val="4"/>
                <c:pt idx="0">
                  <c:v>35mW</c:v>
                </c:pt>
                <c:pt idx="1">
                  <c:v>16mW</c:v>
                </c:pt>
                <c:pt idx="2">
                  <c:v>7mW</c:v>
                </c:pt>
                <c:pt idx="3">
                  <c:v>5mW</c:v>
                </c:pt>
              </c:strCache>
            </c:strRef>
          </c:cat>
          <c:val>
            <c:numRef>
              <c:f>CapRechargeDuration!$D$13:$G$13</c:f>
              <c:numCache>
                <c:formatCode>General</c:formatCode>
                <c:ptCount val="4"/>
                <c:pt idx="0">
                  <c:v>2.5</c:v>
                </c:pt>
                <c:pt idx="1">
                  <c:v>5</c:v>
                </c:pt>
                <c:pt idx="2">
                  <c:v>10</c:v>
                </c:pt>
                <c:pt idx="3">
                  <c:v>16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5E1D-433A-8143-DDE35A2F8A3B}"/>
            </c:ext>
          </c:extLst>
        </c:ser>
        <c:ser>
          <c:idx val="1"/>
          <c:order val="1"/>
          <c:tx>
            <c:strRef>
              <c:f>CapRechargeDuration!$C$14</c:f>
              <c:strCache>
                <c:ptCount val="1"/>
                <c:pt idx="0">
                  <c:v>1.5F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CapRechargeDuration!$D$12:$G$12</c:f>
              <c:strCache>
                <c:ptCount val="4"/>
                <c:pt idx="0">
                  <c:v>35mW</c:v>
                </c:pt>
                <c:pt idx="1">
                  <c:v>16mW</c:v>
                </c:pt>
                <c:pt idx="2">
                  <c:v>7mW</c:v>
                </c:pt>
                <c:pt idx="3">
                  <c:v>5mW</c:v>
                </c:pt>
              </c:strCache>
            </c:strRef>
          </c:cat>
          <c:val>
            <c:numRef>
              <c:f>CapRechargeDuration!$D$14:$G$14</c:f>
              <c:numCache>
                <c:formatCode>General</c:formatCode>
                <c:ptCount val="4"/>
                <c:pt idx="0">
                  <c:v>3.1666666666666665</c:v>
                </c:pt>
                <c:pt idx="1">
                  <c:v>6.333333333333333</c:v>
                </c:pt>
                <c:pt idx="2">
                  <c:v>14</c:v>
                </c:pt>
                <c:pt idx="3">
                  <c:v>24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5E1D-433A-8143-DDE35A2F8A3B}"/>
            </c:ext>
          </c:extLst>
        </c:ser>
        <c:ser>
          <c:idx val="2"/>
          <c:order val="2"/>
          <c:tx>
            <c:strRef>
              <c:f>CapRechargeDuration!$C$15</c:f>
              <c:strCache>
                <c:ptCount val="1"/>
                <c:pt idx="0">
                  <c:v>2.5F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CapRechargeDuration!$D$12:$G$12</c:f>
              <c:strCache>
                <c:ptCount val="4"/>
                <c:pt idx="0">
                  <c:v>35mW</c:v>
                </c:pt>
                <c:pt idx="1">
                  <c:v>16mW</c:v>
                </c:pt>
                <c:pt idx="2">
                  <c:v>7mW</c:v>
                </c:pt>
                <c:pt idx="3">
                  <c:v>5mW</c:v>
                </c:pt>
              </c:strCache>
            </c:strRef>
          </c:cat>
          <c:val>
            <c:numRef>
              <c:f>CapRechargeDuration!$D$15:$G$15</c:f>
              <c:numCache>
                <c:formatCode>General</c:formatCode>
                <c:ptCount val="4"/>
                <c:pt idx="0">
                  <c:v>6.666666666666667</c:v>
                </c:pt>
                <c:pt idx="1">
                  <c:v>12.166666666666666</c:v>
                </c:pt>
                <c:pt idx="2">
                  <c:v>24.666666666666668</c:v>
                </c:pt>
                <c:pt idx="3">
                  <c:v>38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5E1D-433A-8143-DDE35A2F8A3B}"/>
            </c:ext>
          </c:extLst>
        </c:ser>
        <c:ser>
          <c:idx val="3"/>
          <c:order val="3"/>
          <c:tx>
            <c:strRef>
              <c:f>CapRechargeDuration!$C$16</c:f>
              <c:strCache>
                <c:ptCount val="1"/>
                <c:pt idx="0">
                  <c:v>3.5F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CapRechargeDuration!$D$12:$G$12</c:f>
              <c:strCache>
                <c:ptCount val="4"/>
                <c:pt idx="0">
                  <c:v>35mW</c:v>
                </c:pt>
                <c:pt idx="1">
                  <c:v>16mW</c:v>
                </c:pt>
                <c:pt idx="2">
                  <c:v>7mW</c:v>
                </c:pt>
                <c:pt idx="3">
                  <c:v>5mW</c:v>
                </c:pt>
              </c:strCache>
            </c:strRef>
          </c:cat>
          <c:val>
            <c:numRef>
              <c:f>CapRechargeDuration!$D$16:$G$16</c:f>
              <c:numCache>
                <c:formatCode>General</c:formatCode>
                <c:ptCount val="4"/>
                <c:pt idx="0">
                  <c:v>10.833333333333334</c:v>
                </c:pt>
                <c:pt idx="1">
                  <c:v>19.333333333333332</c:v>
                </c:pt>
                <c:pt idx="2">
                  <c:v>40</c:v>
                </c:pt>
                <c:pt idx="3">
                  <c:v>65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5E1D-433A-8143-DDE35A2F8A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0589695"/>
        <c:axId val="300565983"/>
      </c:lineChart>
      <c:catAx>
        <c:axId val="3005896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EH</a:t>
                </a:r>
                <a:r>
                  <a:rPr lang="en-US" baseline="0"/>
                  <a:t> Rate (mW)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B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300565983"/>
        <c:crosses val="autoZero"/>
        <c:auto val="1"/>
        <c:lblAlgn val="ctr"/>
        <c:lblOffset val="100"/>
        <c:noMultiLvlLbl val="0"/>
      </c:catAx>
      <c:valAx>
        <c:axId val="300565983"/>
        <c:scaling>
          <c:orientation val="minMax"/>
          <c:max val="7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Recharge</a:t>
                </a:r>
                <a:r>
                  <a:rPr lang="en-US" baseline="0"/>
                  <a:t> time (m)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B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300589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B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4" Type="http://schemas.openxmlformats.org/officeDocument/2006/relationships/chart" Target="../charts/chart11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6.xml"/><Relationship Id="rId2" Type="http://schemas.openxmlformats.org/officeDocument/2006/relationships/chart" Target="../charts/chart15.xml"/><Relationship Id="rId1" Type="http://schemas.openxmlformats.org/officeDocument/2006/relationships/chart" Target="../charts/chart14.xml"/><Relationship Id="rId4" Type="http://schemas.openxmlformats.org/officeDocument/2006/relationships/chart" Target="../charts/chart17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9.xml"/><Relationship Id="rId1" Type="http://schemas.openxmlformats.org/officeDocument/2006/relationships/chart" Target="../charts/chart18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1.xml"/><Relationship Id="rId1" Type="http://schemas.openxmlformats.org/officeDocument/2006/relationships/chart" Target="../charts/chart20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582146</xdr:colOff>
      <xdr:row>0</xdr:row>
      <xdr:rowOff>138954</xdr:rowOff>
    </xdr:from>
    <xdr:to>
      <xdr:col>17</xdr:col>
      <xdr:colOff>536087</xdr:colOff>
      <xdr:row>19</xdr:row>
      <xdr:rowOff>119454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BBA4975-3BBC-4BDF-9422-F4485C2613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306200</xdr:colOff>
      <xdr:row>21</xdr:row>
      <xdr:rowOff>89368</xdr:rowOff>
    </xdr:from>
    <xdr:to>
      <xdr:col>17</xdr:col>
      <xdr:colOff>56029</xdr:colOff>
      <xdr:row>39</xdr:row>
      <xdr:rowOff>11207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797A756-23C0-4E1E-8D47-ED2D7C8A3D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326571</xdr:colOff>
      <xdr:row>0</xdr:row>
      <xdr:rowOff>149678</xdr:rowOff>
    </xdr:from>
    <xdr:to>
      <xdr:col>27</xdr:col>
      <xdr:colOff>280512</xdr:colOff>
      <xdr:row>19</xdr:row>
      <xdr:rowOff>130178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9DD9168F-33D7-4642-8DA8-B158854965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571500</xdr:colOff>
      <xdr:row>21</xdr:row>
      <xdr:rowOff>112059</xdr:rowOff>
    </xdr:from>
    <xdr:to>
      <xdr:col>26</xdr:col>
      <xdr:colOff>301323</xdr:colOff>
      <xdr:row>39</xdr:row>
      <xdr:rowOff>25321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9C89BE9E-EB2D-4FE6-89AC-81DE98F4CA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252412</xdr:colOff>
      <xdr:row>1</xdr:row>
      <xdr:rowOff>157162</xdr:rowOff>
    </xdr:from>
    <xdr:to>
      <xdr:col>13</xdr:col>
      <xdr:colOff>557212</xdr:colOff>
      <xdr:row>16</xdr:row>
      <xdr:rowOff>42862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5E1A88D-6969-4A9F-B2C6-333B40F054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447675</xdr:colOff>
      <xdr:row>16</xdr:row>
      <xdr:rowOff>180975</xdr:rowOff>
    </xdr:from>
    <xdr:to>
      <xdr:col>19</xdr:col>
      <xdr:colOff>142875</xdr:colOff>
      <xdr:row>31</xdr:row>
      <xdr:rowOff>66675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9B70697-AA29-4D29-9FBF-FDD9C27598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0</xdr:colOff>
      <xdr:row>20</xdr:row>
      <xdr:rowOff>0</xdr:rowOff>
    </xdr:from>
    <xdr:to>
      <xdr:col>11</xdr:col>
      <xdr:colOff>95250</xdr:colOff>
      <xdr:row>34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81E79C8-81BF-479E-8F82-2DF3F853ED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609599</xdr:colOff>
      <xdr:row>1</xdr:row>
      <xdr:rowOff>14287</xdr:rowOff>
    </xdr:from>
    <xdr:to>
      <xdr:col>28</xdr:col>
      <xdr:colOff>383999</xdr:colOff>
      <xdr:row>19</xdr:row>
      <xdr:rowOff>185287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2F06A5E-CDBA-4A45-913C-8AF3CD3F88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609596</xdr:colOff>
      <xdr:row>1</xdr:row>
      <xdr:rowOff>9525</xdr:rowOff>
    </xdr:from>
    <xdr:to>
      <xdr:col>17</xdr:col>
      <xdr:colOff>383996</xdr:colOff>
      <xdr:row>19</xdr:row>
      <xdr:rowOff>180525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246DBC3-024F-4769-9A79-C91AC10D47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600075</xdr:colOff>
      <xdr:row>21</xdr:row>
      <xdr:rowOff>9525</xdr:rowOff>
    </xdr:from>
    <xdr:to>
      <xdr:col>17</xdr:col>
      <xdr:colOff>374475</xdr:colOff>
      <xdr:row>39</xdr:row>
      <xdr:rowOff>180525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7D2A2DE-D65D-460D-9F4E-4F3185E81D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9525</xdr:colOff>
      <xdr:row>21</xdr:row>
      <xdr:rowOff>9525</xdr:rowOff>
    </xdr:from>
    <xdr:to>
      <xdr:col>28</xdr:col>
      <xdr:colOff>393525</xdr:colOff>
      <xdr:row>39</xdr:row>
      <xdr:rowOff>180525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6C14C64-5B5C-4ACB-AB24-28AB75CA2D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85725</xdr:colOff>
      <xdr:row>1</xdr:row>
      <xdr:rowOff>28575</xdr:rowOff>
    </xdr:from>
    <xdr:to>
      <xdr:col>14</xdr:col>
      <xdr:colOff>390525</xdr:colOff>
      <xdr:row>15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6542318-3336-4B38-B386-9855CA1CE4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152400</xdr:colOff>
      <xdr:row>16</xdr:row>
      <xdr:rowOff>85725</xdr:rowOff>
    </xdr:from>
    <xdr:to>
      <xdr:col>14</xdr:col>
      <xdr:colOff>457200</xdr:colOff>
      <xdr:row>30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FAEE70D-8E21-42A3-A2F5-0104222A97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66674</xdr:colOff>
      <xdr:row>1</xdr:row>
      <xdr:rowOff>23812</xdr:rowOff>
    </xdr:from>
    <xdr:to>
      <xdr:col>30</xdr:col>
      <xdr:colOff>561074</xdr:colOff>
      <xdr:row>20</xdr:row>
      <xdr:rowOff>4312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33F91E-25E9-4F84-823F-21533B6D80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609596</xdr:colOff>
      <xdr:row>1</xdr:row>
      <xdr:rowOff>9525</xdr:rowOff>
    </xdr:from>
    <xdr:to>
      <xdr:col>15</xdr:col>
      <xdr:colOff>523196</xdr:colOff>
      <xdr:row>19</xdr:row>
      <xdr:rowOff>180525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5B48D6D-3C94-46F2-97A3-E01D4EB47F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600075</xdr:colOff>
      <xdr:row>21</xdr:row>
      <xdr:rowOff>9525</xdr:rowOff>
    </xdr:from>
    <xdr:to>
      <xdr:col>18</xdr:col>
      <xdr:colOff>484875</xdr:colOff>
      <xdr:row>39</xdr:row>
      <xdr:rowOff>180525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8985D0E-4CC8-4441-A267-7B4F3375B1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57150</xdr:colOff>
      <xdr:row>21</xdr:row>
      <xdr:rowOff>28574</xdr:rowOff>
    </xdr:from>
    <xdr:to>
      <xdr:col>31</xdr:col>
      <xdr:colOff>495300</xdr:colOff>
      <xdr:row>42</xdr:row>
      <xdr:rowOff>133349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A9EC877-462B-4649-B276-71A5D9994B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57150</xdr:colOff>
      <xdr:row>15</xdr:row>
      <xdr:rowOff>176212</xdr:rowOff>
    </xdr:from>
    <xdr:to>
      <xdr:col>13</xdr:col>
      <xdr:colOff>644955</xdr:colOff>
      <xdr:row>34</xdr:row>
      <xdr:rowOff>156712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DDE6A6-44E7-486E-A61B-13B9D65CAE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1179857</xdr:colOff>
      <xdr:row>15</xdr:row>
      <xdr:rowOff>173935</xdr:rowOff>
    </xdr:from>
    <xdr:to>
      <xdr:col>20</xdr:col>
      <xdr:colOff>251943</xdr:colOff>
      <xdr:row>34</xdr:row>
      <xdr:rowOff>154435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A308568-3878-4FF7-B071-D2361EE477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28575</xdr:colOff>
      <xdr:row>3</xdr:row>
      <xdr:rowOff>100012</xdr:rowOff>
    </xdr:from>
    <xdr:to>
      <xdr:col>22</xdr:col>
      <xdr:colOff>551775</xdr:colOff>
      <xdr:row>22</xdr:row>
      <xdr:rowOff>80512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709B1EE-AF04-4530-B1D1-0158971AF7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514350</xdr:colOff>
      <xdr:row>14</xdr:row>
      <xdr:rowOff>57150</xdr:rowOff>
    </xdr:from>
    <xdr:to>
      <xdr:col>13</xdr:col>
      <xdr:colOff>19050</xdr:colOff>
      <xdr:row>28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93FD987-E429-4A18-A596-A1F2A99D65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128587</xdr:colOff>
      <xdr:row>12</xdr:row>
      <xdr:rowOff>147637</xdr:rowOff>
    </xdr:from>
    <xdr:to>
      <xdr:col>23</xdr:col>
      <xdr:colOff>42187</xdr:colOff>
      <xdr:row>31</xdr:row>
      <xdr:rowOff>128137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61BA3C7-8A86-4BF6-9083-446777D86C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nief/Thesis/Power_Profiler/7)%20Spreading%20Factor/SpreadingFacto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nief/Thesis/Power_Profiler/13)%20NoVDSetup/NoV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/>
      <sheetData sheetId="1">
        <row r="2">
          <cell r="C2">
            <v>96.36</v>
          </cell>
          <cell r="D2">
            <v>95.9</v>
          </cell>
          <cell r="E2">
            <v>96.5</v>
          </cell>
          <cell r="F2">
            <v>95.62</v>
          </cell>
          <cell r="G2">
            <v>95.6</v>
          </cell>
          <cell r="J2">
            <v>4.923</v>
          </cell>
          <cell r="K2">
            <v>5.0030000000000001</v>
          </cell>
          <cell r="L2">
            <v>4.9249999999999998</v>
          </cell>
          <cell r="M2">
            <v>4.9770000000000003</v>
          </cell>
          <cell r="N2">
            <v>4.9420000000000002</v>
          </cell>
        </row>
        <row r="3">
          <cell r="C3">
            <v>89.95</v>
          </cell>
          <cell r="D3">
            <v>90.32</v>
          </cell>
          <cell r="E3">
            <v>90.74</v>
          </cell>
          <cell r="F3">
            <v>90.83</v>
          </cell>
          <cell r="G3">
            <v>91.78</v>
          </cell>
          <cell r="H3">
            <v>89.95</v>
          </cell>
          <cell r="J3">
            <v>4.633</v>
          </cell>
          <cell r="K3">
            <v>4.5599999999999996</v>
          </cell>
          <cell r="L3">
            <v>4.5839999999999996</v>
          </cell>
          <cell r="M3">
            <v>4.6310000000000002</v>
          </cell>
          <cell r="N3">
            <v>4.5620000000000003</v>
          </cell>
          <cell r="O3">
            <v>4.6310000000000002</v>
          </cell>
        </row>
        <row r="4">
          <cell r="C4">
            <v>88.77</v>
          </cell>
          <cell r="D4">
            <v>88.92</v>
          </cell>
          <cell r="E4">
            <v>88.65</v>
          </cell>
          <cell r="F4">
            <v>87.07</v>
          </cell>
          <cell r="G4">
            <v>88.75</v>
          </cell>
          <cell r="H4">
            <v>88.47</v>
          </cell>
          <cell r="J4">
            <v>4.3929999999999998</v>
          </cell>
          <cell r="K4">
            <v>4.2380000000000004</v>
          </cell>
          <cell r="L4">
            <v>4.2519999999999998</v>
          </cell>
          <cell r="M4">
            <v>4.3220000000000001</v>
          </cell>
          <cell r="N4">
            <v>4.2350000000000003</v>
          </cell>
          <cell r="O4">
            <v>4.298</v>
          </cell>
        </row>
        <row r="5">
          <cell r="C5">
            <v>85.49</v>
          </cell>
          <cell r="D5">
            <v>82.76</v>
          </cell>
          <cell r="E5">
            <v>83.64</v>
          </cell>
          <cell r="F5">
            <v>82.87</v>
          </cell>
          <cell r="G5">
            <v>82.59</v>
          </cell>
          <cell r="H5">
            <v>83.95</v>
          </cell>
          <cell r="J5">
            <v>3.8639999999999999</v>
          </cell>
          <cell r="K5">
            <v>3.7989999999999999</v>
          </cell>
          <cell r="L5">
            <v>3.8559999999999999</v>
          </cell>
          <cell r="M5">
            <v>3.835</v>
          </cell>
          <cell r="N5">
            <v>3.8279999999999998</v>
          </cell>
          <cell r="O5">
            <v>3.806</v>
          </cell>
        </row>
        <row r="6">
          <cell r="C6">
            <v>81.63</v>
          </cell>
          <cell r="D6">
            <v>79.53</v>
          </cell>
          <cell r="E6">
            <v>79.790000000000006</v>
          </cell>
          <cell r="F6">
            <v>80.87</v>
          </cell>
          <cell r="G6">
            <v>79.42</v>
          </cell>
          <cell r="H6">
            <v>79.14</v>
          </cell>
          <cell r="J6">
            <v>3.8319999999999999</v>
          </cell>
          <cell r="K6">
            <v>3.8319999999999999</v>
          </cell>
          <cell r="L6">
            <v>3.7919999999999998</v>
          </cell>
          <cell r="M6">
            <v>3.843</v>
          </cell>
          <cell r="N6">
            <v>3.8370000000000002</v>
          </cell>
          <cell r="O6">
            <v>3.8820000000000001</v>
          </cell>
        </row>
        <row r="7">
          <cell r="C7">
            <v>79.709999999999994</v>
          </cell>
          <cell r="D7">
            <v>77.95</v>
          </cell>
          <cell r="E7">
            <v>77.88</v>
          </cell>
          <cell r="F7">
            <v>79.14</v>
          </cell>
          <cell r="G7">
            <v>78.06</v>
          </cell>
          <cell r="H7">
            <v>79.08</v>
          </cell>
          <cell r="J7">
            <v>3.871</v>
          </cell>
          <cell r="K7">
            <v>3.7989999999999999</v>
          </cell>
          <cell r="L7">
            <v>3.8639999999999999</v>
          </cell>
          <cell r="M7">
            <v>3.8559999999999999</v>
          </cell>
          <cell r="N7">
            <v>3.806</v>
          </cell>
          <cell r="O7">
            <v>3.8130000000000002</v>
          </cell>
        </row>
        <row r="9">
          <cell r="C9">
            <v>96.36</v>
          </cell>
          <cell r="D9">
            <v>95.9</v>
          </cell>
          <cell r="E9">
            <v>96.5</v>
          </cell>
          <cell r="F9">
            <v>95.62</v>
          </cell>
          <cell r="G9">
            <v>95.6</v>
          </cell>
          <cell r="J9">
            <v>4.923</v>
          </cell>
          <cell r="K9">
            <v>5.0030000000000001</v>
          </cell>
          <cell r="L9">
            <v>4.9249999999999998</v>
          </cell>
          <cell r="M9">
            <v>4.9770000000000003</v>
          </cell>
          <cell r="N9">
            <v>4.9420000000000002</v>
          </cell>
        </row>
        <row r="10">
          <cell r="C10">
            <v>62.87</v>
          </cell>
          <cell r="D10">
            <v>62.95</v>
          </cell>
          <cell r="E10">
            <v>62.88</v>
          </cell>
          <cell r="F10">
            <v>62.69</v>
          </cell>
          <cell r="G10">
            <v>63.07</v>
          </cell>
          <cell r="H10">
            <v>63.3</v>
          </cell>
          <cell r="J10">
            <v>4.9290000000000003</v>
          </cell>
          <cell r="K10">
            <v>5.0119999999999996</v>
          </cell>
          <cell r="L10">
            <v>4.9279999999999999</v>
          </cell>
          <cell r="M10">
            <v>4.9560000000000004</v>
          </cell>
          <cell r="N10">
            <v>4.9980000000000002</v>
          </cell>
          <cell r="O10">
            <v>4.8840000000000003</v>
          </cell>
        </row>
        <row r="11">
          <cell r="C11">
            <v>52.21</v>
          </cell>
          <cell r="D11">
            <v>52.16</v>
          </cell>
          <cell r="E11">
            <v>51.92</v>
          </cell>
          <cell r="F11">
            <v>52.42</v>
          </cell>
          <cell r="G11">
            <v>52.21</v>
          </cell>
          <cell r="J11">
            <v>5.1059999999999999</v>
          </cell>
          <cell r="K11">
            <v>4.9800000000000004</v>
          </cell>
          <cell r="L11">
            <v>5.0330000000000004</v>
          </cell>
          <cell r="M11">
            <v>4.9470000000000001</v>
          </cell>
          <cell r="N11">
            <v>4.9420000000000002</v>
          </cell>
        </row>
        <row r="13">
          <cell r="C13">
            <v>79.709999999999994</v>
          </cell>
          <cell r="D13">
            <v>77.95</v>
          </cell>
          <cell r="E13">
            <v>77.88</v>
          </cell>
          <cell r="F13">
            <v>79.14</v>
          </cell>
          <cell r="G13">
            <v>78.06</v>
          </cell>
          <cell r="H13">
            <v>79.08</v>
          </cell>
          <cell r="J13">
            <v>3.871</v>
          </cell>
          <cell r="K13">
            <v>3.7989999999999999</v>
          </cell>
          <cell r="L13">
            <v>3.8639999999999999</v>
          </cell>
          <cell r="M13">
            <v>3.8559999999999999</v>
          </cell>
          <cell r="N13">
            <v>3.806</v>
          </cell>
          <cell r="O13">
            <v>3.8130000000000002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%"/>
      <sheetName val="10%"/>
      <sheetName val="30%"/>
      <sheetName val="50%"/>
      <sheetName val="1% 60s"/>
      <sheetName val="10% 60s"/>
      <sheetName val="30% 60s"/>
      <sheetName val="50% 60s"/>
      <sheetName val="TaskPerHour 60s"/>
      <sheetName val="TaskPerHour 300s"/>
      <sheetName val="ChargeTim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C2" t="str">
            <v>1.5F</v>
          </cell>
        </row>
      </sheetData>
      <sheetData sheetId="8" refreshError="1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36"/>
  <sheetViews>
    <sheetView zoomScaleNormal="100" workbookViewId="0">
      <selection activeCell="D4" sqref="D4"/>
    </sheetView>
  </sheetViews>
  <sheetFormatPr defaultRowHeight="15" x14ac:dyDescent="0.25"/>
  <cols>
    <col min="2" max="2" width="21.5703125" bestFit="1" customWidth="1"/>
  </cols>
  <sheetData>
    <row r="3" spans="2:6" x14ac:dyDescent="0.25">
      <c r="C3" t="s">
        <v>13</v>
      </c>
      <c r="D3" t="s">
        <v>8</v>
      </c>
    </row>
    <row r="4" spans="2:6" x14ac:dyDescent="0.25">
      <c r="B4" t="s">
        <v>2</v>
      </c>
      <c r="C4">
        <v>6</v>
      </c>
      <c r="D4">
        <v>127</v>
      </c>
      <c r="F4">
        <f>C4*D4</f>
        <v>762</v>
      </c>
    </row>
    <row r="5" spans="2:6" x14ac:dyDescent="0.25">
      <c r="B5" t="s">
        <v>0</v>
      </c>
      <c r="C5">
        <v>5.9</v>
      </c>
      <c r="D5">
        <v>130</v>
      </c>
      <c r="F5">
        <f t="shared" ref="F5:F10" si="0">C5*D5</f>
        <v>767</v>
      </c>
    </row>
    <row r="6" spans="2:6" x14ac:dyDescent="0.25">
      <c r="B6" t="s">
        <v>4</v>
      </c>
      <c r="C6">
        <v>5.9</v>
      </c>
      <c r="D6">
        <v>130</v>
      </c>
      <c r="F6">
        <f t="shared" ref="F6:F7" si="1">C6*D6</f>
        <v>767</v>
      </c>
    </row>
    <row r="7" spans="2:6" x14ac:dyDescent="0.25">
      <c r="B7" t="s">
        <v>3</v>
      </c>
      <c r="C7">
        <v>5.8</v>
      </c>
      <c r="D7">
        <v>116</v>
      </c>
      <c r="F7">
        <f t="shared" si="1"/>
        <v>672.8</v>
      </c>
    </row>
    <row r="8" spans="2:6" x14ac:dyDescent="0.25">
      <c r="B8" t="s">
        <v>5</v>
      </c>
      <c r="C8">
        <v>4.9000000000000004</v>
      </c>
      <c r="D8">
        <v>89</v>
      </c>
      <c r="F8">
        <f t="shared" si="0"/>
        <v>436.1</v>
      </c>
    </row>
    <row r="9" spans="2:6" x14ac:dyDescent="0.25">
      <c r="B9" t="s">
        <v>1</v>
      </c>
      <c r="C9">
        <v>4.5</v>
      </c>
      <c r="D9">
        <v>82</v>
      </c>
      <c r="F9">
        <f t="shared" si="0"/>
        <v>369</v>
      </c>
    </row>
    <row r="10" spans="2:6" x14ac:dyDescent="0.25">
      <c r="B10" t="s">
        <v>6</v>
      </c>
      <c r="C10">
        <v>3.9</v>
      </c>
      <c r="D10">
        <v>75</v>
      </c>
      <c r="F10">
        <f t="shared" si="0"/>
        <v>292.5</v>
      </c>
    </row>
    <row r="11" spans="2:6" x14ac:dyDescent="0.25">
      <c r="B11" t="s">
        <v>6</v>
      </c>
      <c r="C11">
        <v>5.8</v>
      </c>
      <c r="D11">
        <v>116</v>
      </c>
      <c r="F11">
        <f t="shared" ref="F11" si="2">C11*D11</f>
        <v>672.8</v>
      </c>
    </row>
    <row r="13" spans="2:6" x14ac:dyDescent="0.25">
      <c r="B13" t="s">
        <v>2</v>
      </c>
      <c r="C13">
        <v>127</v>
      </c>
    </row>
    <row r="14" spans="2:6" x14ac:dyDescent="0.25">
      <c r="B14" t="s">
        <v>0</v>
      </c>
      <c r="C14">
        <v>130</v>
      </c>
    </row>
    <row r="15" spans="2:6" x14ac:dyDescent="0.25">
      <c r="B15" t="s">
        <v>3</v>
      </c>
      <c r="C15">
        <v>130</v>
      </c>
    </row>
    <row r="16" spans="2:6" x14ac:dyDescent="0.25">
      <c r="B16" t="s">
        <v>4</v>
      </c>
      <c r="C16">
        <v>116</v>
      </c>
    </row>
    <row r="17" spans="2:4" x14ac:dyDescent="0.25">
      <c r="B17" t="s">
        <v>5</v>
      </c>
      <c r="C17">
        <v>89</v>
      </c>
    </row>
    <row r="18" spans="2:4" x14ac:dyDescent="0.25">
      <c r="B18" t="s">
        <v>1</v>
      </c>
      <c r="C18">
        <v>82</v>
      </c>
    </row>
    <row r="19" spans="2:4" x14ac:dyDescent="0.25">
      <c r="B19" t="s">
        <v>6</v>
      </c>
      <c r="C19">
        <v>75</v>
      </c>
    </row>
    <row r="23" spans="2:4" x14ac:dyDescent="0.25">
      <c r="B23" t="s">
        <v>2</v>
      </c>
      <c r="C23">
        <v>6</v>
      </c>
    </row>
    <row r="24" spans="2:4" x14ac:dyDescent="0.25">
      <c r="D24">
        <v>127</v>
      </c>
    </row>
    <row r="25" spans="2:4" x14ac:dyDescent="0.25">
      <c r="B25" t="s">
        <v>0</v>
      </c>
      <c r="C25">
        <v>5.9</v>
      </c>
    </row>
    <row r="26" spans="2:4" x14ac:dyDescent="0.25">
      <c r="D26">
        <v>130</v>
      </c>
    </row>
    <row r="27" spans="2:4" x14ac:dyDescent="0.25">
      <c r="B27" t="s">
        <v>3</v>
      </c>
      <c r="C27">
        <v>5.8</v>
      </c>
    </row>
    <row r="28" spans="2:4" x14ac:dyDescent="0.25">
      <c r="D28">
        <v>116</v>
      </c>
    </row>
    <row r="29" spans="2:4" x14ac:dyDescent="0.25">
      <c r="B29" t="s">
        <v>4</v>
      </c>
      <c r="C29">
        <v>5.9</v>
      </c>
    </row>
    <row r="30" spans="2:4" x14ac:dyDescent="0.25">
      <c r="D30">
        <v>130</v>
      </c>
    </row>
    <row r="31" spans="2:4" x14ac:dyDescent="0.25">
      <c r="B31" t="s">
        <v>5</v>
      </c>
      <c r="C31">
        <v>4.9000000000000004</v>
      </c>
    </row>
    <row r="32" spans="2:4" x14ac:dyDescent="0.25">
      <c r="D32">
        <v>89</v>
      </c>
    </row>
    <row r="33" spans="2:4" x14ac:dyDescent="0.25">
      <c r="B33" t="s">
        <v>1</v>
      </c>
      <c r="C33">
        <v>4.5</v>
      </c>
    </row>
    <row r="34" spans="2:4" x14ac:dyDescent="0.25">
      <c r="D34">
        <v>82</v>
      </c>
    </row>
    <row r="35" spans="2:4" x14ac:dyDescent="0.25">
      <c r="B35" t="s">
        <v>6</v>
      </c>
      <c r="C35">
        <v>3.9</v>
      </c>
    </row>
    <row r="36" spans="2:4" x14ac:dyDescent="0.25">
      <c r="D36">
        <v>75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AF324-B968-4E99-A63F-55BC40FFA6DC}">
  <dimension ref="B3:E14"/>
  <sheetViews>
    <sheetView workbookViewId="0">
      <selection activeCell="B3" sqref="B3:E6"/>
    </sheetView>
  </sheetViews>
  <sheetFormatPr defaultRowHeight="15" x14ac:dyDescent="0.25"/>
  <cols>
    <col min="2" max="2" width="22.42578125" bestFit="1" customWidth="1"/>
    <col min="4" max="4" width="20.85546875" bestFit="1" customWidth="1"/>
    <col min="5" max="5" width="12.28515625" bestFit="1" customWidth="1"/>
  </cols>
  <sheetData>
    <row r="3" spans="2:5" x14ac:dyDescent="0.25">
      <c r="C3" t="s">
        <v>9</v>
      </c>
      <c r="D3" t="s">
        <v>8</v>
      </c>
      <c r="E3" t="s">
        <v>7</v>
      </c>
    </row>
    <row r="4" spans="2:5" x14ac:dyDescent="0.25">
      <c r="B4" t="s">
        <v>10</v>
      </c>
      <c r="C4">
        <v>5.7</v>
      </c>
      <c r="D4">
        <v>75</v>
      </c>
      <c r="E4">
        <v>420</v>
      </c>
    </row>
    <row r="5" spans="2:5" x14ac:dyDescent="0.25">
      <c r="B5" t="s">
        <v>12</v>
      </c>
      <c r="C5">
        <v>4.5999999999999996</v>
      </c>
      <c r="D5">
        <v>79</v>
      </c>
      <c r="E5">
        <v>362</v>
      </c>
    </row>
    <row r="6" spans="2:5" x14ac:dyDescent="0.25">
      <c r="B6" t="s">
        <v>11</v>
      </c>
      <c r="C6">
        <v>4.4000000000000004</v>
      </c>
      <c r="D6">
        <v>80</v>
      </c>
      <c r="E6">
        <v>351</v>
      </c>
    </row>
    <row r="12" spans="2:5" x14ac:dyDescent="0.25">
      <c r="C12" t="s">
        <v>9</v>
      </c>
      <c r="D12" t="s">
        <v>8</v>
      </c>
    </row>
    <row r="13" spans="2:5" x14ac:dyDescent="0.25">
      <c r="B13" t="s">
        <v>14</v>
      </c>
      <c r="C13">
        <v>4.8</v>
      </c>
      <c r="D13">
        <v>77</v>
      </c>
    </row>
    <row r="14" spans="2:5" x14ac:dyDescent="0.25">
      <c r="B14" t="s">
        <v>15</v>
      </c>
      <c r="C14">
        <v>3.8</v>
      </c>
      <c r="D14">
        <v>77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59D88-DA64-4D51-A233-339065A50E8C}">
  <dimension ref="B2:F32"/>
  <sheetViews>
    <sheetView zoomScaleNormal="100" workbookViewId="0">
      <selection activeCell="B6" sqref="B6"/>
    </sheetView>
  </sheetViews>
  <sheetFormatPr defaultRowHeight="15" x14ac:dyDescent="0.25"/>
  <cols>
    <col min="2" max="2" width="15.85546875" bestFit="1" customWidth="1"/>
    <col min="3" max="3" width="15.85546875" customWidth="1"/>
    <col min="4" max="4" width="9.42578125" bestFit="1" customWidth="1"/>
  </cols>
  <sheetData>
    <row r="2" spans="2:6" x14ac:dyDescent="0.25">
      <c r="B2" t="s">
        <v>43</v>
      </c>
      <c r="C2" s="1" t="s">
        <v>44</v>
      </c>
      <c r="D2" s="1" t="s">
        <v>45</v>
      </c>
      <c r="E2" s="1" t="s">
        <v>46</v>
      </c>
      <c r="F2" s="1" t="s">
        <v>47</v>
      </c>
    </row>
    <row r="3" spans="2:6" x14ac:dyDescent="0.25">
      <c r="B3" t="s">
        <v>48</v>
      </c>
      <c r="C3" s="1">
        <v>77.17</v>
      </c>
      <c r="D3" s="1">
        <v>4.74</v>
      </c>
      <c r="E3">
        <f t="shared" ref="E3:E4" si="0">D3*C3</f>
        <v>365.78580000000005</v>
      </c>
      <c r="F3">
        <v>3.8182</v>
      </c>
    </row>
    <row r="4" spans="2:6" x14ac:dyDescent="0.25">
      <c r="B4" t="s">
        <v>49</v>
      </c>
      <c r="C4" s="1">
        <v>76.91</v>
      </c>
      <c r="D4" s="1">
        <v>3.8780000000000001</v>
      </c>
      <c r="E4">
        <f t="shared" si="0"/>
        <v>298.25698</v>
      </c>
      <c r="F4">
        <v>3.7816999999999998</v>
      </c>
    </row>
    <row r="5" spans="2:6" x14ac:dyDescent="0.25">
      <c r="C5" s="1"/>
      <c r="D5" s="1"/>
    </row>
    <row r="6" spans="2:6" x14ac:dyDescent="0.25">
      <c r="C6" s="1"/>
      <c r="D6" s="1"/>
    </row>
    <row r="7" spans="2:6" x14ac:dyDescent="0.25">
      <c r="C7" s="1"/>
      <c r="D7" s="1"/>
    </row>
    <row r="8" spans="2:6" x14ac:dyDescent="0.25">
      <c r="C8" s="1"/>
      <c r="D8" s="1"/>
    </row>
    <row r="9" spans="2:6" x14ac:dyDescent="0.25">
      <c r="C9" s="1"/>
      <c r="D9" s="1"/>
    </row>
    <row r="10" spans="2:6" x14ac:dyDescent="0.25">
      <c r="C10" s="1"/>
      <c r="D10" s="1"/>
    </row>
    <row r="11" spans="2:6" x14ac:dyDescent="0.25">
      <c r="C11" s="1"/>
      <c r="D11" s="1"/>
    </row>
    <row r="12" spans="2:6" x14ac:dyDescent="0.25">
      <c r="C12" s="1"/>
      <c r="D12" s="1"/>
    </row>
    <row r="13" spans="2:6" x14ac:dyDescent="0.25">
      <c r="C13" s="1"/>
      <c r="D13" s="1"/>
    </row>
    <row r="14" spans="2:6" x14ac:dyDescent="0.25">
      <c r="C14" s="1"/>
      <c r="D14" s="1"/>
    </row>
    <row r="15" spans="2:6" x14ac:dyDescent="0.25">
      <c r="C15" s="1"/>
      <c r="D15" s="1"/>
    </row>
    <row r="16" spans="2:6" x14ac:dyDescent="0.25">
      <c r="C16" s="1"/>
      <c r="D16" s="1"/>
    </row>
    <row r="17" spans="3:4" x14ac:dyDescent="0.25">
      <c r="C17" s="1"/>
      <c r="D17" s="1"/>
    </row>
    <row r="22" spans="3:4" x14ac:dyDescent="0.25">
      <c r="C22" s="4"/>
    </row>
    <row r="23" spans="3:4" x14ac:dyDescent="0.25">
      <c r="C23" s="4"/>
    </row>
    <row r="24" spans="3:4" x14ac:dyDescent="0.25">
      <c r="C24" s="4"/>
    </row>
    <row r="25" spans="3:4" x14ac:dyDescent="0.25">
      <c r="C25" s="4"/>
    </row>
    <row r="26" spans="3:4" x14ac:dyDescent="0.25">
      <c r="C26" s="4"/>
    </row>
    <row r="27" spans="3:4" x14ac:dyDescent="0.25">
      <c r="C27" s="4"/>
    </row>
    <row r="28" spans="3:4" x14ac:dyDescent="0.25">
      <c r="C28" s="4"/>
      <c r="D28" s="4"/>
    </row>
    <row r="29" spans="3:4" x14ac:dyDescent="0.25">
      <c r="C29" s="4"/>
      <c r="D29" s="4"/>
    </row>
    <row r="30" spans="3:4" x14ac:dyDescent="0.25">
      <c r="C30" s="4"/>
      <c r="D30" s="4"/>
    </row>
    <row r="31" spans="3:4" x14ac:dyDescent="0.25">
      <c r="C31" s="4"/>
      <c r="D31" s="4"/>
    </row>
    <row r="32" spans="3:4" x14ac:dyDescent="0.25">
      <c r="C32" s="4"/>
      <c r="D32" s="4"/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19591-E309-4DF7-A945-B9275DB5E48C}">
  <dimension ref="C3:F25"/>
  <sheetViews>
    <sheetView zoomScaleNormal="100" workbookViewId="0">
      <selection activeCell="I19" sqref="I19"/>
    </sheetView>
  </sheetViews>
  <sheetFormatPr defaultRowHeight="15" x14ac:dyDescent="0.25"/>
  <cols>
    <col min="5" max="5" width="20.85546875" bestFit="1" customWidth="1"/>
    <col min="6" max="6" width="12.28515625" bestFit="1" customWidth="1"/>
  </cols>
  <sheetData>
    <row r="3" spans="3:6" x14ac:dyDescent="0.25">
      <c r="D3" t="s">
        <v>9</v>
      </c>
      <c r="E3" t="s">
        <v>8</v>
      </c>
      <c r="F3" t="s">
        <v>7</v>
      </c>
    </row>
    <row r="4" spans="3:6" x14ac:dyDescent="0.25">
      <c r="C4" t="s">
        <v>16</v>
      </c>
      <c r="D4">
        <v>5</v>
      </c>
      <c r="E4">
        <v>96</v>
      </c>
      <c r="F4">
        <v>420</v>
      </c>
    </row>
    <row r="5" spans="3:6" x14ac:dyDescent="0.25">
      <c r="C5" t="s">
        <v>17</v>
      </c>
      <c r="D5">
        <v>4.5999999999999996</v>
      </c>
      <c r="E5">
        <v>91</v>
      </c>
      <c r="F5">
        <v>362</v>
      </c>
    </row>
    <row r="6" spans="3:6" x14ac:dyDescent="0.25">
      <c r="C6" t="s">
        <v>18</v>
      </c>
      <c r="D6">
        <v>4.3</v>
      </c>
      <c r="E6">
        <v>88</v>
      </c>
      <c r="F6">
        <v>351</v>
      </c>
    </row>
    <row r="7" spans="3:6" x14ac:dyDescent="0.25">
      <c r="C7" t="s">
        <v>19</v>
      </c>
      <c r="D7">
        <v>3.8</v>
      </c>
      <c r="E7">
        <v>83</v>
      </c>
    </row>
    <row r="8" spans="3:6" x14ac:dyDescent="0.25">
      <c r="C8" t="s">
        <v>20</v>
      </c>
      <c r="D8">
        <v>3.8</v>
      </c>
      <c r="E8">
        <v>80</v>
      </c>
    </row>
    <row r="9" spans="3:6" x14ac:dyDescent="0.25">
      <c r="C9" t="s">
        <v>21</v>
      </c>
      <c r="D9">
        <v>3.8</v>
      </c>
      <c r="E9">
        <v>79</v>
      </c>
    </row>
    <row r="20" spans="3:5" x14ac:dyDescent="0.25">
      <c r="D20" t="s">
        <v>9</v>
      </c>
      <c r="E20" t="s">
        <v>8</v>
      </c>
    </row>
    <row r="21" spans="3:5" x14ac:dyDescent="0.25">
      <c r="C21" t="s">
        <v>22</v>
      </c>
      <c r="D21">
        <v>5</v>
      </c>
      <c r="E21">
        <v>96</v>
      </c>
    </row>
    <row r="22" spans="3:5" x14ac:dyDescent="0.25">
      <c r="C22" t="s">
        <v>23</v>
      </c>
      <c r="D22">
        <v>4.5999999999999996</v>
      </c>
      <c r="E22">
        <v>91</v>
      </c>
    </row>
    <row r="23" spans="3:5" x14ac:dyDescent="0.25">
      <c r="C23" t="s">
        <v>24</v>
      </c>
      <c r="D23">
        <v>4.3</v>
      </c>
      <c r="E23">
        <v>88</v>
      </c>
    </row>
    <row r="24" spans="3:5" x14ac:dyDescent="0.25">
      <c r="C24" t="s">
        <v>25</v>
      </c>
      <c r="D24">
        <v>3.8</v>
      </c>
      <c r="E24">
        <v>83</v>
      </c>
    </row>
    <row r="25" spans="3:5" x14ac:dyDescent="0.25">
      <c r="C25" t="s">
        <v>26</v>
      </c>
      <c r="D25">
        <v>3.8</v>
      </c>
      <c r="E25">
        <v>80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39ABE-F853-4BCA-998F-1C30C06E4B39}">
  <dimension ref="B2:G32"/>
  <sheetViews>
    <sheetView zoomScale="55" zoomScaleNormal="55" workbookViewId="0">
      <selection activeCell="S20" sqref="S20"/>
    </sheetView>
  </sheetViews>
  <sheetFormatPr defaultRowHeight="15" x14ac:dyDescent="0.25"/>
  <cols>
    <col min="2" max="2" width="15.85546875" bestFit="1" customWidth="1"/>
    <col min="3" max="3" width="15.85546875" customWidth="1"/>
    <col min="4" max="4" width="9.42578125" bestFit="1" customWidth="1"/>
    <col min="6" max="6" width="16.5703125" bestFit="1" customWidth="1"/>
  </cols>
  <sheetData>
    <row r="2" spans="2:7" x14ac:dyDescent="0.25">
      <c r="B2" t="s">
        <v>43</v>
      </c>
      <c r="C2" s="1" t="s">
        <v>44</v>
      </c>
      <c r="D2" s="1" t="s">
        <v>45</v>
      </c>
      <c r="E2" s="1" t="s">
        <v>46</v>
      </c>
      <c r="F2" s="1" t="s">
        <v>47</v>
      </c>
    </row>
    <row r="3" spans="2:7" x14ac:dyDescent="0.25">
      <c r="B3" t="s">
        <v>50</v>
      </c>
      <c r="C3" s="1">
        <f>SUM([1]Sheet2!C2:H2)/COUNT([1]Sheet2!C2:H2)</f>
        <v>95.996000000000009</v>
      </c>
      <c r="D3" s="1">
        <f>SUM([1]Sheet2!J2:O2)/COUNT([1]Sheet2!J2:O2)</f>
        <v>4.9539999999999997</v>
      </c>
      <c r="E3">
        <f t="shared" ref="E3:E8" si="0">D3*C3</f>
        <v>475.56418400000001</v>
      </c>
      <c r="F3" s="5">
        <v>3.8866000000000001</v>
      </c>
      <c r="G3" s="4"/>
    </row>
    <row r="4" spans="2:7" x14ac:dyDescent="0.25">
      <c r="B4" t="s">
        <v>51</v>
      </c>
      <c r="C4" s="1">
        <f>SUM([1]Sheet2!C3:H3)/COUNT([1]Sheet2!C3:H3)</f>
        <v>90.595000000000013</v>
      </c>
      <c r="D4" s="1">
        <f>SUM([1]Sheet2!J3:O3)/COUNT([1]Sheet2!J3:O3)</f>
        <v>4.6001666666666674</v>
      </c>
      <c r="E4">
        <f t="shared" si="0"/>
        <v>416.75209916666677</v>
      </c>
      <c r="F4" s="5">
        <v>3.8498999999999999</v>
      </c>
      <c r="G4" s="4"/>
    </row>
    <row r="5" spans="2:7" x14ac:dyDescent="0.25">
      <c r="B5" t="s">
        <v>52</v>
      </c>
      <c r="C5" s="1">
        <f>SUM([1]Sheet2!C4:H4)/COUNT([1]Sheet2!C4:H4)</f>
        <v>88.438333333333333</v>
      </c>
      <c r="D5" s="1">
        <f>SUM([1]Sheet2!J4:O4)/COUNT([1]Sheet2!J4:O4)</f>
        <v>4.2896666666666663</v>
      </c>
      <c r="E5">
        <f t="shared" si="0"/>
        <v>379.37097055555552</v>
      </c>
      <c r="F5" s="5">
        <v>3.8267000000000002</v>
      </c>
      <c r="G5" s="4"/>
    </row>
    <row r="6" spans="2:7" x14ac:dyDescent="0.25">
      <c r="B6" t="s">
        <v>53</v>
      </c>
      <c r="C6" s="1">
        <f>SUM([1]Sheet2!C5:H5)/COUNT([1]Sheet2!C5:H5)</f>
        <v>83.55</v>
      </c>
      <c r="D6" s="1">
        <f>SUM([1]Sheet2!J5:O5)/COUNT([1]Sheet2!J5:O5)</f>
        <v>3.8313333333333333</v>
      </c>
      <c r="E6">
        <f t="shared" si="0"/>
        <v>320.10789999999997</v>
      </c>
      <c r="F6" s="5">
        <v>3.7902999999999998</v>
      </c>
      <c r="G6" s="4"/>
    </row>
    <row r="7" spans="2:7" x14ac:dyDescent="0.25">
      <c r="B7" t="s">
        <v>54</v>
      </c>
      <c r="C7" s="1">
        <f>SUM([1]Sheet2!C6:H6)/COUNT([1]Sheet2!C6:H6)</f>
        <v>80.063333333333333</v>
      </c>
      <c r="D7" s="1">
        <f>SUM([1]Sheet2!J6:O6)/COUNT([1]Sheet2!J6:O6)</f>
        <v>3.8363333333333336</v>
      </c>
      <c r="E7">
        <f t="shared" si="0"/>
        <v>307.14963444444447</v>
      </c>
      <c r="F7" s="5">
        <v>3.7824</v>
      </c>
      <c r="G7" s="4"/>
    </row>
    <row r="8" spans="2:7" x14ac:dyDescent="0.25">
      <c r="B8" t="s">
        <v>55</v>
      </c>
      <c r="C8" s="1">
        <f>SUM([1]Sheet2!C7:H7)/COUNT([1]Sheet2!C7:H7)</f>
        <v>78.63666666666667</v>
      </c>
      <c r="D8" s="1">
        <f>SUM([1]Sheet2!J7:O7)/COUNT([1]Sheet2!J7:O7)</f>
        <v>3.8348333333333327</v>
      </c>
      <c r="E8">
        <f t="shared" si="0"/>
        <v>301.55851055555553</v>
      </c>
      <c r="F8" s="5">
        <v>3.7789999999999999</v>
      </c>
      <c r="G8" s="4"/>
    </row>
    <row r="9" spans="2:7" x14ac:dyDescent="0.25">
      <c r="C9" s="1"/>
      <c r="D9" s="1"/>
      <c r="F9" s="5"/>
    </row>
    <row r="10" spans="2:7" x14ac:dyDescent="0.25">
      <c r="B10" t="s">
        <v>50</v>
      </c>
      <c r="C10" s="1">
        <f>SUM([1]Sheet2!C9:H9)/COUNT([1]Sheet2!C9:H9)</f>
        <v>95.996000000000009</v>
      </c>
      <c r="D10" s="1">
        <f>SUM([1]Sheet2!J9:O9)/COUNT([1]Sheet2!J9:O9)</f>
        <v>4.9539999999999997</v>
      </c>
      <c r="E10">
        <f>D10*C10</f>
        <v>475.56418400000001</v>
      </c>
      <c r="F10" s="5">
        <v>3.8866000000000001</v>
      </c>
    </row>
    <row r="11" spans="2:7" x14ac:dyDescent="0.25">
      <c r="B11" t="s">
        <v>56</v>
      </c>
      <c r="C11" s="1">
        <f>SUM([1]Sheet2!C10:H10)/COUNT([1]Sheet2!C10:H10)</f>
        <v>62.96</v>
      </c>
      <c r="D11" s="1">
        <f>SUM([1]Sheet2!J10:O10)/COUNT([1]Sheet2!J10:O10)</f>
        <v>4.9511666666666665</v>
      </c>
      <c r="E11">
        <f>D11*C11</f>
        <v>311.72545333333335</v>
      </c>
      <c r="F11" s="5">
        <v>3.7848999999999999</v>
      </c>
      <c r="G11" s="4"/>
    </row>
    <row r="12" spans="2:7" x14ac:dyDescent="0.25">
      <c r="B12" t="s">
        <v>57</v>
      </c>
      <c r="C12" s="1">
        <f>SUM([1]Sheet2!C11:H11)/COUNT([1]Sheet2!C11:H11)</f>
        <v>52.184000000000005</v>
      </c>
      <c r="D12" s="1">
        <f>SUM([1]Sheet2!J11:O11)/COUNT([1]Sheet2!J11:O11)</f>
        <v>5.0015999999999998</v>
      </c>
      <c r="E12">
        <f>D12*C12</f>
        <v>261.00349440000002</v>
      </c>
      <c r="F12" s="5">
        <v>3.7538999999999998</v>
      </c>
      <c r="G12" s="4"/>
    </row>
    <row r="13" spans="2:7" x14ac:dyDescent="0.25">
      <c r="C13" s="1"/>
      <c r="D13" s="1"/>
      <c r="F13" s="5"/>
    </row>
    <row r="14" spans="2:7" x14ac:dyDescent="0.25">
      <c r="B14" t="s">
        <v>55</v>
      </c>
      <c r="C14" s="1">
        <f>SUM([1]Sheet2!C13:H13)/COUNT([1]Sheet2!C13:H13)</f>
        <v>78.63666666666667</v>
      </c>
      <c r="D14" s="1">
        <f>SUM([1]Sheet2!J13:O13)/COUNT([1]Sheet2!J13:O13)</f>
        <v>3.8348333333333327</v>
      </c>
      <c r="E14">
        <f>D14*C14</f>
        <v>301.55851055555553</v>
      </c>
      <c r="F14" s="5">
        <v>3.7789999999999999</v>
      </c>
    </row>
    <row r="15" spans="2:7" x14ac:dyDescent="0.25">
      <c r="B15" t="s">
        <v>58</v>
      </c>
      <c r="C15" s="1">
        <v>74</v>
      </c>
      <c r="D15" s="1">
        <v>5.7249999999999996</v>
      </c>
      <c r="E15">
        <f>D15*C15</f>
        <v>423.65</v>
      </c>
      <c r="F15" s="1">
        <v>3.8538999999999999</v>
      </c>
      <c r="G15" s="4"/>
    </row>
    <row r="16" spans="2:7" x14ac:dyDescent="0.25">
      <c r="B16" t="s">
        <v>59</v>
      </c>
      <c r="C16" s="1">
        <v>46.8</v>
      </c>
      <c r="D16" s="1">
        <v>2.8460000000000001</v>
      </c>
      <c r="E16">
        <f>D16*C16</f>
        <v>133.19280000000001</v>
      </c>
      <c r="F16" s="1">
        <v>3.6777000000000002</v>
      </c>
      <c r="G16" s="4"/>
    </row>
    <row r="17" spans="2:7" x14ac:dyDescent="0.25">
      <c r="B17" t="s">
        <v>60</v>
      </c>
      <c r="C17" s="1">
        <v>34.880000000000003</v>
      </c>
      <c r="D17" s="1">
        <v>2.8780000000000001</v>
      </c>
      <c r="E17">
        <f>D17*C17</f>
        <v>100.38464</v>
      </c>
      <c r="F17" s="1">
        <v>3.6581999999999999</v>
      </c>
      <c r="G17" s="4"/>
    </row>
    <row r="18" spans="2:7" x14ac:dyDescent="0.25">
      <c r="F18" s="1"/>
    </row>
    <row r="19" spans="2:7" x14ac:dyDescent="0.25">
      <c r="B19" t="s">
        <v>61</v>
      </c>
      <c r="C19" s="1">
        <v>77.17</v>
      </c>
      <c r="D19" s="1">
        <v>4.74</v>
      </c>
      <c r="E19">
        <f t="shared" ref="E19:E20" si="1">D19*C19</f>
        <v>365.78580000000005</v>
      </c>
      <c r="F19" s="1">
        <v>3.8182</v>
      </c>
      <c r="G19" s="4"/>
    </row>
    <row r="20" spans="2:7" x14ac:dyDescent="0.25">
      <c r="B20" t="s">
        <v>62</v>
      </c>
      <c r="C20" s="1">
        <v>76.91</v>
      </c>
      <c r="D20" s="1">
        <v>3.8780000000000001</v>
      </c>
      <c r="E20">
        <f t="shared" si="1"/>
        <v>298.25698</v>
      </c>
      <c r="F20" s="1">
        <v>3.7816999999999998</v>
      </c>
      <c r="G20" s="4"/>
    </row>
    <row r="22" spans="2:7" x14ac:dyDescent="0.25">
      <c r="C22" s="4"/>
    </row>
    <row r="23" spans="2:7" x14ac:dyDescent="0.25">
      <c r="C23" s="4"/>
    </row>
    <row r="26" spans="2:7" x14ac:dyDescent="0.25">
      <c r="C26" s="4"/>
    </row>
    <row r="27" spans="2:7" x14ac:dyDescent="0.25">
      <c r="C27" s="4"/>
    </row>
    <row r="28" spans="2:7" x14ac:dyDescent="0.25">
      <c r="C28" s="4"/>
      <c r="D28" s="4"/>
    </row>
    <row r="29" spans="2:7" x14ac:dyDescent="0.25">
      <c r="C29" s="4"/>
      <c r="D29" s="4"/>
    </row>
    <row r="30" spans="2:7" x14ac:dyDescent="0.25">
      <c r="C30" s="4"/>
      <c r="D30" s="4"/>
    </row>
    <row r="31" spans="2:7" x14ac:dyDescent="0.25">
      <c r="C31" s="4"/>
      <c r="D31" s="4"/>
    </row>
    <row r="32" spans="2:7" x14ac:dyDescent="0.25">
      <c r="C32" s="4"/>
      <c r="D32" s="4"/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A94E8-3E3B-4195-A749-38294410B167}">
  <dimension ref="B2:T15"/>
  <sheetViews>
    <sheetView topLeftCell="G1" zoomScale="85" zoomScaleNormal="85" workbookViewId="0">
      <selection activeCell="N5" sqref="N5"/>
    </sheetView>
  </sheetViews>
  <sheetFormatPr defaultRowHeight="15" x14ac:dyDescent="0.25"/>
  <cols>
    <col min="2" max="2" width="16.42578125" bestFit="1" customWidth="1"/>
    <col min="5" max="5" width="11" bestFit="1" customWidth="1"/>
    <col min="10" max="10" width="19.28515625" bestFit="1" customWidth="1"/>
    <col min="11" max="11" width="22.5703125" bestFit="1" customWidth="1"/>
    <col min="12" max="12" width="21.140625" bestFit="1" customWidth="1"/>
    <col min="14" max="14" width="22.42578125" bestFit="1" customWidth="1"/>
    <col min="15" max="15" width="11.5703125" bestFit="1" customWidth="1"/>
    <col min="16" max="16" width="17.5703125" bestFit="1" customWidth="1"/>
    <col min="17" max="17" width="15.7109375" bestFit="1" customWidth="1"/>
  </cols>
  <sheetData>
    <row r="2" spans="2:20" x14ac:dyDescent="0.25">
      <c r="C2" t="s">
        <v>27</v>
      </c>
      <c r="D2" t="s">
        <v>28</v>
      </c>
      <c r="E2" t="s">
        <v>29</v>
      </c>
      <c r="J2" s="1" t="s">
        <v>30</v>
      </c>
      <c r="K2" s="1" t="s">
        <v>31</v>
      </c>
      <c r="L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</row>
    <row r="3" spans="2:20" x14ac:dyDescent="0.25">
      <c r="B3" t="s">
        <v>37</v>
      </c>
      <c r="C3">
        <v>4.3330000000000002</v>
      </c>
      <c r="D3">
        <v>0.88600000000000001</v>
      </c>
      <c r="E3">
        <f>C3*D3</f>
        <v>3.8390380000000004</v>
      </c>
      <c r="J3" s="2">
        <v>0</v>
      </c>
      <c r="K3" s="1">
        <v>0</v>
      </c>
      <c r="L3" s="1">
        <v>4.0000000000000001E-3</v>
      </c>
      <c r="N3" s="3">
        <f>K3*L3</f>
        <v>0</v>
      </c>
      <c r="O3">
        <v>40</v>
      </c>
      <c r="P3" s="1" t="str">
        <f>IF(80*3.3&gt;N3, "Consume", "Charge" )</f>
        <v>Consume</v>
      </c>
      <c r="Q3" s="1" t="str">
        <f>IF(0.3*3.3&gt;N3, "Consume", "Charge" )</f>
        <v>Consume</v>
      </c>
    </row>
    <row r="4" spans="2:20" x14ac:dyDescent="0.25">
      <c r="B4" t="s">
        <v>38</v>
      </c>
      <c r="C4">
        <v>4.5549999999999997</v>
      </c>
      <c r="D4">
        <v>2.6309999999999998</v>
      </c>
      <c r="E4">
        <f>C4*D4</f>
        <v>11.984204999999998</v>
      </c>
      <c r="J4" s="2">
        <v>0.01</v>
      </c>
      <c r="K4" s="1">
        <v>1.07</v>
      </c>
      <c r="L4" s="1">
        <v>4.3460000000000001</v>
      </c>
      <c r="N4" s="3">
        <f>K4*L4</f>
        <v>4.65022</v>
      </c>
      <c r="O4">
        <v>40</v>
      </c>
      <c r="P4" s="1" t="str">
        <f>IF(80*3.3&gt;N4, "Consume", "Charge" )</f>
        <v>Consume</v>
      </c>
      <c r="Q4" s="1" t="str">
        <f>IF(0.3*3.3&gt;N4, "Consume", "Charge" )</f>
        <v>Charge</v>
      </c>
    </row>
    <row r="5" spans="2:20" x14ac:dyDescent="0.25">
      <c r="B5" t="s">
        <v>39</v>
      </c>
      <c r="C5">
        <v>4.7619999999999996</v>
      </c>
      <c r="D5">
        <v>5.2640000000000002</v>
      </c>
      <c r="E5">
        <f>C5*D5</f>
        <v>25.067167999999999</v>
      </c>
      <c r="J5" s="2">
        <v>0.1</v>
      </c>
      <c r="K5" s="1">
        <v>1.7</v>
      </c>
      <c r="L5" s="1">
        <v>4.4459999999999997</v>
      </c>
      <c r="N5" s="3">
        <f>K5*L5</f>
        <v>7.5581999999999994</v>
      </c>
      <c r="O5">
        <v>40</v>
      </c>
      <c r="P5" s="1" t="str">
        <f t="shared" ref="P5:P15" si="0">IF(80*3.3&gt;N5, "Consume", "Charge" )</f>
        <v>Consume</v>
      </c>
      <c r="Q5" s="1" t="str">
        <f t="shared" ref="Q5:Q15" si="1">IF(0.3*3.3&gt;N5, "Consume", "Charge" )</f>
        <v>Charge</v>
      </c>
    </row>
    <row r="6" spans="2:20" x14ac:dyDescent="0.25">
      <c r="B6" t="s">
        <v>40</v>
      </c>
      <c r="C6">
        <v>5.1539999999999999</v>
      </c>
      <c r="D6">
        <v>18.3</v>
      </c>
      <c r="E6">
        <f>C6*D6</f>
        <v>94.318200000000004</v>
      </c>
      <c r="J6" s="2">
        <v>0.2</v>
      </c>
      <c r="K6" s="1">
        <v>2.2999999999999998</v>
      </c>
      <c r="L6" s="1">
        <v>4.5389999999999997</v>
      </c>
      <c r="N6" s="3">
        <f t="shared" ref="N6:N15" si="2">K6*L6</f>
        <v>10.439699999999998</v>
      </c>
      <c r="O6">
        <v>40</v>
      </c>
      <c r="P6" s="1" t="str">
        <f t="shared" si="0"/>
        <v>Consume</v>
      </c>
      <c r="Q6" s="1" t="str">
        <f t="shared" si="1"/>
        <v>Charge</v>
      </c>
    </row>
    <row r="7" spans="2:20" x14ac:dyDescent="0.25">
      <c r="J7" s="2">
        <v>0.25</v>
      </c>
      <c r="K7" s="1">
        <v>2.85</v>
      </c>
      <c r="L7" s="1">
        <v>4.585</v>
      </c>
      <c r="N7" s="3">
        <f t="shared" si="2"/>
        <v>13.06725</v>
      </c>
      <c r="O7">
        <v>40</v>
      </c>
      <c r="P7" s="1" t="str">
        <f t="shared" si="0"/>
        <v>Consume</v>
      </c>
      <c r="Q7" s="1" t="str">
        <f t="shared" si="1"/>
        <v>Charge</v>
      </c>
      <c r="S7">
        <v>2.456</v>
      </c>
      <c r="T7">
        <v>4618</v>
      </c>
    </row>
    <row r="8" spans="2:20" x14ac:dyDescent="0.25">
      <c r="B8" t="s">
        <v>41</v>
      </c>
      <c r="C8">
        <v>3.3</v>
      </c>
      <c r="D8">
        <v>80</v>
      </c>
      <c r="E8">
        <f>C8*D8</f>
        <v>264</v>
      </c>
      <c r="J8" s="2">
        <v>0.3</v>
      </c>
      <c r="K8" s="1">
        <v>3.6</v>
      </c>
      <c r="L8" s="1">
        <v>4.641</v>
      </c>
      <c r="N8" s="3">
        <f t="shared" si="2"/>
        <v>16.707599999999999</v>
      </c>
      <c r="O8">
        <v>40</v>
      </c>
      <c r="P8" s="1" t="str">
        <f t="shared" si="0"/>
        <v>Consume</v>
      </c>
      <c r="Q8" s="1" t="str">
        <f t="shared" si="1"/>
        <v>Charge</v>
      </c>
    </row>
    <row r="9" spans="2:20" x14ac:dyDescent="0.25">
      <c r="B9" t="s">
        <v>42</v>
      </c>
      <c r="C9">
        <v>3.3</v>
      </c>
      <c r="D9">
        <v>0.32500000000000001</v>
      </c>
      <c r="E9">
        <f>C9*D9</f>
        <v>1.0725</v>
      </c>
      <c r="J9" s="2">
        <v>0.4</v>
      </c>
      <c r="K9" s="1">
        <v>5.2</v>
      </c>
      <c r="L9" s="1">
        <v>4.7409999999999997</v>
      </c>
      <c r="N9" s="3">
        <f t="shared" si="2"/>
        <v>24.653199999999998</v>
      </c>
      <c r="O9">
        <v>40</v>
      </c>
      <c r="P9" s="1" t="str">
        <f t="shared" si="0"/>
        <v>Consume</v>
      </c>
      <c r="Q9" s="1" t="str">
        <f t="shared" si="1"/>
        <v>Charge</v>
      </c>
    </row>
    <row r="10" spans="2:20" x14ac:dyDescent="0.25">
      <c r="J10" s="2">
        <v>0.5</v>
      </c>
      <c r="K10" s="1">
        <v>7.4</v>
      </c>
      <c r="L10" s="1">
        <v>4.8319999999999999</v>
      </c>
      <c r="N10" s="3">
        <f t="shared" si="2"/>
        <v>35.756799999999998</v>
      </c>
      <c r="O10">
        <v>40</v>
      </c>
      <c r="P10" s="1" t="str">
        <f t="shared" si="0"/>
        <v>Consume</v>
      </c>
      <c r="Q10" s="1" t="str">
        <f t="shared" si="1"/>
        <v>Charge</v>
      </c>
      <c r="S10">
        <v>6.1260000000000003</v>
      </c>
      <c r="T10">
        <v>4.8630000000000004</v>
      </c>
    </row>
    <row r="11" spans="2:20" x14ac:dyDescent="0.25">
      <c r="J11" s="2">
        <v>0.6</v>
      </c>
      <c r="K11" s="1">
        <v>10</v>
      </c>
      <c r="L11" s="1">
        <v>4.9080000000000004</v>
      </c>
      <c r="N11" s="3">
        <f t="shared" si="2"/>
        <v>49.080000000000005</v>
      </c>
      <c r="O11">
        <v>40</v>
      </c>
      <c r="P11" s="1" t="str">
        <f t="shared" si="0"/>
        <v>Consume</v>
      </c>
      <c r="Q11" s="1" t="str">
        <f t="shared" si="1"/>
        <v>Charge</v>
      </c>
    </row>
    <row r="12" spans="2:20" x14ac:dyDescent="0.25">
      <c r="J12" s="2">
        <v>0.7</v>
      </c>
      <c r="K12" s="1">
        <v>12.79</v>
      </c>
      <c r="L12" s="1">
        <v>4.9770000000000003</v>
      </c>
      <c r="N12" s="3">
        <f t="shared" si="2"/>
        <v>63.655830000000002</v>
      </c>
      <c r="O12">
        <v>40</v>
      </c>
      <c r="P12" s="1" t="str">
        <f t="shared" si="0"/>
        <v>Consume</v>
      </c>
      <c r="Q12" s="1" t="str">
        <f t="shared" si="1"/>
        <v>Charge</v>
      </c>
    </row>
    <row r="13" spans="2:20" x14ac:dyDescent="0.25">
      <c r="J13" s="2">
        <v>0.8</v>
      </c>
      <c r="K13" s="1">
        <v>16.399999999999999</v>
      </c>
      <c r="L13" s="1">
        <v>5.0259999999999998</v>
      </c>
      <c r="N13" s="3">
        <f t="shared" si="2"/>
        <v>82.426399999999987</v>
      </c>
      <c r="O13">
        <v>40</v>
      </c>
      <c r="P13" s="1" t="str">
        <f t="shared" si="0"/>
        <v>Consume</v>
      </c>
      <c r="Q13" s="1" t="str">
        <f t="shared" si="1"/>
        <v>Charge</v>
      </c>
    </row>
    <row r="14" spans="2:20" x14ac:dyDescent="0.25">
      <c r="J14" s="2">
        <v>0.9</v>
      </c>
      <c r="K14" s="1">
        <v>20.7</v>
      </c>
      <c r="L14" s="1">
        <v>5.077</v>
      </c>
      <c r="N14" s="3">
        <f t="shared" si="2"/>
        <v>105.09389999999999</v>
      </c>
      <c r="O14">
        <v>40</v>
      </c>
      <c r="P14" s="1" t="str">
        <f t="shared" si="0"/>
        <v>Consume</v>
      </c>
      <c r="Q14" s="1" t="str">
        <f t="shared" si="1"/>
        <v>Charge</v>
      </c>
    </row>
    <row r="15" spans="2:20" x14ac:dyDescent="0.25">
      <c r="J15" s="2">
        <v>1</v>
      </c>
      <c r="K15" s="1">
        <v>25.05</v>
      </c>
      <c r="L15" s="1">
        <v>5.1269999999999998</v>
      </c>
      <c r="N15" s="3">
        <f t="shared" si="2"/>
        <v>128.43135000000001</v>
      </c>
      <c r="O15">
        <v>40</v>
      </c>
      <c r="P15" s="1" t="str">
        <f t="shared" si="0"/>
        <v>Consume</v>
      </c>
      <c r="Q15" s="1" t="str">
        <f t="shared" si="1"/>
        <v>Charge</v>
      </c>
      <c r="S15">
        <v>21.29</v>
      </c>
      <c r="T15">
        <v>5.1879999999999997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C2EFB-3B64-4CDE-84FD-843F33F1DD3C}">
  <dimension ref="B2:M18"/>
  <sheetViews>
    <sheetView zoomScale="85" zoomScaleNormal="85" workbookViewId="0">
      <selection activeCell="S29" sqref="S29"/>
    </sheetView>
  </sheetViews>
  <sheetFormatPr defaultRowHeight="15" x14ac:dyDescent="0.25"/>
  <cols>
    <col min="2" max="2" width="12" bestFit="1" customWidth="1"/>
    <col min="9" max="9" width="12" bestFit="1" customWidth="1"/>
  </cols>
  <sheetData>
    <row r="2" spans="2:13" x14ac:dyDescent="0.25">
      <c r="B2" s="6" t="s">
        <v>63</v>
      </c>
      <c r="C2" s="6"/>
      <c r="D2" s="6"/>
      <c r="E2" s="6"/>
      <c r="F2" s="6"/>
      <c r="I2" s="6" t="s">
        <v>64</v>
      </c>
      <c r="J2" s="6"/>
      <c r="K2" s="6"/>
      <c r="L2" s="6"/>
      <c r="M2" s="6"/>
    </row>
    <row r="3" spans="2:13" x14ac:dyDescent="0.25">
      <c r="B3" t="s">
        <v>65</v>
      </c>
      <c r="D3" s="1" t="s">
        <v>28</v>
      </c>
      <c r="E3" s="1" t="s">
        <v>66</v>
      </c>
      <c r="F3" s="1" t="s">
        <v>46</v>
      </c>
      <c r="I3" t="s">
        <v>65</v>
      </c>
      <c r="K3" s="1" t="s">
        <v>28</v>
      </c>
      <c r="L3" s="1" t="s">
        <v>66</v>
      </c>
      <c r="M3" s="1" t="s">
        <v>46</v>
      </c>
    </row>
    <row r="4" spans="2:13" x14ac:dyDescent="0.25">
      <c r="D4" s="1"/>
      <c r="E4" s="1"/>
      <c r="F4" s="1"/>
      <c r="K4" s="1"/>
      <c r="L4" s="1"/>
      <c r="M4" s="1"/>
    </row>
    <row r="5" spans="2:13" x14ac:dyDescent="0.25">
      <c r="B5">
        <v>4</v>
      </c>
      <c r="D5" s="1">
        <v>82</v>
      </c>
      <c r="E5" s="1">
        <v>3.7</v>
      </c>
      <c r="F5" s="1">
        <f t="shared" ref="F5:F9" si="0">D5*E5</f>
        <v>303.40000000000003</v>
      </c>
      <c r="I5">
        <v>4</v>
      </c>
      <c r="K5" s="1">
        <v>37</v>
      </c>
      <c r="L5" s="1">
        <v>2.9</v>
      </c>
      <c r="M5" s="1">
        <f t="shared" ref="M5:M9" si="1">K5*L5</f>
        <v>107.3</v>
      </c>
    </row>
    <row r="6" spans="2:13" x14ac:dyDescent="0.25">
      <c r="B6">
        <v>8</v>
      </c>
      <c r="D6" s="1">
        <v>80</v>
      </c>
      <c r="E6" s="1">
        <v>3.8</v>
      </c>
      <c r="F6" s="1">
        <f t="shared" si="0"/>
        <v>304</v>
      </c>
      <c r="I6">
        <v>8</v>
      </c>
      <c r="K6" s="1">
        <v>37</v>
      </c>
      <c r="L6" s="1">
        <v>2.95</v>
      </c>
      <c r="M6" s="1">
        <f t="shared" si="1"/>
        <v>109.15</v>
      </c>
    </row>
    <row r="7" spans="2:13" x14ac:dyDescent="0.25">
      <c r="B7">
        <v>32</v>
      </c>
      <c r="D7" s="1">
        <v>82</v>
      </c>
      <c r="E7" s="1">
        <v>3.8</v>
      </c>
      <c r="F7" s="1">
        <f t="shared" si="0"/>
        <v>311.59999999999997</v>
      </c>
      <c r="I7">
        <v>32</v>
      </c>
      <c r="K7" s="1">
        <v>36.5</v>
      </c>
      <c r="L7" s="1">
        <v>3</v>
      </c>
      <c r="M7" s="1">
        <f t="shared" si="1"/>
        <v>109.5</v>
      </c>
    </row>
    <row r="8" spans="2:13" x14ac:dyDescent="0.25">
      <c r="B8">
        <v>64</v>
      </c>
      <c r="D8" s="1">
        <v>83</v>
      </c>
      <c r="E8" s="1">
        <v>3.8</v>
      </c>
      <c r="F8" s="1">
        <f t="shared" si="0"/>
        <v>315.39999999999998</v>
      </c>
      <c r="I8">
        <v>64</v>
      </c>
      <c r="K8" s="1">
        <v>38</v>
      </c>
      <c r="L8" s="1">
        <v>3</v>
      </c>
      <c r="M8" s="1">
        <f t="shared" si="1"/>
        <v>114</v>
      </c>
    </row>
    <row r="9" spans="2:13" x14ac:dyDescent="0.25">
      <c r="B9">
        <v>128</v>
      </c>
      <c r="D9" s="1">
        <v>84</v>
      </c>
      <c r="E9" s="1">
        <v>3.8</v>
      </c>
      <c r="F9" s="1">
        <f t="shared" si="0"/>
        <v>319.2</v>
      </c>
      <c r="I9">
        <v>128</v>
      </c>
      <c r="K9" s="1">
        <v>40</v>
      </c>
      <c r="L9" s="1">
        <v>3</v>
      </c>
      <c r="M9" s="1">
        <f t="shared" si="1"/>
        <v>120</v>
      </c>
    </row>
    <row r="12" spans="2:13" x14ac:dyDescent="0.25">
      <c r="B12" s="6" t="s">
        <v>67</v>
      </c>
      <c r="C12" s="6"/>
      <c r="D12" s="6"/>
      <c r="E12" s="6"/>
      <c r="F12" s="6"/>
    </row>
    <row r="13" spans="2:13" x14ac:dyDescent="0.25">
      <c r="C13" s="1" t="s">
        <v>68</v>
      </c>
    </row>
    <row r="14" spans="2:13" x14ac:dyDescent="0.25">
      <c r="B14">
        <v>4</v>
      </c>
      <c r="C14">
        <v>51</v>
      </c>
    </row>
    <row r="15" spans="2:13" x14ac:dyDescent="0.25">
      <c r="B15">
        <v>8</v>
      </c>
      <c r="C15">
        <v>58</v>
      </c>
    </row>
    <row r="16" spans="2:13" x14ac:dyDescent="0.25">
      <c r="B16">
        <v>32</v>
      </c>
      <c r="C16">
        <v>96</v>
      </c>
    </row>
    <row r="17" spans="2:3" x14ac:dyDescent="0.25">
      <c r="B17">
        <v>64</v>
      </c>
      <c r="C17">
        <v>143</v>
      </c>
    </row>
    <row r="18" spans="2:3" x14ac:dyDescent="0.25">
      <c r="B18">
        <v>128</v>
      </c>
      <c r="C18">
        <v>230</v>
      </c>
    </row>
  </sheetData>
  <mergeCells count="3">
    <mergeCell ref="B2:F2"/>
    <mergeCell ref="I2:M2"/>
    <mergeCell ref="B12:F12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8D776-7089-44B8-B06A-BE11BA3AC500}">
  <dimension ref="C2:M16"/>
  <sheetViews>
    <sheetView tabSelected="1" zoomScale="85" zoomScaleNormal="85" workbookViewId="0">
      <selection activeCell="G6" sqref="G6"/>
    </sheetView>
  </sheetViews>
  <sheetFormatPr defaultRowHeight="15" x14ac:dyDescent="0.25"/>
  <cols>
    <col min="3" max="3" width="13.7109375" bestFit="1" customWidth="1"/>
  </cols>
  <sheetData>
    <row r="2" spans="3:13" x14ac:dyDescent="0.25">
      <c r="D2">
        <v>150</v>
      </c>
      <c r="E2">
        <v>300</v>
      </c>
      <c r="F2">
        <v>600</v>
      </c>
      <c r="G2">
        <v>960</v>
      </c>
      <c r="J2">
        <v>960</v>
      </c>
      <c r="K2">
        <v>600</v>
      </c>
      <c r="L2">
        <v>300</v>
      </c>
      <c r="M2">
        <v>150</v>
      </c>
    </row>
    <row r="3" spans="3:13" x14ac:dyDescent="0.25">
      <c r="D3">
        <v>190</v>
      </c>
      <c r="E3">
        <v>380</v>
      </c>
      <c r="F3">
        <v>840</v>
      </c>
      <c r="G3">
        <v>1440</v>
      </c>
      <c r="J3">
        <v>1440</v>
      </c>
      <c r="K3">
        <v>840</v>
      </c>
      <c r="L3">
        <v>380</v>
      </c>
      <c r="M3">
        <v>190</v>
      </c>
    </row>
    <row r="4" spans="3:13" x14ac:dyDescent="0.25">
      <c r="C4" s="7"/>
      <c r="D4">
        <v>400</v>
      </c>
      <c r="E4">
        <v>730</v>
      </c>
      <c r="F4">
        <v>1480</v>
      </c>
      <c r="G4">
        <v>2280</v>
      </c>
      <c r="J4">
        <v>2280</v>
      </c>
      <c r="K4">
        <v>1480</v>
      </c>
      <c r="L4">
        <v>730</v>
      </c>
      <c r="M4">
        <v>400</v>
      </c>
    </row>
    <row r="5" spans="3:13" x14ac:dyDescent="0.25">
      <c r="C5" s="7"/>
      <c r="D5">
        <v>650</v>
      </c>
      <c r="E5">
        <v>1160</v>
      </c>
      <c r="F5">
        <v>2400</v>
      </c>
      <c r="G5">
        <f>65*60</f>
        <v>3900</v>
      </c>
      <c r="J5">
        <f>FLOOR(J4 * AVERAGE(K7:M7),1)</f>
        <v>3675</v>
      </c>
      <c r="K5">
        <v>2400</v>
      </c>
      <c r="L5">
        <v>1160</v>
      </c>
      <c r="M5">
        <v>650</v>
      </c>
    </row>
    <row r="6" spans="3:13" x14ac:dyDescent="0.25">
      <c r="C6" s="7"/>
    </row>
    <row r="7" spans="3:13" x14ac:dyDescent="0.25">
      <c r="C7" s="7"/>
      <c r="D7">
        <f>D5/D4</f>
        <v>1.625</v>
      </c>
      <c r="E7">
        <f t="shared" ref="E7:F7" si="0">E5/E4</f>
        <v>1.5890410958904109</v>
      </c>
      <c r="F7">
        <f t="shared" si="0"/>
        <v>1.6216216216216217</v>
      </c>
      <c r="K7">
        <f>K5/K4</f>
        <v>1.6216216216216217</v>
      </c>
      <c r="L7">
        <f>L5/L4</f>
        <v>1.5890410958904109</v>
      </c>
      <c r="M7">
        <f>M5/M4</f>
        <v>1.625</v>
      </c>
    </row>
    <row r="12" spans="3:13" x14ac:dyDescent="0.25">
      <c r="D12" t="s">
        <v>69</v>
      </c>
      <c r="E12" t="s">
        <v>70</v>
      </c>
      <c r="F12" t="s">
        <v>71</v>
      </c>
      <c r="G12" t="s">
        <v>72</v>
      </c>
      <c r="J12">
        <v>5</v>
      </c>
      <c r="K12">
        <v>1</v>
      </c>
      <c r="L12">
        <v>3</v>
      </c>
      <c r="M12">
        <v>5</v>
      </c>
    </row>
    <row r="13" spans="3:13" x14ac:dyDescent="0.25">
      <c r="C13" t="s">
        <v>73</v>
      </c>
      <c r="D13" cm="1">
        <f t="array" ref="D13:G16">D2:G5/60</f>
        <v>2.5</v>
      </c>
      <c r="E13">
        <v>5</v>
      </c>
      <c r="F13">
        <v>10</v>
      </c>
      <c r="G13">
        <v>16</v>
      </c>
      <c r="I13" t="s">
        <v>73</v>
      </c>
      <c r="J13" cm="1">
        <f t="array" ref="J13:M16">J2:M5/60</f>
        <v>16</v>
      </c>
      <c r="K13">
        <v>10</v>
      </c>
      <c r="L13">
        <v>5</v>
      </c>
      <c r="M13">
        <v>2.5</v>
      </c>
    </row>
    <row r="14" spans="3:13" x14ac:dyDescent="0.25">
      <c r="C14" t="s">
        <v>74</v>
      </c>
      <c r="D14">
        <v>3.1666666666666665</v>
      </c>
      <c r="E14">
        <v>6.333333333333333</v>
      </c>
      <c r="F14">
        <v>14</v>
      </c>
      <c r="G14">
        <v>24</v>
      </c>
      <c r="I14" t="s">
        <v>74</v>
      </c>
      <c r="J14">
        <v>24</v>
      </c>
      <c r="K14">
        <v>14</v>
      </c>
      <c r="L14">
        <v>6.333333333333333</v>
      </c>
      <c r="M14">
        <v>3.1666666666666665</v>
      </c>
    </row>
    <row r="15" spans="3:13" x14ac:dyDescent="0.25">
      <c r="C15" t="s">
        <v>75</v>
      </c>
      <c r="D15">
        <v>6.666666666666667</v>
      </c>
      <c r="E15">
        <v>12.166666666666666</v>
      </c>
      <c r="F15">
        <v>24.666666666666668</v>
      </c>
      <c r="G15">
        <v>38</v>
      </c>
      <c r="I15" t="s">
        <v>75</v>
      </c>
      <c r="J15">
        <v>38</v>
      </c>
      <c r="K15">
        <v>24.666666666666668</v>
      </c>
      <c r="L15">
        <v>12.166666666666666</v>
      </c>
      <c r="M15">
        <v>6.666666666666667</v>
      </c>
    </row>
    <row r="16" spans="3:13" x14ac:dyDescent="0.25">
      <c r="C16" t="s">
        <v>76</v>
      </c>
      <c r="D16">
        <v>10.833333333333334</v>
      </c>
      <c r="E16">
        <v>19.333333333333332</v>
      </c>
      <c r="F16">
        <v>40</v>
      </c>
      <c r="G16">
        <v>65</v>
      </c>
      <c r="I16" t="s">
        <v>76</v>
      </c>
      <c r="J16">
        <v>61.25</v>
      </c>
      <c r="K16">
        <v>40</v>
      </c>
      <c r="L16">
        <v>19.333333333333332</v>
      </c>
      <c r="M16">
        <v>10.833333333333334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BootMethods</vt:lpstr>
      <vt:lpstr>FileStructure</vt:lpstr>
      <vt:lpstr>ConfirmedPackets</vt:lpstr>
      <vt:lpstr>SpreadingFactor</vt:lpstr>
      <vt:lpstr>SpreadingFactorExtraData</vt:lpstr>
      <vt:lpstr>SolarPanel</vt:lpstr>
      <vt:lpstr>PacketSize</vt:lpstr>
      <vt:lpstr>CapRechargeDuration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Dawid</dc:creator>
  <cp:lastModifiedBy>Dawid Miroyan</cp:lastModifiedBy>
  <dcterms:created xsi:type="dcterms:W3CDTF">2015-06-05T18:17:20Z</dcterms:created>
  <dcterms:modified xsi:type="dcterms:W3CDTF">2022-09-09T17:04:20Z</dcterms:modified>
</cp:coreProperties>
</file>