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sp\it\requests\"/>
    </mc:Choice>
  </mc:AlternateContent>
  <xr:revisionPtr revIDLastSave="0" documentId="13_ncr:1_{BFC2A06E-224F-4BC1-8CDA-8CC01C545489}" xr6:coauthVersionLast="45" xr6:coauthVersionMax="45" xr10:uidLastSave="{00000000-0000-0000-0000-000000000000}"/>
  <bookViews>
    <workbookView xWindow="-110" yWindow="-110" windowWidth="18440" windowHeight="11020" xr2:uid="{EE54A1F1-6393-44D2-B304-853B21EC82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9" i="1" l="1"/>
  <c r="J59" i="1"/>
  <c r="J52" i="1"/>
  <c r="J47" i="1"/>
  <c r="J42" i="1"/>
  <c r="E13" i="1"/>
  <c r="J32" i="1" l="1"/>
  <c r="J27" i="1"/>
  <c r="J37" i="1"/>
  <c r="J22" i="1"/>
  <c r="J18" i="1"/>
  <c r="E3" i="1"/>
  <c r="B3" i="1"/>
  <c r="J13" i="1"/>
  <c r="J8" i="1"/>
  <c r="C47" i="2"/>
  <c r="D46" i="2"/>
  <c r="D47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" i="2"/>
  <c r="J3" i="1" l="1"/>
  <c r="K52" i="1"/>
  <c r="K3" i="1" l="1"/>
  <c r="K32" i="1"/>
  <c r="K13" i="1"/>
  <c r="K37" i="1"/>
  <c r="K18" i="1"/>
  <c r="K8" i="1"/>
  <c r="K27" i="1"/>
  <c r="K22" i="1"/>
  <c r="K42" i="1"/>
  <c r="K47" i="1"/>
</calcChain>
</file>

<file path=xl/sharedStrings.xml><?xml version="1.0" encoding="utf-8"?>
<sst xmlns="http://schemas.openxmlformats.org/spreadsheetml/2006/main" count="90" uniqueCount="53">
  <si>
    <t>Lambda</t>
  </si>
  <si>
    <t>Capacity</t>
  </si>
  <si>
    <t>Usage</t>
  </si>
  <si>
    <t>Price</t>
  </si>
  <si>
    <t>Total</t>
  </si>
  <si>
    <t>Time, hour</t>
  </si>
  <si>
    <t>Firehose</t>
  </si>
  <si>
    <t>Ingested, Gb</t>
  </si>
  <si>
    <t>Converted, Gb</t>
  </si>
  <si>
    <t>AWS EMR</t>
  </si>
  <si>
    <t>c5.xlarge</t>
  </si>
  <si>
    <t>Redshift</t>
  </si>
  <si>
    <t>dc2.large</t>
  </si>
  <si>
    <t>QuickSight</t>
  </si>
  <si>
    <t>S3</t>
  </si>
  <si>
    <t>Transfer, Gb</t>
  </si>
  <si>
    <t>Requests, 1000</t>
  </si>
  <si>
    <t>Storage, Gb</t>
  </si>
  <si>
    <t>Author, users</t>
  </si>
  <si>
    <t>Reader, users</t>
  </si>
  <si>
    <t>Author, per user</t>
  </si>
  <si>
    <t>Reader, per user</t>
  </si>
  <si>
    <t>Price, per hour</t>
  </si>
  <si>
    <r>
      <t xml:space="preserve">Calculating </t>
    </r>
    <r>
      <rPr>
        <sz val="11"/>
        <color theme="7"/>
        <rFont val="Calibri"/>
        <family val="2"/>
        <charset val="204"/>
        <scheme val="minor"/>
      </rPr>
      <t>monthly cost</t>
    </r>
  </si>
  <si>
    <r>
      <t xml:space="preserve">Picking </t>
    </r>
    <r>
      <rPr>
        <sz val="11"/>
        <color theme="7"/>
        <rFont val="Calibri"/>
        <family val="2"/>
        <charset val="204"/>
        <scheme val="minor"/>
      </rPr>
      <t>maximum price</t>
    </r>
  </si>
  <si>
    <r>
      <t xml:space="preserve">Picking </t>
    </r>
    <r>
      <rPr>
        <sz val="11"/>
        <color theme="7"/>
        <rFont val="Calibri"/>
        <family val="2"/>
        <charset val="204"/>
        <scheme val="minor"/>
      </rPr>
      <t>average capacity</t>
    </r>
  </si>
  <si>
    <r>
      <t xml:space="preserve">Currency is </t>
    </r>
    <r>
      <rPr>
        <sz val="11"/>
        <color theme="7"/>
        <rFont val="Calibri"/>
        <family val="2"/>
        <charset val="204"/>
        <scheme val="minor"/>
      </rPr>
      <t>USD</t>
    </r>
  </si>
  <si>
    <r>
      <t xml:space="preserve">Region is N.Virginia ( </t>
    </r>
    <r>
      <rPr>
        <sz val="11"/>
        <color theme="7"/>
        <rFont val="Calibri"/>
        <family val="2"/>
        <charset val="204"/>
        <scheme val="minor"/>
      </rPr>
      <t xml:space="preserve">us-east-1 </t>
    </r>
    <r>
      <rPr>
        <sz val="11"/>
        <color theme="1"/>
        <rFont val="Calibri"/>
        <family val="2"/>
        <scheme val="minor"/>
      </rPr>
      <t>)</t>
    </r>
  </si>
  <si>
    <t>Considerations</t>
  </si>
  <si>
    <t>Cloudwatch tier is free</t>
  </si>
  <si>
    <t>ElasticSearch</t>
  </si>
  <si>
    <t>m5.xlarge.elasticsearch</t>
  </si>
  <si>
    <t>CloudTrail</t>
  </si>
  <si>
    <t>Events, 100000</t>
  </si>
  <si>
    <t>Storage, per Gb</t>
  </si>
  <si>
    <t>Requests, per 1000</t>
  </si>
  <si>
    <t>Transfer, per Gb</t>
  </si>
  <si>
    <t>KMS</t>
  </si>
  <si>
    <t>Events, 10000</t>
  </si>
  <si>
    <t>Ingested, per Gb</t>
  </si>
  <si>
    <t>Converted, per Gb</t>
  </si>
  <si>
    <t>CMK, 1</t>
  </si>
  <si>
    <t>CMK, per 1</t>
  </si>
  <si>
    <t>Events, per 10000</t>
  </si>
  <si>
    <t>Athena</t>
  </si>
  <si>
    <t>Data, Tb</t>
  </si>
  <si>
    <t>Data, per Tb</t>
  </si>
  <si>
    <t>API Gateway</t>
  </si>
  <si>
    <t>Caching, per Hour</t>
  </si>
  <si>
    <t>API calls, per 1000000</t>
  </si>
  <si>
    <t>API calls, 1000000</t>
  </si>
  <si>
    <t>WebSocket calls, 1000000</t>
  </si>
  <si>
    <t>WebSocket calls, per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</si>
</sst>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b/>
      <i/>
      <u/>
      <sz val="11"/>
      <color theme="9"/>
      <name val="Calibri"/>
      <family val="2"/>
      <charset val="204"/>
      <scheme val="minor"/>
    </font>
    <font>
      <b/>
      <u/>
      <sz val="11"/>
      <color theme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64" fontId="0" fillId="0" borderId="0" xfId="0" applyNumberFormat="1"/>
    <xf numFmtId="0" fontId="3" fillId="0" borderId="0" xfId="2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9" fontId="5" fillId="0" borderId="1" xfId="1" applyFont="1" applyBorder="1" applyAlignment="1">
      <alignment horizontal="left"/>
    </xf>
    <xf numFmtId="0" fontId="7" fillId="0" borderId="0" xfId="0" applyFont="1"/>
    <xf numFmtId="0" fontId="3" fillId="0" borderId="0" xfId="2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1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9" fontId="9" fillId="0" borderId="0" xfId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/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elasticsearch-service/pricing/" TargetMode="External"/><Relationship Id="rId13" Type="http://schemas.openxmlformats.org/officeDocument/2006/relationships/hyperlink" Target="https://aws.amazon.com/lambda/pricing/" TargetMode="External"/><Relationship Id="rId3" Type="http://schemas.openxmlformats.org/officeDocument/2006/relationships/hyperlink" Target="https://aws.amazon.com/lambda/pricing/" TargetMode="External"/><Relationship Id="rId7" Type="http://schemas.openxmlformats.org/officeDocument/2006/relationships/hyperlink" Target="https://aws.amazon.com/redshift/pricing/" TargetMode="External"/><Relationship Id="rId12" Type="http://schemas.openxmlformats.org/officeDocument/2006/relationships/hyperlink" Target="https://aws.amazon.com/kms/pricing/" TargetMode="External"/><Relationship Id="rId2" Type="http://schemas.openxmlformats.org/officeDocument/2006/relationships/hyperlink" Target="https://aws.amazon.com/kinesis/data-firehose/pricin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ws.amazon.com/emr/pricing/" TargetMode="External"/><Relationship Id="rId6" Type="http://schemas.openxmlformats.org/officeDocument/2006/relationships/hyperlink" Target="https://www.apptio.com/emerge/aws-s3-understanding-cloud-storage-costs-to-save/" TargetMode="External"/><Relationship Id="rId11" Type="http://schemas.openxmlformats.org/officeDocument/2006/relationships/hyperlink" Target="https://aws.amazon.com/lambda/pricing/" TargetMode="External"/><Relationship Id="rId5" Type="http://schemas.openxmlformats.org/officeDocument/2006/relationships/hyperlink" Target="https://aws.amazon.com/ru/quicksight/pricing/" TargetMode="External"/><Relationship Id="rId15" Type="http://schemas.openxmlformats.org/officeDocument/2006/relationships/hyperlink" Target="https://aws.amazon.com/api-gateway/pricing/" TargetMode="External"/><Relationship Id="rId10" Type="http://schemas.openxmlformats.org/officeDocument/2006/relationships/hyperlink" Target="https://aws.amazon.com/cloudtrail/pricing/" TargetMode="External"/><Relationship Id="rId4" Type="http://schemas.openxmlformats.org/officeDocument/2006/relationships/hyperlink" Target="https://aws.amazon.com/redshift/pricing/" TargetMode="External"/><Relationship Id="rId9" Type="http://schemas.openxmlformats.org/officeDocument/2006/relationships/hyperlink" Target="https://aws.amazon.com/lambda/pricing/" TargetMode="External"/><Relationship Id="rId14" Type="http://schemas.openxmlformats.org/officeDocument/2006/relationships/hyperlink" Target="https://aws.amazon.com/athena/pric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FBDB-DC88-43C1-B3DF-CA0A89928A8B}">
  <dimension ref="A1:L59"/>
  <sheetViews>
    <sheetView tabSelected="1" topLeftCell="A44" workbookViewId="0">
      <selection activeCell="A50" sqref="A50:A52"/>
    </sheetView>
  </sheetViews>
  <sheetFormatPr defaultRowHeight="14.5" x14ac:dyDescent="0.35"/>
  <cols>
    <col min="1" max="1" width="11.54296875" bestFit="1" customWidth="1"/>
    <col min="2" max="2" width="16.54296875" customWidth="1"/>
    <col min="3" max="3" width="21.26953125" customWidth="1"/>
    <col min="4" max="4" width="22.26953125" bestFit="1" customWidth="1"/>
    <col min="5" max="5" width="13.7265625" bestFit="1" customWidth="1"/>
    <col min="6" max="6" width="18.90625" bestFit="1" customWidth="1"/>
    <col min="7" max="7" width="15.7265625" bestFit="1" customWidth="1"/>
    <col min="8" max="8" width="25.6328125" bestFit="1" customWidth="1"/>
    <col min="9" max="9" width="11.08984375" bestFit="1" customWidth="1"/>
    <col min="12" max="12" width="27.26953125" bestFit="1" customWidth="1"/>
  </cols>
  <sheetData>
    <row r="1" spans="1:12" x14ac:dyDescent="0.35">
      <c r="A1" s="70" t="s">
        <v>0</v>
      </c>
      <c r="B1" s="56" t="s">
        <v>2</v>
      </c>
      <c r="C1" s="56"/>
      <c r="D1" s="56"/>
      <c r="E1" s="44" t="s">
        <v>22</v>
      </c>
      <c r="F1" s="45"/>
      <c r="G1" s="45"/>
      <c r="H1" s="45"/>
      <c r="I1" s="46"/>
      <c r="J1" s="54" t="s">
        <v>4</v>
      </c>
      <c r="L1" s="16" t="s">
        <v>28</v>
      </c>
    </row>
    <row r="2" spans="1:12" x14ac:dyDescent="0.35">
      <c r="A2" s="70"/>
      <c r="B2" s="56" t="s">
        <v>5</v>
      </c>
      <c r="C2" s="56"/>
      <c r="D2" s="56"/>
      <c r="E2" s="48"/>
      <c r="F2" s="49"/>
      <c r="G2" s="49"/>
      <c r="H2" s="49"/>
      <c r="I2" s="50"/>
      <c r="J2" s="54"/>
      <c r="L2" t="s">
        <v>23</v>
      </c>
    </row>
    <row r="3" spans="1:12" x14ac:dyDescent="0.35">
      <c r="A3" s="71"/>
      <c r="B3" s="65">
        <f>24*30</f>
        <v>720</v>
      </c>
      <c r="C3" s="65"/>
      <c r="D3" s="65"/>
      <c r="E3" s="51">
        <f>0.000004897*10*60*60</f>
        <v>0.176292</v>
      </c>
      <c r="F3" s="52"/>
      <c r="G3" s="52"/>
      <c r="H3" s="52"/>
      <c r="I3" s="53"/>
      <c r="J3" s="15">
        <f>E3*B3</f>
        <v>126.93024</v>
      </c>
      <c r="K3" s="19">
        <f>J3/$J$59</f>
        <v>4.3498305224518689E-2</v>
      </c>
      <c r="L3" t="s">
        <v>27</v>
      </c>
    </row>
    <row r="4" spans="1:12" x14ac:dyDescent="0.35">
      <c r="L4" t="s">
        <v>24</v>
      </c>
    </row>
    <row r="5" spans="1:12" x14ac:dyDescent="0.35">
      <c r="L5" t="s">
        <v>25</v>
      </c>
    </row>
    <row r="6" spans="1:12" x14ac:dyDescent="0.35">
      <c r="A6" s="40" t="s">
        <v>6</v>
      </c>
      <c r="B6" s="56" t="s">
        <v>2</v>
      </c>
      <c r="C6" s="56"/>
      <c r="D6" s="56"/>
      <c r="E6" s="41" t="s">
        <v>3</v>
      </c>
      <c r="F6" s="42"/>
      <c r="G6" s="42"/>
      <c r="H6" s="42"/>
      <c r="I6" s="43"/>
      <c r="J6" s="54" t="s">
        <v>4</v>
      </c>
      <c r="L6" t="s">
        <v>26</v>
      </c>
    </row>
    <row r="7" spans="1:12" x14ac:dyDescent="0.35">
      <c r="A7" s="40"/>
      <c r="B7" s="10" t="s">
        <v>7</v>
      </c>
      <c r="C7" s="56" t="s">
        <v>8</v>
      </c>
      <c r="D7" s="56"/>
      <c r="E7" s="41" t="s">
        <v>39</v>
      </c>
      <c r="F7" s="43"/>
      <c r="G7" s="41" t="s">
        <v>40</v>
      </c>
      <c r="H7" s="42"/>
      <c r="I7" s="43"/>
      <c r="J7" s="54"/>
      <c r="L7" s="20" t="s">
        <v>29</v>
      </c>
    </row>
    <row r="8" spans="1:12" x14ac:dyDescent="0.35">
      <c r="A8" s="40"/>
      <c r="B8" s="17">
        <v>5000</v>
      </c>
      <c r="C8" s="72">
        <v>5000</v>
      </c>
      <c r="D8" s="72"/>
      <c r="E8" s="51">
        <v>2.9000000000000001E-2</v>
      </c>
      <c r="F8" s="53"/>
      <c r="G8" s="41">
        <v>1.7999999999999999E-2</v>
      </c>
      <c r="H8" s="42"/>
      <c r="I8" s="43"/>
      <c r="J8" s="13">
        <f>G8*C8+E8*B8</f>
        <v>235</v>
      </c>
      <c r="K8" s="19">
        <f>J8/$J$59</f>
        <v>8.0533226185989182E-2</v>
      </c>
    </row>
    <row r="9" spans="1:12" x14ac:dyDescent="0.35">
      <c r="A9" s="7"/>
      <c r="D9" s="6"/>
    </row>
    <row r="11" spans="1:12" x14ac:dyDescent="0.35">
      <c r="A11" s="40" t="s">
        <v>9</v>
      </c>
      <c r="B11" s="10" t="s">
        <v>2</v>
      </c>
      <c r="C11" s="66" t="s">
        <v>1</v>
      </c>
      <c r="D11" s="67"/>
      <c r="E11" s="73" t="s">
        <v>22</v>
      </c>
      <c r="F11" s="73"/>
      <c r="G11" s="73"/>
      <c r="H11" s="73"/>
      <c r="I11" s="73"/>
      <c r="J11" s="54" t="s">
        <v>4</v>
      </c>
    </row>
    <row r="12" spans="1:12" x14ac:dyDescent="0.35">
      <c r="A12" s="40"/>
      <c r="B12" s="10" t="s">
        <v>5</v>
      </c>
      <c r="C12" s="68"/>
      <c r="D12" s="69"/>
      <c r="E12" s="73"/>
      <c r="F12" s="73"/>
      <c r="G12" s="73"/>
      <c r="H12" s="73"/>
      <c r="I12" s="73"/>
      <c r="J12" s="54"/>
    </row>
    <row r="13" spans="1:12" x14ac:dyDescent="0.35">
      <c r="A13" s="40"/>
      <c r="B13" s="17">
        <v>720</v>
      </c>
      <c r="C13" s="57" t="s">
        <v>10</v>
      </c>
      <c r="D13" s="59"/>
      <c r="E13" s="73">
        <f>0.17+0.043</f>
        <v>0.21300000000000002</v>
      </c>
      <c r="F13" s="73"/>
      <c r="G13" s="73"/>
      <c r="H13" s="73"/>
      <c r="I13" s="73"/>
      <c r="J13" s="13">
        <f>E13*B13</f>
        <v>153.36000000000001</v>
      </c>
      <c r="K13" s="19">
        <f>J13/$J$59</f>
        <v>5.2555640714397035E-2</v>
      </c>
    </row>
    <row r="16" spans="1:12" x14ac:dyDescent="0.35">
      <c r="A16" s="40" t="s">
        <v>11</v>
      </c>
      <c r="B16" s="10" t="s">
        <v>2</v>
      </c>
      <c r="C16" s="66" t="s">
        <v>1</v>
      </c>
      <c r="D16" s="67"/>
      <c r="E16" s="73" t="s">
        <v>22</v>
      </c>
      <c r="F16" s="73"/>
      <c r="G16" s="73"/>
      <c r="H16" s="73"/>
      <c r="I16" s="73"/>
      <c r="J16" s="54" t="s">
        <v>4</v>
      </c>
    </row>
    <row r="17" spans="1:11" x14ac:dyDescent="0.35">
      <c r="A17" s="40"/>
      <c r="B17" s="10" t="s">
        <v>5</v>
      </c>
      <c r="C17" s="68"/>
      <c r="D17" s="69"/>
      <c r="E17" s="73"/>
      <c r="F17" s="73"/>
      <c r="G17" s="73"/>
      <c r="H17" s="73"/>
      <c r="I17" s="73"/>
      <c r="J17" s="54"/>
    </row>
    <row r="18" spans="1:11" x14ac:dyDescent="0.35">
      <c r="A18" s="40"/>
      <c r="B18" s="17">
        <v>720</v>
      </c>
      <c r="C18" s="57" t="s">
        <v>12</v>
      </c>
      <c r="D18" s="58"/>
      <c r="E18" s="42">
        <v>0.25</v>
      </c>
      <c r="F18" s="42"/>
      <c r="G18" s="42"/>
      <c r="H18" s="42"/>
      <c r="I18" s="43"/>
      <c r="J18" s="13">
        <f>E18*B18</f>
        <v>180</v>
      </c>
      <c r="K18" s="19">
        <f>J18/$J$59</f>
        <v>6.1685024312672566E-2</v>
      </c>
    </row>
    <row r="20" spans="1:11" x14ac:dyDescent="0.35">
      <c r="A20" s="40" t="s">
        <v>13</v>
      </c>
      <c r="B20" s="74" t="s">
        <v>2</v>
      </c>
      <c r="C20" s="74"/>
      <c r="D20" s="74"/>
      <c r="E20" s="75" t="s">
        <v>3</v>
      </c>
      <c r="F20" s="76"/>
      <c r="G20" s="76"/>
      <c r="H20" s="76"/>
      <c r="I20" s="77"/>
      <c r="J20" s="54" t="s">
        <v>4</v>
      </c>
    </row>
    <row r="21" spans="1:11" x14ac:dyDescent="0.35">
      <c r="A21" s="40"/>
      <c r="B21" s="11" t="s">
        <v>18</v>
      </c>
      <c r="C21" s="74" t="s">
        <v>19</v>
      </c>
      <c r="D21" s="74"/>
      <c r="E21" s="75" t="s">
        <v>20</v>
      </c>
      <c r="F21" s="77"/>
      <c r="G21" s="75" t="s">
        <v>21</v>
      </c>
      <c r="H21" s="76"/>
      <c r="I21" s="77"/>
      <c r="J21" s="54"/>
    </row>
    <row r="22" spans="1:11" x14ac:dyDescent="0.35">
      <c r="A22" s="40"/>
      <c r="B22" s="18">
        <v>10</v>
      </c>
      <c r="C22" s="65">
        <v>100</v>
      </c>
      <c r="D22" s="65"/>
      <c r="E22" s="75">
        <v>18</v>
      </c>
      <c r="F22" s="77"/>
      <c r="G22" s="75">
        <v>5</v>
      </c>
      <c r="H22" s="76"/>
      <c r="I22" s="77"/>
      <c r="J22" s="14">
        <f>G22*C22+E22*B22</f>
        <v>680</v>
      </c>
      <c r="K22" s="19">
        <f>J22/$J$59</f>
        <v>0.23303231407009636</v>
      </c>
    </row>
    <row r="23" spans="1:11" x14ac:dyDescent="0.35">
      <c r="A23" s="21"/>
      <c r="B23" s="22"/>
      <c r="C23" s="22"/>
      <c r="D23" s="22"/>
      <c r="E23" s="23"/>
      <c r="F23" s="23"/>
      <c r="G23" s="23"/>
      <c r="H23" s="23"/>
      <c r="I23" s="23"/>
      <c r="J23" s="24"/>
      <c r="K23" s="25"/>
    </row>
    <row r="25" spans="1:11" x14ac:dyDescent="0.35">
      <c r="A25" s="40" t="s">
        <v>30</v>
      </c>
      <c r="B25" s="10" t="s">
        <v>2</v>
      </c>
      <c r="C25" s="66" t="s">
        <v>1</v>
      </c>
      <c r="D25" s="67"/>
      <c r="E25" s="44" t="s">
        <v>22</v>
      </c>
      <c r="F25" s="45"/>
      <c r="G25" s="45"/>
      <c r="H25" s="45"/>
      <c r="I25" s="46"/>
      <c r="J25" s="54" t="s">
        <v>4</v>
      </c>
    </row>
    <row r="26" spans="1:11" x14ac:dyDescent="0.35">
      <c r="A26" s="40"/>
      <c r="B26" s="10" t="s">
        <v>5</v>
      </c>
      <c r="C26" s="68"/>
      <c r="D26" s="69"/>
      <c r="E26" s="48"/>
      <c r="F26" s="49"/>
      <c r="G26" s="49"/>
      <c r="H26" s="49"/>
      <c r="I26" s="50"/>
      <c r="J26" s="54"/>
    </row>
    <row r="27" spans="1:11" x14ac:dyDescent="0.35">
      <c r="A27" s="40"/>
      <c r="B27" s="17">
        <v>720</v>
      </c>
      <c r="C27" s="57" t="s">
        <v>31</v>
      </c>
      <c r="D27" s="58"/>
      <c r="E27" s="42">
        <v>0.28299999999999997</v>
      </c>
      <c r="F27" s="42"/>
      <c r="G27" s="42"/>
      <c r="H27" s="42"/>
      <c r="I27" s="43"/>
      <c r="J27" s="13">
        <f>E27*B27</f>
        <v>203.76</v>
      </c>
      <c r="K27" s="19">
        <f>J27/$J$59</f>
        <v>6.9827447521945349E-2</v>
      </c>
    </row>
    <row r="28" spans="1:11" x14ac:dyDescent="0.35">
      <c r="A28" s="21"/>
      <c r="B28" s="26"/>
      <c r="C28" s="27"/>
      <c r="D28" s="27"/>
      <c r="E28" s="27"/>
      <c r="F28" s="27"/>
      <c r="G28" s="27"/>
      <c r="H28" s="27"/>
      <c r="I28" s="27"/>
      <c r="J28" s="28"/>
      <c r="K28" s="25"/>
    </row>
    <row r="29" spans="1:11" x14ac:dyDescent="0.35">
      <c r="A29" s="21"/>
      <c r="B29" s="26"/>
      <c r="C29" s="27"/>
      <c r="D29" s="27"/>
      <c r="E29" s="27"/>
      <c r="F29" s="27"/>
      <c r="G29" s="27"/>
      <c r="H29" s="27"/>
      <c r="I29" s="27"/>
      <c r="J29" s="28"/>
      <c r="K29" s="25"/>
    </row>
    <row r="30" spans="1:11" x14ac:dyDescent="0.35">
      <c r="A30" s="40" t="s">
        <v>32</v>
      </c>
      <c r="B30" s="56" t="s">
        <v>2</v>
      </c>
      <c r="C30" s="56"/>
      <c r="D30" s="56"/>
      <c r="E30" s="44" t="s">
        <v>3</v>
      </c>
      <c r="F30" s="45"/>
      <c r="G30" s="45"/>
      <c r="H30" s="45"/>
      <c r="I30" s="46"/>
      <c r="J30" s="54" t="s">
        <v>4</v>
      </c>
    </row>
    <row r="31" spans="1:11" x14ac:dyDescent="0.35">
      <c r="A31" s="40"/>
      <c r="B31" s="56" t="s">
        <v>33</v>
      </c>
      <c r="C31" s="56"/>
      <c r="D31" s="56"/>
      <c r="E31" s="48"/>
      <c r="F31" s="49"/>
      <c r="G31" s="49"/>
      <c r="H31" s="49"/>
      <c r="I31" s="50"/>
      <c r="J31" s="54"/>
    </row>
    <row r="32" spans="1:11" x14ac:dyDescent="0.35">
      <c r="A32" s="40"/>
      <c r="B32" s="65">
        <v>10</v>
      </c>
      <c r="C32" s="65"/>
      <c r="D32" s="65"/>
      <c r="E32" s="37">
        <v>2</v>
      </c>
      <c r="F32" s="38"/>
      <c r="G32" s="38"/>
      <c r="H32" s="38"/>
      <c r="I32" s="39"/>
      <c r="J32" s="15">
        <f>E32*B32</f>
        <v>20</v>
      </c>
      <c r="K32" s="19">
        <f>J32/$J$59</f>
        <v>6.8538915902969519E-3</v>
      </c>
    </row>
    <row r="33" spans="1:11" x14ac:dyDescent="0.35">
      <c r="A33" s="21"/>
      <c r="B33" s="26"/>
      <c r="C33" s="27"/>
      <c r="D33" s="27"/>
      <c r="E33" s="27"/>
      <c r="F33" s="27"/>
      <c r="G33" s="27"/>
      <c r="H33" s="27"/>
      <c r="I33" s="27"/>
      <c r="J33" s="28"/>
      <c r="K33" s="25"/>
    </row>
    <row r="35" spans="1:11" x14ac:dyDescent="0.35">
      <c r="A35" s="40" t="s">
        <v>14</v>
      </c>
      <c r="B35" s="56" t="s">
        <v>2</v>
      </c>
      <c r="C35" s="56"/>
      <c r="D35" s="56"/>
      <c r="E35" s="41" t="s">
        <v>3</v>
      </c>
      <c r="F35" s="42"/>
      <c r="G35" s="42"/>
      <c r="H35" s="42"/>
      <c r="I35" s="43"/>
      <c r="J35" s="54" t="s">
        <v>4</v>
      </c>
    </row>
    <row r="36" spans="1:11" x14ac:dyDescent="0.35">
      <c r="A36" s="40"/>
      <c r="B36" s="12" t="s">
        <v>17</v>
      </c>
      <c r="C36" s="12" t="s">
        <v>16</v>
      </c>
      <c r="D36" s="12" t="s">
        <v>15</v>
      </c>
      <c r="E36" s="9" t="s">
        <v>34</v>
      </c>
      <c r="F36" s="9" t="s">
        <v>35</v>
      </c>
      <c r="G36" s="44" t="s">
        <v>36</v>
      </c>
      <c r="H36" s="45"/>
      <c r="I36" s="46"/>
      <c r="J36" s="55"/>
    </row>
    <row r="37" spans="1:11" x14ac:dyDescent="0.35">
      <c r="A37" s="40"/>
      <c r="B37" s="18">
        <v>5000</v>
      </c>
      <c r="C37" s="18">
        <v>100</v>
      </c>
      <c r="D37" s="18">
        <v>1000</v>
      </c>
      <c r="E37" s="34">
        <v>2.3E-2</v>
      </c>
      <c r="F37" s="8">
        <v>0.01</v>
      </c>
      <c r="G37" s="47">
        <v>0.09</v>
      </c>
      <c r="H37" s="47"/>
      <c r="I37" s="47"/>
      <c r="J37" s="14">
        <f>G37*D37+F37*C37+E37*B37</f>
        <v>206</v>
      </c>
      <c r="K37" s="19">
        <f>J37/$J$59</f>
        <v>7.0595083380058612E-2</v>
      </c>
    </row>
    <row r="38" spans="1:11" x14ac:dyDescent="0.35">
      <c r="A38" s="21"/>
      <c r="B38" s="22"/>
      <c r="C38" s="22"/>
      <c r="D38" s="22"/>
      <c r="E38" s="23"/>
      <c r="F38" s="23"/>
      <c r="G38" s="23"/>
      <c r="H38" s="23"/>
      <c r="I38" s="23"/>
      <c r="J38" s="24"/>
      <c r="K38" s="25"/>
    </row>
    <row r="39" spans="1:11" x14ac:dyDescent="0.35">
      <c r="A39" s="21"/>
      <c r="B39" s="22"/>
      <c r="C39" s="22"/>
      <c r="D39" s="22"/>
      <c r="E39" s="23"/>
      <c r="F39" s="23"/>
      <c r="G39" s="23"/>
      <c r="H39" s="23"/>
      <c r="I39" s="23"/>
      <c r="J39" s="24"/>
      <c r="K39" s="25"/>
    </row>
    <row r="40" spans="1:11" x14ac:dyDescent="0.35">
      <c r="A40" s="40" t="s">
        <v>37</v>
      </c>
      <c r="B40" s="56" t="s">
        <v>2</v>
      </c>
      <c r="C40" s="56"/>
      <c r="D40" s="56"/>
      <c r="E40" s="41" t="s">
        <v>3</v>
      </c>
      <c r="F40" s="42"/>
      <c r="G40" s="42"/>
      <c r="H40" s="42"/>
      <c r="I40" s="43"/>
      <c r="J40" s="54" t="s">
        <v>4</v>
      </c>
    </row>
    <row r="41" spans="1:11" x14ac:dyDescent="0.35">
      <c r="A41" s="40"/>
      <c r="B41" s="35" t="s">
        <v>38</v>
      </c>
      <c r="C41" s="57" t="s">
        <v>41</v>
      </c>
      <c r="D41" s="59"/>
      <c r="E41" s="41" t="s">
        <v>43</v>
      </c>
      <c r="F41" s="43"/>
      <c r="G41" s="41" t="s">
        <v>42</v>
      </c>
      <c r="H41" s="42"/>
      <c r="I41" s="43"/>
      <c r="J41" s="54"/>
    </row>
    <row r="42" spans="1:11" x14ac:dyDescent="0.35">
      <c r="A42" s="40"/>
      <c r="B42" s="36">
        <v>100</v>
      </c>
      <c r="C42" s="63">
        <v>15</v>
      </c>
      <c r="D42" s="64"/>
      <c r="E42" s="37">
        <v>0.03</v>
      </c>
      <c r="F42" s="39"/>
      <c r="G42" s="37">
        <v>1</v>
      </c>
      <c r="H42" s="38"/>
      <c r="I42" s="39"/>
      <c r="J42" s="15">
        <f>E42*B42+C42*G42</f>
        <v>18</v>
      </c>
      <c r="K42" s="19">
        <f>J42/$J$59</f>
        <v>6.1685024312672573E-3</v>
      </c>
    </row>
    <row r="43" spans="1:11" x14ac:dyDescent="0.35">
      <c r="A43" s="21"/>
      <c r="B43" s="22"/>
      <c r="C43" s="22"/>
      <c r="D43" s="22"/>
      <c r="E43" s="23"/>
      <c r="F43" s="23"/>
      <c r="G43" s="23"/>
      <c r="H43" s="23"/>
      <c r="I43" s="23"/>
      <c r="J43" s="24"/>
      <c r="K43" s="25"/>
    </row>
    <row r="44" spans="1:11" x14ac:dyDescent="0.35">
      <c r="A44" s="21"/>
      <c r="B44" s="22"/>
      <c r="C44" s="22"/>
      <c r="D44" s="22"/>
      <c r="E44" s="23"/>
      <c r="F44" s="23"/>
      <c r="G44" s="23"/>
      <c r="H44" s="23"/>
      <c r="I44" s="23"/>
      <c r="J44" s="24"/>
      <c r="K44" s="25"/>
    </row>
    <row r="45" spans="1:11" x14ac:dyDescent="0.35">
      <c r="A45" s="40" t="s">
        <v>44</v>
      </c>
      <c r="B45" s="56" t="s">
        <v>2</v>
      </c>
      <c r="C45" s="56"/>
      <c r="D45" s="56"/>
      <c r="E45" s="41" t="s">
        <v>3</v>
      </c>
      <c r="F45" s="42"/>
      <c r="G45" s="42"/>
      <c r="H45" s="42"/>
      <c r="I45" s="43"/>
      <c r="J45" s="54" t="s">
        <v>4</v>
      </c>
    </row>
    <row r="46" spans="1:11" x14ac:dyDescent="0.35">
      <c r="A46" s="40"/>
      <c r="B46" s="57" t="s">
        <v>45</v>
      </c>
      <c r="C46" s="58"/>
      <c r="D46" s="59"/>
      <c r="E46" s="41" t="s">
        <v>46</v>
      </c>
      <c r="F46" s="42"/>
      <c r="G46" s="42"/>
      <c r="H46" s="42"/>
      <c r="I46" s="43"/>
      <c r="J46" s="54"/>
    </row>
    <row r="47" spans="1:11" x14ac:dyDescent="0.35">
      <c r="A47" s="40"/>
      <c r="B47" s="60">
        <v>30</v>
      </c>
      <c r="C47" s="61"/>
      <c r="D47" s="62"/>
      <c r="E47" s="37">
        <v>5</v>
      </c>
      <c r="F47" s="38"/>
      <c r="G47" s="38"/>
      <c r="H47" s="38"/>
      <c r="I47" s="39"/>
      <c r="J47" s="15">
        <f>E47*B47</f>
        <v>150</v>
      </c>
      <c r="K47" s="19">
        <f>J47/$J$59</f>
        <v>5.140418692722714E-2</v>
      </c>
    </row>
    <row r="48" spans="1:11" x14ac:dyDescent="0.35">
      <c r="A48" s="21"/>
      <c r="B48" s="22"/>
      <c r="C48" s="22"/>
      <c r="D48" s="22"/>
      <c r="E48" s="23"/>
      <c r="F48" s="23"/>
      <c r="G48" s="23"/>
      <c r="H48" s="23"/>
      <c r="I48" s="23"/>
      <c r="J48" s="24"/>
      <c r="K48" s="25"/>
    </row>
    <row r="49" spans="1:11" x14ac:dyDescent="0.35">
      <c r="A49" s="21"/>
      <c r="B49" s="22"/>
      <c r="C49" s="22"/>
      <c r="D49" s="22"/>
      <c r="E49" s="23"/>
      <c r="F49" s="23"/>
      <c r="G49" s="23"/>
      <c r="H49" s="23"/>
      <c r="I49" s="23"/>
      <c r="J49" s="24"/>
      <c r="K49" s="25"/>
    </row>
    <row r="50" spans="1:11" x14ac:dyDescent="0.35">
      <c r="A50" s="40" t="s">
        <v>47</v>
      </c>
      <c r="B50" s="56" t="s">
        <v>2</v>
      </c>
      <c r="C50" s="56"/>
      <c r="D50" s="56"/>
      <c r="E50" s="56"/>
      <c r="F50" s="41" t="s">
        <v>3</v>
      </c>
      <c r="G50" s="42"/>
      <c r="H50" s="42"/>
      <c r="I50" s="43"/>
      <c r="J50" s="54" t="s">
        <v>4</v>
      </c>
    </row>
    <row r="51" spans="1:11" x14ac:dyDescent="0.35">
      <c r="A51" s="40"/>
      <c r="B51" s="12" t="s">
        <v>50</v>
      </c>
      <c r="C51" s="12" t="s">
        <v>48</v>
      </c>
      <c r="D51" s="12" t="s">
        <v>51</v>
      </c>
      <c r="E51" s="12" t="s">
        <v>15</v>
      </c>
      <c r="F51" s="9" t="s">
        <v>49</v>
      </c>
      <c r="G51" s="9" t="s">
        <v>48</v>
      </c>
      <c r="H51" s="9" t="s">
        <v>52</v>
      </c>
      <c r="I51" s="9" t="s">
        <v>15</v>
      </c>
      <c r="J51" s="55"/>
    </row>
    <row r="52" spans="1:11" x14ac:dyDescent="0.35">
      <c r="A52" s="40"/>
      <c r="B52" s="33">
        <v>10</v>
      </c>
      <c r="C52" s="33">
        <v>720</v>
      </c>
      <c r="D52" s="33">
        <v>10</v>
      </c>
      <c r="E52" s="33">
        <v>5000</v>
      </c>
      <c r="F52" s="32">
        <v>3.5</v>
      </c>
      <c r="G52" s="32">
        <v>0.5</v>
      </c>
      <c r="H52" s="31">
        <v>10</v>
      </c>
      <c r="I52" s="31">
        <v>0.09</v>
      </c>
      <c r="J52" s="14">
        <f>F52*B52+G52*C52+H52*D52+I52*E52</f>
        <v>945</v>
      </c>
      <c r="K52" s="19">
        <f>J52/$J$59</f>
        <v>0.32384637764153101</v>
      </c>
    </row>
    <row r="53" spans="1:11" x14ac:dyDescent="0.35">
      <c r="A53" s="21"/>
      <c r="B53" s="22"/>
      <c r="C53" s="22"/>
      <c r="D53" s="22"/>
      <c r="E53" s="23"/>
      <c r="F53" s="23"/>
      <c r="G53" s="23"/>
      <c r="H53" s="23"/>
      <c r="I53" s="23"/>
      <c r="J53" s="24"/>
      <c r="K53" s="25"/>
    </row>
    <row r="54" spans="1:11" x14ac:dyDescent="0.35">
      <c r="A54" s="21"/>
      <c r="B54" s="22"/>
      <c r="C54" s="22"/>
      <c r="D54" s="22"/>
      <c r="E54" s="23"/>
      <c r="F54" s="23"/>
      <c r="G54" s="23"/>
      <c r="H54" s="23"/>
      <c r="I54" s="23"/>
      <c r="J54" s="24"/>
      <c r="K54" s="25"/>
    </row>
    <row r="55" spans="1:11" x14ac:dyDescent="0.35">
      <c r="A55" s="21"/>
      <c r="B55" s="22"/>
      <c r="C55" s="22"/>
      <c r="D55" s="22"/>
      <c r="E55" s="23"/>
      <c r="F55" s="23"/>
      <c r="G55" s="23"/>
      <c r="H55" s="23"/>
      <c r="I55" s="23"/>
      <c r="J55" s="24"/>
      <c r="K55" s="25"/>
    </row>
    <row r="56" spans="1:11" x14ac:dyDescent="0.35">
      <c r="A56" s="21"/>
      <c r="B56" s="22"/>
      <c r="C56" s="22"/>
      <c r="D56" s="22"/>
      <c r="E56" s="23"/>
      <c r="F56" s="23"/>
      <c r="G56" s="23"/>
      <c r="H56" s="23"/>
      <c r="I56" s="23"/>
      <c r="J56" s="24"/>
      <c r="K56" s="25"/>
    </row>
    <row r="57" spans="1:11" x14ac:dyDescent="0.35">
      <c r="A57" s="21"/>
      <c r="B57" s="22"/>
      <c r="C57" s="22"/>
      <c r="D57" s="22"/>
      <c r="E57" s="23"/>
      <c r="F57" s="23"/>
      <c r="G57" s="23"/>
      <c r="H57" s="23"/>
      <c r="I57" s="23"/>
      <c r="J57" s="24"/>
      <c r="K57" s="25"/>
    </row>
    <row r="58" spans="1:11" ht="12.5" customHeight="1" x14ac:dyDescent="0.35"/>
    <row r="59" spans="1:11" x14ac:dyDescent="0.35">
      <c r="J59" s="29">
        <f>SUM(J37,J22, J27, J32,J18,J13,J8,J3,J42,J47,J52)</f>
        <v>2918.0502399999996</v>
      </c>
      <c r="K59" s="30">
        <f>SUM(K37,K32,K27,K22,K18,K13,K8,K3,K42,K47,K52)</f>
        <v>1.0000000000000002</v>
      </c>
    </row>
  </sheetData>
  <mergeCells count="80">
    <mergeCell ref="B20:D20"/>
    <mergeCell ref="C21:D21"/>
    <mergeCell ref="C22:D22"/>
    <mergeCell ref="J20:J21"/>
    <mergeCell ref="E20:I20"/>
    <mergeCell ref="E21:F21"/>
    <mergeCell ref="E22:F22"/>
    <mergeCell ref="G21:I21"/>
    <mergeCell ref="G22:I22"/>
    <mergeCell ref="A20:A22"/>
    <mergeCell ref="B1:D1"/>
    <mergeCell ref="B2:D2"/>
    <mergeCell ref="B3:D3"/>
    <mergeCell ref="J11:J12"/>
    <mergeCell ref="B6:D6"/>
    <mergeCell ref="J6:J7"/>
    <mergeCell ref="C7:D7"/>
    <mergeCell ref="C8:D8"/>
    <mergeCell ref="C11:D12"/>
    <mergeCell ref="C13:D13"/>
    <mergeCell ref="E11:I12"/>
    <mergeCell ref="E13:I13"/>
    <mergeCell ref="J16:J17"/>
    <mergeCell ref="C18:D18"/>
    <mergeCell ref="C16:D17"/>
    <mergeCell ref="J1:J2"/>
    <mergeCell ref="A1:A3"/>
    <mergeCell ref="A6:A8"/>
    <mergeCell ref="A11:A13"/>
    <mergeCell ref="A16:A18"/>
    <mergeCell ref="E16:I17"/>
    <mergeCell ref="E18:I18"/>
    <mergeCell ref="A25:A27"/>
    <mergeCell ref="J25:J26"/>
    <mergeCell ref="C25:D26"/>
    <mergeCell ref="C27:D27"/>
    <mergeCell ref="E25:I26"/>
    <mergeCell ref="E27:I27"/>
    <mergeCell ref="J40:J41"/>
    <mergeCell ref="C41:D41"/>
    <mergeCell ref="C42:D42"/>
    <mergeCell ref="A30:A32"/>
    <mergeCell ref="B30:D30"/>
    <mergeCell ref="J30:J31"/>
    <mergeCell ref="B31:D31"/>
    <mergeCell ref="B32:D32"/>
    <mergeCell ref="E30:I31"/>
    <mergeCell ref="E32:I32"/>
    <mergeCell ref="A35:A37"/>
    <mergeCell ref="B35:D35"/>
    <mergeCell ref="J35:J36"/>
    <mergeCell ref="E35:I35"/>
    <mergeCell ref="J50:J51"/>
    <mergeCell ref="F50:I50"/>
    <mergeCell ref="B50:E50"/>
    <mergeCell ref="A45:A47"/>
    <mergeCell ref="B45:D45"/>
    <mergeCell ref="J45:J46"/>
    <mergeCell ref="B46:D46"/>
    <mergeCell ref="B47:D47"/>
    <mergeCell ref="E45:I45"/>
    <mergeCell ref="E46:I46"/>
    <mergeCell ref="G36:I36"/>
    <mergeCell ref="G37:I37"/>
    <mergeCell ref="E1:I2"/>
    <mergeCell ref="E3:I3"/>
    <mergeCell ref="E6:I6"/>
    <mergeCell ref="G7:I7"/>
    <mergeCell ref="G8:I8"/>
    <mergeCell ref="E7:F7"/>
    <mergeCell ref="E8:F8"/>
    <mergeCell ref="E47:I47"/>
    <mergeCell ref="A50:A52"/>
    <mergeCell ref="E40:I40"/>
    <mergeCell ref="G41:I41"/>
    <mergeCell ref="G42:I42"/>
    <mergeCell ref="E41:F41"/>
    <mergeCell ref="E42:F42"/>
    <mergeCell ref="B40:D40"/>
    <mergeCell ref="A40:A42"/>
  </mergeCells>
  <hyperlinks>
    <hyperlink ref="A11" r:id="rId1" xr:uid="{0840EC5C-BDAD-436B-8DF7-8D4726E4C542}"/>
    <hyperlink ref="A6" r:id="rId2" xr:uid="{24B3792B-1941-4E87-A007-E3EC56357232}"/>
    <hyperlink ref="A1" r:id="rId3" xr:uid="{F3E57420-BBBA-41D1-A147-B9FF3896687D}"/>
    <hyperlink ref="A16" r:id="rId4" xr:uid="{F3FAC7C3-C0C4-4B43-BE18-290F2902766D}"/>
    <hyperlink ref="A20" r:id="rId5" xr:uid="{D1D91957-4764-437E-96DC-9D0E72465470}"/>
    <hyperlink ref="A35" r:id="rId6" xr:uid="{2DD465C1-3EFF-4A1A-AD60-AC5C70E37471}"/>
    <hyperlink ref="A25" r:id="rId7" display="Redshift" xr:uid="{3362E07F-7B84-463B-8904-99110961CADA}"/>
    <hyperlink ref="A25:A27" r:id="rId8" display="ElasticSearch" xr:uid="{53038655-A46C-493A-B806-F02F92808313}"/>
    <hyperlink ref="A30" r:id="rId9" display="Lambda" xr:uid="{4D42688F-C30C-47B4-A38C-B9362F3DAF58}"/>
    <hyperlink ref="A30:A32" r:id="rId10" display="CloudTrail" xr:uid="{D0D04926-37CD-4BD9-9ADB-E748938C7463}"/>
    <hyperlink ref="A40" r:id="rId11" display="Lambda" xr:uid="{C07C43D6-3E13-4695-A57C-18FB76BB34BD}"/>
    <hyperlink ref="A40:A42" r:id="rId12" display="KMS" xr:uid="{F0255873-DADC-4FEF-BBC1-0CFF0314D323}"/>
    <hyperlink ref="A45" r:id="rId13" display="Lambda" xr:uid="{591D0A44-9922-4116-9B95-3408FEFD2FD7}"/>
    <hyperlink ref="A45:A47" r:id="rId14" display="Athena" xr:uid="{90001E87-39EB-44A1-A9F7-A88ADE33B41E}"/>
    <hyperlink ref="A50:A52" r:id="rId15" display="API Gateway" xr:uid="{A1F599E1-E0EF-47B2-A6BF-115E845E2CAF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1FC3-73B8-4F52-8B35-EC55596B1FFD}">
  <dimension ref="A1:D53"/>
  <sheetViews>
    <sheetView topLeftCell="A38" workbookViewId="0">
      <selection activeCell="C46" sqref="C46"/>
    </sheetView>
  </sheetViews>
  <sheetFormatPr defaultRowHeight="14.5" x14ac:dyDescent="0.35"/>
  <cols>
    <col min="4" max="4" width="11.81640625" bestFit="1" customWidth="1"/>
  </cols>
  <sheetData>
    <row r="1" spans="1:4" x14ac:dyDescent="0.35">
      <c r="A1" s="1">
        <v>128</v>
      </c>
      <c r="B1" s="2">
        <v>3200000</v>
      </c>
      <c r="C1" s="1">
        <v>2.0800000000000001E-7</v>
      </c>
      <c r="D1">
        <f>C1/A1*1000000</f>
        <v>1.6250000000000001E-3</v>
      </c>
    </row>
    <row r="2" spans="1:4" x14ac:dyDescent="0.35">
      <c r="A2" s="3">
        <v>192</v>
      </c>
      <c r="B2" s="4">
        <v>2133333</v>
      </c>
      <c r="C2" s="3">
        <v>3.1300000000000001E-7</v>
      </c>
      <c r="D2">
        <f t="shared" ref="D2:D45" si="0">C2/A2*1000000</f>
        <v>1.6302083333333336E-3</v>
      </c>
    </row>
    <row r="3" spans="1:4" x14ac:dyDescent="0.35">
      <c r="A3" s="1">
        <v>256</v>
      </c>
      <c r="B3" s="2">
        <v>1600000</v>
      </c>
      <c r="C3" s="1">
        <v>4.1699999999999999E-7</v>
      </c>
      <c r="D3">
        <f t="shared" si="0"/>
        <v>1.6289062499999999E-3</v>
      </c>
    </row>
    <row r="4" spans="1:4" x14ac:dyDescent="0.35">
      <c r="A4" s="3">
        <v>320</v>
      </c>
      <c r="B4" s="4">
        <v>1280000</v>
      </c>
      <c r="C4" s="3">
        <v>5.2099999999999997E-7</v>
      </c>
      <c r="D4">
        <f t="shared" si="0"/>
        <v>1.6281249999999998E-3</v>
      </c>
    </row>
    <row r="5" spans="1:4" x14ac:dyDescent="0.35">
      <c r="A5" s="1">
        <v>384</v>
      </c>
      <c r="B5" s="2">
        <v>1066667</v>
      </c>
      <c r="C5" s="1">
        <v>6.2500000000000005E-7</v>
      </c>
      <c r="D5">
        <f t="shared" si="0"/>
        <v>1.627604166666667E-3</v>
      </c>
    </row>
    <row r="6" spans="1:4" x14ac:dyDescent="0.35">
      <c r="A6" s="3">
        <v>448</v>
      </c>
      <c r="B6" s="4">
        <v>914286</v>
      </c>
      <c r="C6" s="3">
        <v>7.2900000000000003E-7</v>
      </c>
      <c r="D6">
        <f t="shared" si="0"/>
        <v>1.6272321428571429E-3</v>
      </c>
    </row>
    <row r="7" spans="1:4" x14ac:dyDescent="0.35">
      <c r="A7" s="1">
        <v>512</v>
      </c>
      <c r="B7" s="2">
        <v>800000</v>
      </c>
      <c r="C7" s="1">
        <v>8.3399999999999998E-7</v>
      </c>
      <c r="D7">
        <f t="shared" si="0"/>
        <v>1.6289062499999999E-3</v>
      </c>
    </row>
    <row r="8" spans="1:4" x14ac:dyDescent="0.35">
      <c r="A8" s="3">
        <v>576</v>
      </c>
      <c r="B8" s="4">
        <v>711111</v>
      </c>
      <c r="C8" s="3">
        <v>9.3799999999999996E-7</v>
      </c>
      <c r="D8">
        <f t="shared" si="0"/>
        <v>1.6284722222222221E-3</v>
      </c>
    </row>
    <row r="9" spans="1:4" x14ac:dyDescent="0.35">
      <c r="A9" s="1">
        <v>640</v>
      </c>
      <c r="B9" s="2">
        <v>640000</v>
      </c>
      <c r="C9" s="1">
        <v>1.0419999999999999E-6</v>
      </c>
      <c r="D9">
        <f t="shared" si="0"/>
        <v>1.6281249999999998E-3</v>
      </c>
    </row>
    <row r="10" spans="1:4" x14ac:dyDescent="0.35">
      <c r="A10" s="3">
        <v>704</v>
      </c>
      <c r="B10" s="4">
        <v>581818</v>
      </c>
      <c r="C10" s="3">
        <v>1.1459999999999999E-6</v>
      </c>
      <c r="D10">
        <f t="shared" si="0"/>
        <v>1.6278409090909091E-3</v>
      </c>
    </row>
    <row r="11" spans="1:4" x14ac:dyDescent="0.35">
      <c r="A11" s="1">
        <v>768</v>
      </c>
      <c r="B11" s="2">
        <v>533333</v>
      </c>
      <c r="C11" s="1">
        <v>1.2500000000000001E-6</v>
      </c>
      <c r="D11">
        <f t="shared" si="0"/>
        <v>1.627604166666667E-3</v>
      </c>
    </row>
    <row r="12" spans="1:4" x14ac:dyDescent="0.35">
      <c r="A12" s="3">
        <v>832</v>
      </c>
      <c r="B12" s="4">
        <v>492308</v>
      </c>
      <c r="C12" s="3">
        <v>1.3540000000000001E-6</v>
      </c>
      <c r="D12">
        <f t="shared" si="0"/>
        <v>1.6274038461538463E-3</v>
      </c>
    </row>
    <row r="13" spans="1:4" x14ac:dyDescent="0.35">
      <c r="A13" s="1">
        <v>896</v>
      </c>
      <c r="B13" s="2">
        <v>457143</v>
      </c>
      <c r="C13" s="1">
        <v>1.4589999999999999E-6</v>
      </c>
      <c r="D13">
        <f t="shared" si="0"/>
        <v>1.6283482142857141E-3</v>
      </c>
    </row>
    <row r="14" spans="1:4" x14ac:dyDescent="0.35">
      <c r="A14" s="3">
        <v>960</v>
      </c>
      <c r="B14" s="4">
        <v>426667</v>
      </c>
      <c r="C14" s="3">
        <v>1.5629999999999999E-6</v>
      </c>
      <c r="D14">
        <f t="shared" si="0"/>
        <v>1.6281249999999998E-3</v>
      </c>
    </row>
    <row r="15" spans="1:4" x14ac:dyDescent="0.35">
      <c r="A15" s="1">
        <v>1024</v>
      </c>
      <c r="B15" s="2">
        <v>400000</v>
      </c>
      <c r="C15" s="1">
        <v>1.6670000000000001E-6</v>
      </c>
      <c r="D15">
        <f t="shared" si="0"/>
        <v>1.6279296875E-3</v>
      </c>
    </row>
    <row r="16" spans="1:4" x14ac:dyDescent="0.35">
      <c r="A16" s="3">
        <v>1088</v>
      </c>
      <c r="B16" s="4">
        <v>376471</v>
      </c>
      <c r="C16" s="3">
        <v>1.7710000000000001E-6</v>
      </c>
      <c r="D16">
        <f t="shared" si="0"/>
        <v>1.6277573529411766E-3</v>
      </c>
    </row>
    <row r="17" spans="1:4" x14ac:dyDescent="0.35">
      <c r="A17" s="1">
        <v>1152</v>
      </c>
      <c r="B17" s="2">
        <v>355556</v>
      </c>
      <c r="C17" s="1">
        <v>1.875E-6</v>
      </c>
      <c r="D17">
        <f t="shared" si="0"/>
        <v>1.6276041666666667E-3</v>
      </c>
    </row>
    <row r="18" spans="1:4" x14ac:dyDescent="0.35">
      <c r="A18" s="3">
        <v>1216</v>
      </c>
      <c r="B18" s="4">
        <v>336842</v>
      </c>
      <c r="C18" s="3">
        <v>1.9800000000000001E-6</v>
      </c>
      <c r="D18">
        <f t="shared" si="0"/>
        <v>1.6282894736842106E-3</v>
      </c>
    </row>
    <row r="19" spans="1:4" x14ac:dyDescent="0.35">
      <c r="A19" s="1">
        <v>1280</v>
      </c>
      <c r="B19" s="2">
        <v>320000</v>
      </c>
      <c r="C19" s="1">
        <v>2.0839999999999999E-6</v>
      </c>
      <c r="D19">
        <f t="shared" si="0"/>
        <v>1.6281249999999998E-3</v>
      </c>
    </row>
    <row r="20" spans="1:4" x14ac:dyDescent="0.35">
      <c r="A20" s="3">
        <v>1344</v>
      </c>
      <c r="B20" s="4">
        <v>304762</v>
      </c>
      <c r="C20" s="3">
        <v>2.1880000000000001E-6</v>
      </c>
      <c r="D20">
        <f t="shared" si="0"/>
        <v>1.6279761904761905E-3</v>
      </c>
    </row>
    <row r="21" spans="1:4" x14ac:dyDescent="0.35">
      <c r="A21" s="1">
        <v>1408</v>
      </c>
      <c r="B21" s="2">
        <v>290909</v>
      </c>
      <c r="C21" s="1">
        <v>2.2919999999999998E-6</v>
      </c>
      <c r="D21">
        <f t="shared" si="0"/>
        <v>1.6278409090909091E-3</v>
      </c>
    </row>
    <row r="22" spans="1:4" x14ac:dyDescent="0.35">
      <c r="A22" s="3">
        <v>1472</v>
      </c>
      <c r="B22" s="4">
        <v>278261</v>
      </c>
      <c r="C22" s="3">
        <v>2.396E-6</v>
      </c>
      <c r="D22">
        <f t="shared" si="0"/>
        <v>1.6277173913043477E-3</v>
      </c>
    </row>
    <row r="23" spans="1:4" x14ac:dyDescent="0.35">
      <c r="A23" s="1">
        <v>1536</v>
      </c>
      <c r="B23" s="2">
        <v>266667</v>
      </c>
      <c r="C23" s="1">
        <v>2.5009999999999999E-6</v>
      </c>
      <c r="D23">
        <f t="shared" si="0"/>
        <v>1.6282552083333333E-3</v>
      </c>
    </row>
    <row r="24" spans="1:4" x14ac:dyDescent="0.35">
      <c r="A24" s="3">
        <v>1600</v>
      </c>
      <c r="B24" s="4">
        <v>256000</v>
      </c>
      <c r="C24" s="3">
        <v>2.605E-6</v>
      </c>
      <c r="D24">
        <f t="shared" si="0"/>
        <v>1.628125E-3</v>
      </c>
    </row>
    <row r="25" spans="1:4" x14ac:dyDescent="0.35">
      <c r="A25" s="1">
        <v>1664</v>
      </c>
      <c r="B25" s="2">
        <v>246154</v>
      </c>
      <c r="C25" s="1">
        <v>2.7089999999999998E-6</v>
      </c>
      <c r="D25">
        <f t="shared" si="0"/>
        <v>1.6280048076923075E-3</v>
      </c>
    </row>
    <row r="26" spans="1:4" x14ac:dyDescent="0.35">
      <c r="A26" s="3">
        <v>1728</v>
      </c>
      <c r="B26" s="4">
        <v>237037</v>
      </c>
      <c r="C26" s="3">
        <v>2.813E-6</v>
      </c>
      <c r="D26">
        <f t="shared" si="0"/>
        <v>1.6278935185185185E-3</v>
      </c>
    </row>
    <row r="27" spans="1:4" x14ac:dyDescent="0.35">
      <c r="A27" s="1">
        <v>1792</v>
      </c>
      <c r="B27" s="2">
        <v>228571</v>
      </c>
      <c r="C27" s="1">
        <v>2.9170000000000002E-6</v>
      </c>
      <c r="D27">
        <f t="shared" si="0"/>
        <v>1.6277901785714287E-3</v>
      </c>
    </row>
    <row r="28" spans="1:4" x14ac:dyDescent="0.35">
      <c r="A28" s="3">
        <v>1856</v>
      </c>
      <c r="B28" s="4">
        <v>220690</v>
      </c>
      <c r="C28" s="3">
        <v>3.021E-6</v>
      </c>
      <c r="D28">
        <f t="shared" si="0"/>
        <v>1.6276939655172414E-3</v>
      </c>
    </row>
    <row r="29" spans="1:4" x14ac:dyDescent="0.35">
      <c r="A29" s="1">
        <v>1920</v>
      </c>
      <c r="B29" s="2">
        <v>213333</v>
      </c>
      <c r="C29" s="1">
        <v>3.1259999999999998E-6</v>
      </c>
      <c r="D29">
        <f t="shared" si="0"/>
        <v>1.6281249999999998E-3</v>
      </c>
    </row>
    <row r="30" spans="1:4" x14ac:dyDescent="0.35">
      <c r="A30" s="3">
        <v>1984</v>
      </c>
      <c r="B30" s="4">
        <v>206452</v>
      </c>
      <c r="C30" s="3">
        <v>3.23E-6</v>
      </c>
      <c r="D30">
        <f t="shared" si="0"/>
        <v>1.628024193548387E-3</v>
      </c>
    </row>
    <row r="31" spans="1:4" x14ac:dyDescent="0.35">
      <c r="A31" s="1">
        <v>2048</v>
      </c>
      <c r="B31" s="2">
        <v>200000</v>
      </c>
      <c r="C31" s="1">
        <v>3.3340000000000002E-6</v>
      </c>
      <c r="D31">
        <f t="shared" si="0"/>
        <v>1.6279296875E-3</v>
      </c>
    </row>
    <row r="32" spans="1:4" x14ac:dyDescent="0.35">
      <c r="A32" s="3">
        <v>2112</v>
      </c>
      <c r="B32" s="4">
        <v>193939</v>
      </c>
      <c r="C32" s="3">
        <v>3.4379999999999999E-6</v>
      </c>
      <c r="D32">
        <f t="shared" si="0"/>
        <v>1.6278409090909091E-3</v>
      </c>
    </row>
    <row r="33" spans="1:4" x14ac:dyDescent="0.35">
      <c r="A33" s="1">
        <v>2176</v>
      </c>
      <c r="B33" s="2">
        <v>188235</v>
      </c>
      <c r="C33" s="1">
        <v>3.5420000000000001E-6</v>
      </c>
      <c r="D33">
        <f>C33/A33*1000000</f>
        <v>1.6277573529411766E-3</v>
      </c>
    </row>
    <row r="34" spans="1:4" x14ac:dyDescent="0.35">
      <c r="A34" s="3">
        <v>2240</v>
      </c>
      <c r="B34" s="4">
        <v>182857</v>
      </c>
      <c r="C34" s="3">
        <v>3.647E-6</v>
      </c>
      <c r="D34">
        <f t="shared" si="0"/>
        <v>1.6281249999999998E-3</v>
      </c>
    </row>
    <row r="35" spans="1:4" x14ac:dyDescent="0.35">
      <c r="A35" s="1">
        <v>2304</v>
      </c>
      <c r="B35" s="2">
        <v>177778</v>
      </c>
      <c r="C35" s="1">
        <v>3.7510000000000002E-6</v>
      </c>
      <c r="D35">
        <f t="shared" si="0"/>
        <v>1.6280381944444443E-3</v>
      </c>
    </row>
    <row r="36" spans="1:4" x14ac:dyDescent="0.35">
      <c r="A36" s="3">
        <v>2368</v>
      </c>
      <c r="B36" s="4">
        <v>172973</v>
      </c>
      <c r="C36" s="3">
        <v>3.8550000000000004E-6</v>
      </c>
      <c r="D36">
        <f t="shared" si="0"/>
        <v>1.6279560810810811E-3</v>
      </c>
    </row>
    <row r="37" spans="1:4" x14ac:dyDescent="0.35">
      <c r="A37" s="1">
        <v>2432</v>
      </c>
      <c r="B37" s="2">
        <v>168421</v>
      </c>
      <c r="C37" s="1">
        <v>3.9589999999999997E-6</v>
      </c>
      <c r="D37">
        <f t="shared" si="0"/>
        <v>1.6278782894736841E-3</v>
      </c>
    </row>
    <row r="38" spans="1:4" x14ac:dyDescent="0.35">
      <c r="A38" s="3">
        <v>2496</v>
      </c>
      <c r="B38" s="4">
        <v>164103</v>
      </c>
      <c r="C38" s="3">
        <v>4.0629999999999999E-6</v>
      </c>
      <c r="D38">
        <f t="shared" si="0"/>
        <v>1.6278044871794871E-3</v>
      </c>
    </row>
    <row r="39" spans="1:4" x14ac:dyDescent="0.35">
      <c r="A39" s="1">
        <v>2560</v>
      </c>
      <c r="B39" s="2">
        <v>160000</v>
      </c>
      <c r="C39" s="1">
        <v>4.1679999999999997E-6</v>
      </c>
      <c r="D39">
        <f t="shared" si="0"/>
        <v>1.6281249999999998E-3</v>
      </c>
    </row>
    <row r="40" spans="1:4" x14ac:dyDescent="0.35">
      <c r="A40" s="3">
        <v>2624</v>
      </c>
      <c r="B40" s="4">
        <v>156098</v>
      </c>
      <c r="C40" s="3">
        <v>4.2719999999999999E-6</v>
      </c>
      <c r="D40">
        <f t="shared" si="0"/>
        <v>1.6280487804878048E-3</v>
      </c>
    </row>
    <row r="41" spans="1:4" x14ac:dyDescent="0.35">
      <c r="A41" s="1">
        <v>2688</v>
      </c>
      <c r="B41" s="2">
        <v>152381</v>
      </c>
      <c r="C41" s="1">
        <v>4.3760000000000001E-6</v>
      </c>
      <c r="D41">
        <f t="shared" si="0"/>
        <v>1.6279761904761905E-3</v>
      </c>
    </row>
    <row r="42" spans="1:4" x14ac:dyDescent="0.35">
      <c r="A42" s="3">
        <v>2752</v>
      </c>
      <c r="B42" s="4">
        <v>148837</v>
      </c>
      <c r="C42" s="3">
        <v>4.4800000000000003E-6</v>
      </c>
      <c r="D42">
        <f t="shared" si="0"/>
        <v>1.6279069767441861E-3</v>
      </c>
    </row>
    <row r="43" spans="1:4" x14ac:dyDescent="0.35">
      <c r="A43" s="1">
        <v>2816</v>
      </c>
      <c r="B43" s="2">
        <v>145455</v>
      </c>
      <c r="C43" s="1">
        <v>4.5839999999999996E-6</v>
      </c>
      <c r="D43">
        <f t="shared" si="0"/>
        <v>1.6278409090909091E-3</v>
      </c>
    </row>
    <row r="44" spans="1:4" x14ac:dyDescent="0.35">
      <c r="A44" s="3">
        <v>2880</v>
      </c>
      <c r="B44" s="4">
        <v>142222</v>
      </c>
      <c r="C44" s="3">
        <v>4.6879999999999998E-6</v>
      </c>
      <c r="D44">
        <f t="shared" si="0"/>
        <v>1.6277777777777779E-3</v>
      </c>
    </row>
    <row r="45" spans="1:4" x14ac:dyDescent="0.35">
      <c r="A45" s="1">
        <v>2944</v>
      </c>
      <c r="B45" s="2">
        <v>139130</v>
      </c>
      <c r="C45" s="1">
        <v>4.7929999999999997E-6</v>
      </c>
      <c r="D45">
        <f t="shared" si="0"/>
        <v>1.6280570652173912E-3</v>
      </c>
    </row>
    <row r="46" spans="1:4" x14ac:dyDescent="0.35">
      <c r="A46" s="3">
        <v>3008</v>
      </c>
      <c r="B46" s="4">
        <v>136170</v>
      </c>
      <c r="C46" s="3">
        <v>4.8969999999999999E-6</v>
      </c>
      <c r="D46">
        <f>C46/A46</f>
        <v>1.6279920212765957E-9</v>
      </c>
    </row>
    <row r="47" spans="1:4" x14ac:dyDescent="0.35">
      <c r="C47">
        <f>AVERAGE(C1:C46)</f>
        <v>2.5526304347826089E-6</v>
      </c>
      <c r="D47">
        <f>AVERAGE(D1:D46)</f>
        <v>1.5925677798830063E-3</v>
      </c>
    </row>
    <row r="53" spans="4:4" x14ac:dyDescent="0.35">
      <c r="D53" s="5">
        <v>2.5526304347826102E-6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Kim</dc:creator>
  <cp:lastModifiedBy>Viacheslav Kim</cp:lastModifiedBy>
  <dcterms:created xsi:type="dcterms:W3CDTF">2019-11-20T16:42:58Z</dcterms:created>
  <dcterms:modified xsi:type="dcterms:W3CDTF">2019-11-21T08:26:16Z</dcterms:modified>
</cp:coreProperties>
</file>