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6335" windowHeight="10830"/>
  </bookViews>
  <sheets>
    <sheet name="Alcohol past year crosswalk" sheetId="22" r:id="rId1"/>
  </sheets>
  <calcPr calcId="145621"/>
</workbook>
</file>

<file path=xl/calcChain.xml><?xml version="1.0" encoding="utf-8"?>
<calcChain xmlns="http://schemas.openxmlformats.org/spreadsheetml/2006/main">
  <c r="G24" i="22" l="1"/>
  <c r="K30" i="22"/>
  <c r="M30" i="22"/>
  <c r="E3" i="22"/>
  <c r="J30" i="22"/>
  <c r="L30" i="22"/>
  <c r="N30" i="22" l="1"/>
  <c r="P24" i="22"/>
  <c r="G4" i="22"/>
  <c r="H4" i="22"/>
  <c r="G5" i="22"/>
  <c r="H5" i="22"/>
  <c r="G6" i="22"/>
  <c r="H6" i="22"/>
  <c r="G7" i="22"/>
  <c r="H7" i="22"/>
  <c r="G8" i="22"/>
  <c r="H8" i="22"/>
  <c r="G9" i="22"/>
  <c r="H9" i="22"/>
  <c r="G10" i="22"/>
  <c r="H10" i="22"/>
  <c r="G11" i="22"/>
  <c r="H11" i="22"/>
  <c r="G12" i="22"/>
  <c r="H12" i="22"/>
  <c r="G13" i="22"/>
  <c r="H13" i="22"/>
  <c r="G14" i="22"/>
  <c r="H14" i="22"/>
  <c r="G15" i="22"/>
  <c r="H15" i="22"/>
  <c r="G16" i="22"/>
  <c r="H16" i="22"/>
  <c r="H3" i="22"/>
  <c r="G3" i="22"/>
  <c r="E10" i="22"/>
  <c r="E8" i="22"/>
  <c r="E14" i="22"/>
  <c r="E13" i="22"/>
  <c r="E7" i="22"/>
  <c r="E16" i="22"/>
  <c r="E5" i="22"/>
  <c r="E15" i="22"/>
  <c r="E11" i="22"/>
  <c r="E9" i="22"/>
  <c r="E4" i="22"/>
  <c r="E12" i="22"/>
  <c r="E6" i="22"/>
  <c r="Q24" i="22" l="1"/>
  <c r="F6" i="22"/>
  <c r="F11" i="22"/>
  <c r="F10" i="22"/>
  <c r="F12" i="22"/>
  <c r="F15" i="22"/>
  <c r="F13" i="22"/>
  <c r="F4" i="22"/>
  <c r="F5" i="22"/>
  <c r="F14" i="22"/>
  <c r="F3" i="22"/>
  <c r="F9" i="22"/>
  <c r="F16" i="22"/>
  <c r="F8" i="22"/>
  <c r="F7" i="22"/>
</calcChain>
</file>

<file path=xl/sharedStrings.xml><?xml version="1.0" encoding="utf-8"?>
<sst xmlns="http://schemas.openxmlformats.org/spreadsheetml/2006/main" count="67" uniqueCount="42">
  <si>
    <t>mid age</t>
  </si>
  <si>
    <t>male 18-24</t>
  </si>
  <si>
    <t>male 25-29</t>
  </si>
  <si>
    <t>male 30-34</t>
  </si>
  <si>
    <t>male 35-39</t>
  </si>
  <si>
    <t>male 40-44</t>
  </si>
  <si>
    <t>male 45-54</t>
  </si>
  <si>
    <t>male 55-99</t>
  </si>
  <si>
    <t>female 18-24</t>
  </si>
  <si>
    <t>female 25-29</t>
  </si>
  <si>
    <t>female 30-34</t>
  </si>
  <si>
    <t>female 35-39</t>
  </si>
  <si>
    <t>female 40-44</t>
  </si>
  <si>
    <t>female 45-54</t>
  </si>
  <si>
    <t>female 55-99</t>
  </si>
  <si>
    <t>se</t>
  </si>
  <si>
    <t>Variable</t>
  </si>
  <si>
    <t>Median</t>
  </si>
  <si>
    <t>Mean</t>
  </si>
  <si>
    <t>StDev</t>
  </si>
  <si>
    <t>Low</t>
  </si>
  <si>
    <t>High</t>
  </si>
  <si>
    <t>LCI 95%</t>
  </si>
  <si>
    <t>HCI 95%</t>
  </si>
  <si>
    <t>averate duration</t>
  </si>
  <si>
    <t>uncertainty</t>
  </si>
  <si>
    <t>LL</t>
  </si>
  <si>
    <t>UL</t>
  </si>
  <si>
    <t>crosswalk 1 yr prev to past month</t>
  </si>
  <si>
    <t>sex</t>
  </si>
  <si>
    <t>age_start</t>
  </si>
  <si>
    <t>age_end</t>
  </si>
  <si>
    <t>mean</t>
  </si>
  <si>
    <t>Male</t>
  </si>
  <si>
    <t>1-year prevalence</t>
  </si>
  <si>
    <t>Crosswalk</t>
  </si>
  <si>
    <t>Study name</t>
  </si>
  <si>
    <t>ES</t>
  </si>
  <si>
    <t>Lo 95% CI</t>
  </si>
  <si>
    <t>Hi 95% CI</t>
  </si>
  <si>
    <t>Past-month prevalence</t>
  </si>
  <si>
    <t>Working example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</si>
</sst>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0"/>
      <name val="Arial"/>
      <charset val="1"/>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applyNumberForma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33" borderId="0" applyNumberFormat="0" applyBorder="0" applyAlignment="0" applyProtection="0"/>
    <xf numFmtId="0" fontId="1" fillId="0" borderId="0"/>
    <xf numFmtId="0" fontId="1" fillId="9" borderId="8" applyNumberFormat="0" applyFont="0" applyAlignment="0" applyProtection="0"/>
  </cellStyleXfs>
  <cellXfs count="42">
    <xf numFmtId="0" fontId="0" fillId="0" borderId="0" xfId="0"/>
    <xf numFmtId="0" fontId="0" fillId="0" borderId="0" xfId="0" applyAlignment="1">
      <alignment horizontal="center"/>
    </xf>
    <xf numFmtId="2" fontId="0" fillId="0" borderId="0" xfId="0" applyNumberFormat="1" applyAlignment="1">
      <alignment horizontal="center"/>
    </xf>
    <xf numFmtId="0" fontId="0" fillId="2" borderId="0" xfId="0" applyFill="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2" fontId="0" fillId="0" borderId="12" xfId="0" applyNumberFormat="1" applyBorder="1" applyAlignment="1">
      <alignment horizontal="center"/>
    </xf>
    <xf numFmtId="0" fontId="0" fillId="0" borderId="13" xfId="0" applyBorder="1" applyAlignment="1">
      <alignment horizontal="center"/>
    </xf>
    <xf numFmtId="0" fontId="19" fillId="0" borderId="17"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0" fillId="0" borderId="0" xfId="0" applyAlignment="1">
      <alignment horizontal="left"/>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0" xfId="0" applyFont="1" applyAlignment="1">
      <alignment horizontal="center" vertical="center" wrapText="1"/>
    </xf>
    <xf numFmtId="0" fontId="2" fillId="0" borderId="11" xfId="0" applyFont="1" applyBorder="1" applyAlignment="1">
      <alignment horizontal="left" vertical="center"/>
    </xf>
    <xf numFmtId="2" fontId="2" fillId="0" borderId="0" xfId="0" applyNumberFormat="1" applyFont="1" applyAlignment="1">
      <alignment horizontal="left" vertical="center"/>
    </xf>
    <xf numFmtId="0" fontId="0" fillId="0" borderId="0" xfId="0" applyAlignment="1">
      <alignment horizontal="left" vertical="center"/>
    </xf>
    <xf numFmtId="0" fontId="1" fillId="0" borderId="10" xfId="41" applyBorder="1" applyAlignment="1">
      <alignment horizontal="left" vertical="center" wrapText="1"/>
    </xf>
    <xf numFmtId="0" fontId="1" fillId="0" borderId="0" xfId="41" applyAlignment="1">
      <alignment horizontal="left" vertical="center" wrapText="1"/>
    </xf>
    <xf numFmtId="0" fontId="0" fillId="0" borderId="10" xfId="0" applyBorder="1" applyAlignment="1">
      <alignment horizontal="left" vertical="center"/>
    </xf>
    <xf numFmtId="0" fontId="2" fillId="0" borderId="10" xfId="0" applyFont="1" applyBorder="1" applyAlignment="1">
      <alignment horizontal="left" vertical="center"/>
    </xf>
    <xf numFmtId="0" fontId="2" fillId="0" borderId="0" xfId="0" applyFont="1" applyAlignment="1">
      <alignment horizontal="left" vertical="center"/>
    </xf>
    <xf numFmtId="0" fontId="2" fillId="0" borderId="10" xfId="0" applyFont="1" applyBorder="1" applyAlignment="1">
      <alignment horizontal="left" vertical="center" wrapText="1"/>
    </xf>
    <xf numFmtId="0" fontId="0" fillId="0" borderId="0" xfId="0" applyAlignment="1">
      <alignment horizontal="left" vertical="center" wrapText="1"/>
    </xf>
    <xf numFmtId="2" fontId="0" fillId="0" borderId="10" xfId="0" applyNumberFormat="1" applyBorder="1" applyAlignment="1">
      <alignment horizontal="left" vertical="center"/>
    </xf>
    <xf numFmtId="2" fontId="0" fillId="0" borderId="0" xfId="0" applyNumberFormat="1" applyAlignment="1">
      <alignment horizontal="left" vertical="center"/>
    </xf>
    <xf numFmtId="0" fontId="0" fillId="0" borderId="10" xfId="0" applyFill="1" applyBorder="1" applyAlignment="1">
      <alignment horizontal="left" vertical="center"/>
    </xf>
    <xf numFmtId="164" fontId="0" fillId="0" borderId="10" xfId="0" applyNumberFormat="1" applyFill="1" applyBorder="1" applyAlignment="1">
      <alignment horizontal="left" vertical="center"/>
    </xf>
    <xf numFmtId="0" fontId="2" fillId="0" borderId="0" xfId="0" applyFont="1" applyBorder="1" applyAlignment="1">
      <alignment vertical="center"/>
    </xf>
    <xf numFmtId="0" fontId="19" fillId="34" borderId="14" xfId="0" applyFont="1" applyFill="1" applyBorder="1" applyAlignment="1">
      <alignment horizontal="left" vertical="center" wrapText="1"/>
    </xf>
    <xf numFmtId="0" fontId="19" fillId="34" borderId="15" xfId="0" applyFont="1" applyFill="1" applyBorder="1" applyAlignment="1">
      <alignment horizontal="left" vertical="center" wrapText="1"/>
    </xf>
    <xf numFmtId="0" fontId="19" fillId="34" borderId="16" xfId="0" applyFont="1" applyFill="1" applyBorder="1" applyAlignment="1">
      <alignment horizontal="left" vertical="center" wrapText="1"/>
    </xf>
    <xf numFmtId="2" fontId="2" fillId="0" borderId="14"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0" xfId="0" applyFont="1" applyBorder="1" applyAlignment="1">
      <alignment horizontal="center" vertic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114300</xdr:colOff>
      <xdr:row>32</xdr:row>
      <xdr:rowOff>57151</xdr:rowOff>
    </xdr:from>
    <xdr:to>
      <xdr:col>10</xdr:col>
      <xdr:colOff>133350</xdr:colOff>
      <xdr:row>56</xdr:row>
      <xdr:rowOff>95251</xdr:rowOff>
    </xdr:to>
    <mc:AlternateContent xmlns:mc="http://schemas.openxmlformats.org/markup-compatibility/2006">
      <mc:Choice xmlns:a14="http://schemas.microsoft.com/office/drawing/2010/main" Requires="a14">
        <xdr:sp macro="" textlink="">
          <xdr:nvSpPr>
            <xdr:cNvPr id="2" name="Rectangle 1"/>
            <xdr:cNvSpPr/>
          </xdr:nvSpPr>
          <xdr:spPr>
            <a:xfrm>
              <a:off x="114300" y="6505576"/>
              <a:ext cx="9772650" cy="3924300"/>
            </a:xfrm>
            <a:prstGeom prst="rect">
              <a:avLst/>
            </a:prstGeom>
            <a:solidFill>
              <a:schemeClr val="accent3">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endParaRPr lang="en-US" sz="1100" b="1">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Overview of the Analytical Strategy </a:t>
              </a:r>
            </a:p>
            <a:p>
              <a:endParaRPr lang="en-US" sz="1100" b="1">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As the majority of data points for alcohol dependence</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prevalence were one-year prevalence rather than the desired point prevalence and because remission (and hence, average duration) vary considerably with age, it was decided to apply an adjustment (or crosswalk) to one-year prevalence figures before entry into dismod. This allowed an age pattern of adjustment that cannot be replicated within dismod by use of covariates. The first step was to estimate the average duration by taking the inverse of remission data from NESARC wave 1 and 2. Next, we applied an adjustment factor from one-year to point prevalence using the following formula:</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n-US" sz="1100">
                        <a:solidFill>
                          <a:sysClr val="windowText" lastClr="000000"/>
                        </a:solidFill>
                        <a:effectLst/>
                        <a:latin typeface="+mn-lt"/>
                        <a:ea typeface="+mn-ea"/>
                        <a:cs typeface="+mn-cs"/>
                      </a:rPr>
                      <m:t>adjustment</m:t>
                    </m:r>
                    <m:r>
                      <m:rPr>
                        <m:nor/>
                      </m:rPr>
                      <a:rPr lang="en-US" sz="1100">
                        <a:solidFill>
                          <a:sysClr val="windowText" lastClr="000000"/>
                        </a:solidFill>
                        <a:effectLst/>
                        <a:latin typeface="+mn-lt"/>
                        <a:ea typeface="+mn-ea"/>
                        <a:cs typeface="+mn-cs"/>
                      </a:rPr>
                      <m:t> </m:t>
                    </m:r>
                    <m:r>
                      <m:rPr>
                        <m:nor/>
                      </m:rPr>
                      <a:rPr lang="en-US" sz="1100">
                        <a:solidFill>
                          <a:sysClr val="windowText" lastClr="000000"/>
                        </a:solidFill>
                        <a:effectLst/>
                        <a:latin typeface="+mn-lt"/>
                        <a:ea typeface="+mn-ea"/>
                        <a:cs typeface="+mn-cs"/>
                      </a:rPr>
                      <m:t>factor</m:t>
                    </m:r>
                    <m:r>
                      <m:rPr>
                        <m:nor/>
                      </m:rPr>
                      <a:rPr lang="en-US" sz="1100">
                        <a:solidFill>
                          <a:sysClr val="windowText" lastClr="000000"/>
                        </a:solidFill>
                        <a:effectLst/>
                        <a:latin typeface="+mn-lt"/>
                        <a:ea typeface="+mn-ea"/>
                        <a:cs typeface="+mn-cs"/>
                      </a:rPr>
                      <m:t> = </m:t>
                    </m:r>
                    <m:f>
                      <m:fPr>
                        <m:ctrlPr>
                          <a:rPr lang="en-AU" sz="1100" i="1">
                            <a:solidFill>
                              <a:sysClr val="windowText" lastClr="000000"/>
                            </a:solidFill>
                            <a:effectLst/>
                            <a:latin typeface="Cambria Math"/>
                            <a:ea typeface="+mn-ea"/>
                            <a:cs typeface="+mn-cs"/>
                          </a:rPr>
                        </m:ctrlPr>
                      </m:fPr>
                      <m:num>
                        <m:r>
                          <m:rPr>
                            <m:nor/>
                          </m:rPr>
                          <a:rPr lang="en-US" sz="1100">
                            <a:solidFill>
                              <a:sysClr val="windowText" lastClr="000000"/>
                            </a:solidFill>
                            <a:effectLst/>
                            <a:latin typeface="+mn-lt"/>
                            <a:ea typeface="+mn-ea"/>
                            <a:cs typeface="+mn-cs"/>
                          </a:rPr>
                          <m:t>average</m:t>
                        </m:r>
                        <m:r>
                          <m:rPr>
                            <m:nor/>
                          </m:rPr>
                          <a:rPr lang="en-US" sz="1100">
                            <a:solidFill>
                              <a:sysClr val="windowText" lastClr="000000"/>
                            </a:solidFill>
                            <a:effectLst/>
                            <a:latin typeface="+mn-lt"/>
                            <a:ea typeface="+mn-ea"/>
                            <a:cs typeface="+mn-cs"/>
                          </a:rPr>
                          <m:t> </m:t>
                        </m:r>
                        <m:r>
                          <m:rPr>
                            <m:nor/>
                          </m:rPr>
                          <a:rPr lang="en-US" sz="1100">
                            <a:solidFill>
                              <a:sysClr val="windowText" lastClr="000000"/>
                            </a:solidFill>
                            <a:effectLst/>
                            <a:latin typeface="+mn-lt"/>
                            <a:ea typeface="+mn-ea"/>
                            <a:cs typeface="+mn-cs"/>
                          </a:rPr>
                          <m:t>duration</m:t>
                        </m:r>
                      </m:num>
                      <m:den>
                        <m:r>
                          <m:rPr>
                            <m:nor/>
                          </m:rPr>
                          <a:rPr lang="en-US" sz="1100">
                            <a:solidFill>
                              <a:sysClr val="windowText" lastClr="000000"/>
                            </a:solidFill>
                            <a:effectLst/>
                            <a:latin typeface="+mn-lt"/>
                            <a:ea typeface="+mn-ea"/>
                            <a:cs typeface="+mn-cs"/>
                          </a:rPr>
                          <m:t>average</m:t>
                        </m:r>
                        <m:r>
                          <m:rPr>
                            <m:nor/>
                          </m:rPr>
                          <a:rPr lang="en-US" sz="1100">
                            <a:solidFill>
                              <a:sysClr val="windowText" lastClr="000000"/>
                            </a:solidFill>
                            <a:effectLst/>
                            <a:latin typeface="+mn-lt"/>
                            <a:ea typeface="+mn-ea"/>
                            <a:cs typeface="+mn-cs"/>
                          </a:rPr>
                          <m:t> </m:t>
                        </m:r>
                        <m:r>
                          <m:rPr>
                            <m:nor/>
                          </m:rPr>
                          <a:rPr lang="en-US" sz="1100">
                            <a:solidFill>
                              <a:sysClr val="windowText" lastClr="000000"/>
                            </a:solidFill>
                            <a:effectLst/>
                            <a:latin typeface="+mn-lt"/>
                            <a:ea typeface="+mn-ea"/>
                            <a:cs typeface="+mn-cs"/>
                          </a:rPr>
                          <m:t>duration</m:t>
                        </m:r>
                        <m:r>
                          <m:rPr>
                            <m:nor/>
                          </m:rPr>
                          <a:rPr lang="en-US" sz="1100">
                            <a:solidFill>
                              <a:sysClr val="windowText" lastClr="000000"/>
                            </a:solidFill>
                            <a:effectLst/>
                            <a:latin typeface="+mn-lt"/>
                            <a:ea typeface="+mn-ea"/>
                            <a:cs typeface="+mn-cs"/>
                          </a:rPr>
                          <m:t> + 1</m:t>
                        </m:r>
                      </m:den>
                    </m:f>
                  </m:oMath>
                </m:oMathPara>
              </a14:m>
              <a:endParaRPr lang="en-US" sz="1100">
                <a:solidFill>
                  <a:sysClr val="windowText" lastClr="000000"/>
                </a:solidFill>
                <a:effectLst/>
                <a:latin typeface="+mn-lt"/>
                <a:ea typeface="+mn-ea"/>
                <a:cs typeface="+mn-cs"/>
              </a:endParaRPr>
            </a:p>
            <a:p>
              <a:endParaRPr lang="en-US" sz="1100">
                <a:solidFill>
                  <a:sysClr val="windowText" lastClr="000000"/>
                </a:solidFill>
                <a:effectLst/>
                <a:latin typeface="+mn-lt"/>
                <a:ea typeface="+mn-ea"/>
                <a:cs typeface="+mn-cs"/>
              </a:endParaRPr>
            </a:p>
            <a:p>
              <a:endParaRPr lang="en-US" sz="1100" b="1">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Instructions for adjusting 1-year prevalence to point prevalence</a:t>
              </a:r>
              <a:r>
                <a:rPr lang="en-US" sz="1100">
                  <a:solidFill>
                    <a:sysClr val="windowText" lastClr="000000"/>
                  </a:solidFill>
                  <a:effectLst/>
                  <a:latin typeface="+mn-lt"/>
                  <a:ea typeface="+mn-ea"/>
                  <a:cs typeface="+mn-cs"/>
                </a:rPr>
                <a:t>: </a:t>
              </a:r>
            </a:p>
            <a:p>
              <a:r>
                <a:rPr lang="en-US" sz="1100">
                  <a:solidFill>
                    <a:sysClr val="windowText" lastClr="000000"/>
                  </a:solidFill>
                  <a:effectLst/>
                  <a:latin typeface="+mn-lt"/>
                  <a:ea typeface="+mn-ea"/>
                  <a:cs typeface="+mn-cs"/>
                </a:rPr>
                <a:t>1-year prevalence estimates are to be matched with the corresponding age- and sex-specific crosswalks tabulated above. For 1-year prevalence estimates representing an aggregation of more than one of the crosswalk groups, pooling of crosswalks will be required using MetaXL, and Excel add in for</a:t>
              </a:r>
              <a:r>
                <a:rPr lang="en-US" sz="1100" baseline="0">
                  <a:solidFill>
                    <a:sysClr val="windowText" lastClr="000000"/>
                  </a:solidFill>
                  <a:effectLst/>
                  <a:latin typeface="+mn-lt"/>
                  <a:ea typeface="+mn-ea"/>
                  <a:cs typeface="+mn-cs"/>
                </a:rPr>
                <a:t> meta-analysis</a:t>
              </a:r>
              <a:r>
                <a:rPr lang="en-US" sz="1100">
                  <a:solidFill>
                    <a:sysClr val="windowText" lastClr="000000"/>
                  </a:solidFill>
                  <a:effectLst/>
                  <a:latin typeface="+mn-lt"/>
                  <a:ea typeface="+mn-ea"/>
                  <a:cs typeface="+mn-cs"/>
                </a:rPr>
                <a:t>. For example, a 1-year prevalence estimate for males aged 18-45 will require pooling of  5 individual crosswalks from the table above.</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To</a:t>
              </a:r>
              <a:r>
                <a:rPr lang="en-US" sz="1100" baseline="0">
                  <a:solidFill>
                    <a:sysClr val="windowText" lastClr="000000"/>
                  </a:solidFill>
                  <a:effectLst/>
                  <a:latin typeface="+mn-lt"/>
                  <a:ea typeface="+mn-ea"/>
                  <a:cs typeface="+mn-cs"/>
                </a:rPr>
                <a:t> carry foward uncertainty values around the crosswalk and 1-year prevalence estimate  to the newly calculated point prevalence estimate, we used the following </a:t>
              </a:r>
              <a:r>
                <a:rPr lang="en-US" sz="1100">
                  <a:solidFill>
                    <a:sysClr val="windowText" lastClr="000000"/>
                  </a:solidFill>
                  <a:effectLst/>
                  <a:latin typeface="+mn-lt"/>
                  <a:ea typeface="+mn-ea"/>
                  <a:cs typeface="+mn-cs"/>
                </a:rPr>
                <a:t> formula : SE</a:t>
              </a:r>
              <a:r>
                <a:rPr lang="en-US" sz="1100" baseline="-25000">
                  <a:solidFill>
                    <a:sysClr val="windowText" lastClr="000000"/>
                  </a:solidFill>
                  <a:effectLst/>
                  <a:latin typeface="+mn-lt"/>
                  <a:ea typeface="+mn-ea"/>
                  <a:cs typeface="+mn-cs"/>
                </a:rPr>
                <a:t>crosswalked value</a:t>
              </a:r>
              <a:r>
                <a:rPr lang="en-US" sz="1100">
                  <a:solidFill>
                    <a:sysClr val="windowText" lastClr="000000"/>
                  </a:solidFill>
                  <a:effectLst/>
                  <a:latin typeface="+mn-lt"/>
                  <a:ea typeface="+mn-ea"/>
                  <a:cs typeface="+mn-cs"/>
                </a:rPr>
                <a:t> : = crosswalked mean * SQRT((SE</a:t>
              </a:r>
              <a:r>
                <a:rPr lang="en-US" sz="1100" baseline="-25000">
                  <a:solidFill>
                    <a:sysClr val="windowText" lastClr="000000"/>
                  </a:solidFill>
                  <a:effectLst/>
                  <a:latin typeface="+mn-lt"/>
                  <a:ea typeface="+mn-ea"/>
                  <a:cs typeface="+mn-cs"/>
                </a:rPr>
                <a:t>crosswalk</a:t>
              </a:r>
              <a:r>
                <a:rPr lang="en-US" sz="1100">
                  <a:solidFill>
                    <a:sysClr val="windowText" lastClr="000000"/>
                  </a:solidFill>
                  <a:effectLst/>
                  <a:latin typeface="+mn-lt"/>
                  <a:ea typeface="+mn-ea"/>
                  <a:cs typeface="+mn-cs"/>
                </a:rPr>
                <a:t>/mean</a:t>
              </a:r>
              <a:r>
                <a:rPr lang="en-US" sz="1100" baseline="-25000">
                  <a:solidFill>
                    <a:sysClr val="windowText" lastClr="000000"/>
                  </a:solidFill>
                  <a:effectLst/>
                  <a:latin typeface="+mn-lt"/>
                  <a:ea typeface="+mn-ea"/>
                  <a:cs typeface="+mn-cs"/>
                </a:rPr>
                <a:t>crosswalk</a:t>
              </a:r>
              <a:r>
                <a:rPr lang="en-US" sz="1100">
                  <a:solidFill>
                    <a:sysClr val="windowText" lastClr="000000"/>
                  </a:solidFill>
                  <a:effectLst/>
                  <a:latin typeface="+mn-lt"/>
                  <a:ea typeface="+mn-ea"/>
                  <a:cs typeface="+mn-cs"/>
                </a:rPr>
                <a:t>)</a:t>
              </a:r>
              <a:r>
                <a:rPr lang="en-US" sz="1100" baseline="30000">
                  <a:solidFill>
                    <a:sysClr val="windowText" lastClr="000000"/>
                  </a:solidFill>
                  <a:effectLst/>
                  <a:latin typeface="+mn-lt"/>
                  <a:ea typeface="+mn-ea"/>
                  <a:cs typeface="+mn-cs"/>
                </a:rPr>
                <a:t>2</a:t>
              </a:r>
              <a:r>
                <a:rPr lang="en-US" sz="1100">
                  <a:solidFill>
                    <a:sysClr val="windowText" lastClr="000000"/>
                  </a:solidFill>
                  <a:effectLst/>
                  <a:latin typeface="+mn-lt"/>
                  <a:ea typeface="+mn-ea"/>
                  <a:cs typeface="+mn-cs"/>
                </a:rPr>
                <a:t>+(SE</a:t>
              </a:r>
              <a:r>
                <a:rPr lang="en-US" sz="1100" baseline="-25000">
                  <a:solidFill>
                    <a:sysClr val="windowText" lastClr="000000"/>
                  </a:solidFill>
                  <a:effectLst/>
                  <a:latin typeface="+mn-lt"/>
                  <a:ea typeface="+mn-ea"/>
                  <a:cs typeface="+mn-cs"/>
                </a:rPr>
                <a:t>data point</a:t>
              </a:r>
              <a:r>
                <a:rPr lang="en-US" sz="1100">
                  <a:solidFill>
                    <a:sysClr val="windowText" lastClr="000000"/>
                  </a:solidFill>
                  <a:effectLst/>
                  <a:latin typeface="+mn-lt"/>
                  <a:ea typeface="+mn-ea"/>
                  <a:cs typeface="+mn-cs"/>
                </a:rPr>
                <a:t>/mean</a:t>
              </a:r>
              <a:r>
                <a:rPr lang="en-US" sz="1100" baseline="-25000">
                  <a:solidFill>
                    <a:sysClr val="windowText" lastClr="000000"/>
                  </a:solidFill>
                  <a:effectLst/>
                  <a:latin typeface="+mn-lt"/>
                  <a:ea typeface="+mn-ea"/>
                  <a:cs typeface="+mn-cs"/>
                </a:rPr>
                <a:t>data point</a:t>
              </a:r>
              <a:r>
                <a:rPr lang="en-US" sz="1100">
                  <a:solidFill>
                    <a:sysClr val="windowText" lastClr="000000"/>
                  </a:solidFill>
                  <a:effectLst/>
                  <a:latin typeface="+mn-lt"/>
                  <a:ea typeface="+mn-ea"/>
                  <a:cs typeface="+mn-cs"/>
                </a:rPr>
                <a:t>)</a:t>
              </a:r>
              <a:r>
                <a:rPr lang="en-US" sz="1100" baseline="30000">
                  <a:solidFill>
                    <a:sysClr val="windowText" lastClr="000000"/>
                  </a:solidFill>
                  <a:effectLst/>
                  <a:latin typeface="+mn-lt"/>
                  <a:ea typeface="+mn-ea"/>
                  <a:cs typeface="+mn-cs"/>
                </a:rPr>
                <a:t>2</a:t>
              </a:r>
              <a:r>
                <a:rPr lang="en-US" sz="1100">
                  <a:solidFill>
                    <a:sysClr val="windowText" lastClr="000000"/>
                  </a:solidFill>
                  <a:effectLst/>
                  <a:latin typeface="+mn-lt"/>
                  <a:ea typeface="+mn-ea"/>
                  <a:cs typeface="+mn-cs"/>
                </a:rPr>
                <a:t>)</a:t>
              </a:r>
              <a:endParaRPr lang="en-US">
                <a:solidFill>
                  <a:sysClr val="windowText" lastClr="000000"/>
                </a:solidFill>
                <a:effectLst/>
              </a:endParaRPr>
            </a:p>
            <a:p>
              <a:r>
                <a:rPr lang="en-US" sz="1100">
                  <a:solidFill>
                    <a:sysClr val="windowText" lastClr="000000"/>
                  </a:solidFill>
                  <a:effectLst/>
                  <a:latin typeface="+mn-lt"/>
                  <a:ea typeface="+mn-ea"/>
                  <a:cs typeface="+mn-cs"/>
                </a:rPr>
                <a:t> </a:t>
              </a:r>
              <a:endParaRPr lang="en-US">
                <a:solidFill>
                  <a:sysClr val="windowText" lastClr="00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ysClr val="windowText" lastClr="000000"/>
                </a:solidFill>
                <a:effectLst/>
                <a:latin typeface="+mn-lt"/>
                <a:ea typeface="+mn-ea"/>
                <a:cs typeface="+mn-cs"/>
              </a:endParaRPr>
            </a:p>
            <a:p>
              <a:endParaRPr lang="en-US" sz="1100" smtClean="0">
                <a:solidFill>
                  <a:sysClr val="windowText" lastClr="000000"/>
                </a:solidFill>
                <a:effectLst/>
                <a:latin typeface="+mn-lt"/>
                <a:ea typeface="+mn-ea"/>
                <a:cs typeface="+mn-cs"/>
              </a:endParaRPr>
            </a:p>
          </xdr:txBody>
        </xdr:sp>
      </mc:Choice>
      <mc:Fallback>
        <xdr:sp macro="" textlink="">
          <xdr:nvSpPr>
            <xdr:cNvPr id="2" name="Rectangle 1"/>
            <xdr:cNvSpPr/>
          </xdr:nvSpPr>
          <xdr:spPr>
            <a:xfrm>
              <a:off x="114300" y="6505576"/>
              <a:ext cx="9772650" cy="3924300"/>
            </a:xfrm>
            <a:prstGeom prst="rect">
              <a:avLst/>
            </a:prstGeom>
            <a:solidFill>
              <a:schemeClr val="accent3">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endParaRPr lang="en-US" sz="1100" b="1">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Overview of the Analytical Strategy </a:t>
              </a:r>
            </a:p>
            <a:p>
              <a:endParaRPr lang="en-US" sz="1100" b="1">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As the majority of data points for alcohol dependence</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prevalence were one-year prevalence rather than the desired point prevalence and because remission (and hence, average duration) vary considerably with age, it was decided to apply an adjustment (or crosswalk) to one-year prevalence figures before entry into dismod. This allowed an age pattern of adjustment that cannot be replicated within dismod by use of covariates. The first step was to estimate the average duration by taking the inverse of remission data from NESARC wave 1 and 2. Next, we applied an adjustment factor from one-year to point prevalence using the following formula:</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ysClr val="windowText" lastClr="000000"/>
                  </a:solidFill>
                  <a:effectLst/>
                  <a:latin typeface="Cambria Math"/>
                  <a:ea typeface="+mn-ea"/>
                  <a:cs typeface="+mn-cs"/>
                </a:rPr>
                <a:t>"adjustment factor = </a:t>
              </a:r>
              <a:r>
                <a:rPr lang="en-AU" sz="1100" i="0">
                  <a:solidFill>
                    <a:sysClr val="windowText" lastClr="000000"/>
                  </a:solidFill>
                  <a:effectLst/>
                  <a:latin typeface="Cambria Math"/>
                  <a:ea typeface="+mn-ea"/>
                  <a:cs typeface="+mn-cs"/>
                </a:rPr>
                <a:t>" </a:t>
              </a:r>
              <a:r>
                <a:rPr lang="en-US" sz="1100" i="0">
                  <a:solidFill>
                    <a:sysClr val="windowText" lastClr="000000"/>
                  </a:solidFill>
                  <a:effectLst/>
                  <a:latin typeface="+mn-lt"/>
                  <a:ea typeface="+mn-ea"/>
                  <a:cs typeface="+mn-cs"/>
                </a:rPr>
                <a:t> "average duration</a:t>
              </a:r>
              <a:r>
                <a:rPr lang="en-US" sz="1100" i="0">
                  <a:solidFill>
                    <a:sysClr val="windowText" lastClr="000000"/>
                  </a:solidFill>
                  <a:effectLst/>
                  <a:latin typeface="Cambria Math"/>
                  <a:ea typeface="+mn-ea"/>
                  <a:cs typeface="+mn-cs"/>
                </a:rPr>
                <a:t>" </a:t>
              </a:r>
              <a:r>
                <a:rPr lang="en-AU" sz="1100" i="0">
                  <a:solidFill>
                    <a:sysClr val="windowText" lastClr="000000"/>
                  </a:solidFill>
                  <a:effectLst/>
                  <a:latin typeface="Cambria Math"/>
                  <a:ea typeface="+mn-ea"/>
                  <a:cs typeface="+mn-cs"/>
                </a:rPr>
                <a:t>/</a:t>
              </a:r>
              <a:r>
                <a:rPr lang="en-US" sz="1100" i="0">
                  <a:solidFill>
                    <a:sysClr val="windowText" lastClr="000000"/>
                  </a:solidFill>
                  <a:effectLst/>
                  <a:latin typeface="+mn-lt"/>
                  <a:ea typeface="+mn-ea"/>
                  <a:cs typeface="+mn-cs"/>
                </a:rPr>
                <a:t>"average duration + 1</a:t>
              </a:r>
              <a:r>
                <a:rPr lang="en-US" sz="1100" i="0">
                  <a:solidFill>
                    <a:sysClr val="windowText" lastClr="000000"/>
                  </a:solidFill>
                  <a:effectLst/>
                  <a:latin typeface="Cambria Math"/>
                  <a:ea typeface="+mn-ea"/>
                  <a:cs typeface="+mn-cs"/>
                </a:rPr>
                <a:t>" </a:t>
              </a:r>
              <a:endParaRPr lang="en-US" sz="1100">
                <a:solidFill>
                  <a:sysClr val="windowText" lastClr="000000"/>
                </a:solidFill>
                <a:effectLst/>
                <a:latin typeface="+mn-lt"/>
                <a:ea typeface="+mn-ea"/>
                <a:cs typeface="+mn-cs"/>
              </a:endParaRPr>
            </a:p>
            <a:p>
              <a:endParaRPr lang="en-US" sz="1100">
                <a:solidFill>
                  <a:sysClr val="windowText" lastClr="000000"/>
                </a:solidFill>
                <a:effectLst/>
                <a:latin typeface="+mn-lt"/>
                <a:ea typeface="+mn-ea"/>
                <a:cs typeface="+mn-cs"/>
              </a:endParaRPr>
            </a:p>
            <a:p>
              <a:endParaRPr lang="en-US" sz="1100" b="1">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Instructions for adjusting 1-year prevalence to point prevalence</a:t>
              </a:r>
              <a:r>
                <a:rPr lang="en-US" sz="1100">
                  <a:solidFill>
                    <a:sysClr val="windowText" lastClr="000000"/>
                  </a:solidFill>
                  <a:effectLst/>
                  <a:latin typeface="+mn-lt"/>
                  <a:ea typeface="+mn-ea"/>
                  <a:cs typeface="+mn-cs"/>
                </a:rPr>
                <a:t>: </a:t>
              </a:r>
            </a:p>
            <a:p>
              <a:r>
                <a:rPr lang="en-US" sz="1100">
                  <a:solidFill>
                    <a:sysClr val="windowText" lastClr="000000"/>
                  </a:solidFill>
                  <a:effectLst/>
                  <a:latin typeface="+mn-lt"/>
                  <a:ea typeface="+mn-ea"/>
                  <a:cs typeface="+mn-cs"/>
                </a:rPr>
                <a:t>1-year prevalence estimates are to be matched with the corresponding age- and sex-specific crosswalks tabulated above. For 1-year prevalence estimates representing an aggregation of more than one of the crosswalk groups, pooling of crosswalks will be required using MetaXL, and Excel add in for</a:t>
              </a:r>
              <a:r>
                <a:rPr lang="en-US" sz="1100" baseline="0">
                  <a:solidFill>
                    <a:sysClr val="windowText" lastClr="000000"/>
                  </a:solidFill>
                  <a:effectLst/>
                  <a:latin typeface="+mn-lt"/>
                  <a:ea typeface="+mn-ea"/>
                  <a:cs typeface="+mn-cs"/>
                </a:rPr>
                <a:t> meta-analysis</a:t>
              </a:r>
              <a:r>
                <a:rPr lang="en-US" sz="1100">
                  <a:solidFill>
                    <a:sysClr val="windowText" lastClr="000000"/>
                  </a:solidFill>
                  <a:effectLst/>
                  <a:latin typeface="+mn-lt"/>
                  <a:ea typeface="+mn-ea"/>
                  <a:cs typeface="+mn-cs"/>
                </a:rPr>
                <a:t>. For example, a 1-year prevalence estimate for males aged 18-45 will require pooling of  5 individual crosswalks from the table above.</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To</a:t>
              </a:r>
              <a:r>
                <a:rPr lang="en-US" sz="1100" baseline="0">
                  <a:solidFill>
                    <a:sysClr val="windowText" lastClr="000000"/>
                  </a:solidFill>
                  <a:effectLst/>
                  <a:latin typeface="+mn-lt"/>
                  <a:ea typeface="+mn-ea"/>
                  <a:cs typeface="+mn-cs"/>
                </a:rPr>
                <a:t> carry foward uncertainty values around the crosswalk and 1-year prevalence estimate  to the newly calculated point prevalence estimate, we used the following </a:t>
              </a:r>
              <a:r>
                <a:rPr lang="en-US" sz="1100">
                  <a:solidFill>
                    <a:sysClr val="windowText" lastClr="000000"/>
                  </a:solidFill>
                  <a:effectLst/>
                  <a:latin typeface="+mn-lt"/>
                  <a:ea typeface="+mn-ea"/>
                  <a:cs typeface="+mn-cs"/>
                </a:rPr>
                <a:t> formula : SE</a:t>
              </a:r>
              <a:r>
                <a:rPr lang="en-US" sz="1100" baseline="-25000">
                  <a:solidFill>
                    <a:sysClr val="windowText" lastClr="000000"/>
                  </a:solidFill>
                  <a:effectLst/>
                  <a:latin typeface="+mn-lt"/>
                  <a:ea typeface="+mn-ea"/>
                  <a:cs typeface="+mn-cs"/>
                </a:rPr>
                <a:t>crosswalked value</a:t>
              </a:r>
              <a:r>
                <a:rPr lang="en-US" sz="1100">
                  <a:solidFill>
                    <a:sysClr val="windowText" lastClr="000000"/>
                  </a:solidFill>
                  <a:effectLst/>
                  <a:latin typeface="+mn-lt"/>
                  <a:ea typeface="+mn-ea"/>
                  <a:cs typeface="+mn-cs"/>
                </a:rPr>
                <a:t> : = crosswalked mean * SQRT((SE</a:t>
              </a:r>
              <a:r>
                <a:rPr lang="en-US" sz="1100" baseline="-25000">
                  <a:solidFill>
                    <a:sysClr val="windowText" lastClr="000000"/>
                  </a:solidFill>
                  <a:effectLst/>
                  <a:latin typeface="+mn-lt"/>
                  <a:ea typeface="+mn-ea"/>
                  <a:cs typeface="+mn-cs"/>
                </a:rPr>
                <a:t>crosswalk</a:t>
              </a:r>
              <a:r>
                <a:rPr lang="en-US" sz="1100">
                  <a:solidFill>
                    <a:sysClr val="windowText" lastClr="000000"/>
                  </a:solidFill>
                  <a:effectLst/>
                  <a:latin typeface="+mn-lt"/>
                  <a:ea typeface="+mn-ea"/>
                  <a:cs typeface="+mn-cs"/>
                </a:rPr>
                <a:t>/mean</a:t>
              </a:r>
              <a:r>
                <a:rPr lang="en-US" sz="1100" baseline="-25000">
                  <a:solidFill>
                    <a:sysClr val="windowText" lastClr="000000"/>
                  </a:solidFill>
                  <a:effectLst/>
                  <a:latin typeface="+mn-lt"/>
                  <a:ea typeface="+mn-ea"/>
                  <a:cs typeface="+mn-cs"/>
                </a:rPr>
                <a:t>crosswalk</a:t>
              </a:r>
              <a:r>
                <a:rPr lang="en-US" sz="1100">
                  <a:solidFill>
                    <a:sysClr val="windowText" lastClr="000000"/>
                  </a:solidFill>
                  <a:effectLst/>
                  <a:latin typeface="+mn-lt"/>
                  <a:ea typeface="+mn-ea"/>
                  <a:cs typeface="+mn-cs"/>
                </a:rPr>
                <a:t>)</a:t>
              </a:r>
              <a:r>
                <a:rPr lang="en-US" sz="1100" baseline="30000">
                  <a:solidFill>
                    <a:sysClr val="windowText" lastClr="000000"/>
                  </a:solidFill>
                  <a:effectLst/>
                  <a:latin typeface="+mn-lt"/>
                  <a:ea typeface="+mn-ea"/>
                  <a:cs typeface="+mn-cs"/>
                </a:rPr>
                <a:t>2</a:t>
              </a:r>
              <a:r>
                <a:rPr lang="en-US" sz="1100">
                  <a:solidFill>
                    <a:sysClr val="windowText" lastClr="000000"/>
                  </a:solidFill>
                  <a:effectLst/>
                  <a:latin typeface="+mn-lt"/>
                  <a:ea typeface="+mn-ea"/>
                  <a:cs typeface="+mn-cs"/>
                </a:rPr>
                <a:t>+(SE</a:t>
              </a:r>
              <a:r>
                <a:rPr lang="en-US" sz="1100" baseline="-25000">
                  <a:solidFill>
                    <a:sysClr val="windowText" lastClr="000000"/>
                  </a:solidFill>
                  <a:effectLst/>
                  <a:latin typeface="+mn-lt"/>
                  <a:ea typeface="+mn-ea"/>
                  <a:cs typeface="+mn-cs"/>
                </a:rPr>
                <a:t>data point</a:t>
              </a:r>
              <a:r>
                <a:rPr lang="en-US" sz="1100">
                  <a:solidFill>
                    <a:sysClr val="windowText" lastClr="000000"/>
                  </a:solidFill>
                  <a:effectLst/>
                  <a:latin typeface="+mn-lt"/>
                  <a:ea typeface="+mn-ea"/>
                  <a:cs typeface="+mn-cs"/>
                </a:rPr>
                <a:t>/mean</a:t>
              </a:r>
              <a:r>
                <a:rPr lang="en-US" sz="1100" baseline="-25000">
                  <a:solidFill>
                    <a:sysClr val="windowText" lastClr="000000"/>
                  </a:solidFill>
                  <a:effectLst/>
                  <a:latin typeface="+mn-lt"/>
                  <a:ea typeface="+mn-ea"/>
                  <a:cs typeface="+mn-cs"/>
                </a:rPr>
                <a:t>data point</a:t>
              </a:r>
              <a:r>
                <a:rPr lang="en-US" sz="1100">
                  <a:solidFill>
                    <a:sysClr val="windowText" lastClr="000000"/>
                  </a:solidFill>
                  <a:effectLst/>
                  <a:latin typeface="+mn-lt"/>
                  <a:ea typeface="+mn-ea"/>
                  <a:cs typeface="+mn-cs"/>
                </a:rPr>
                <a:t>)</a:t>
              </a:r>
              <a:r>
                <a:rPr lang="en-US" sz="1100" baseline="30000">
                  <a:solidFill>
                    <a:sysClr val="windowText" lastClr="000000"/>
                  </a:solidFill>
                  <a:effectLst/>
                  <a:latin typeface="+mn-lt"/>
                  <a:ea typeface="+mn-ea"/>
                  <a:cs typeface="+mn-cs"/>
                </a:rPr>
                <a:t>2</a:t>
              </a:r>
              <a:r>
                <a:rPr lang="en-US" sz="1100">
                  <a:solidFill>
                    <a:sysClr val="windowText" lastClr="000000"/>
                  </a:solidFill>
                  <a:effectLst/>
                  <a:latin typeface="+mn-lt"/>
                  <a:ea typeface="+mn-ea"/>
                  <a:cs typeface="+mn-cs"/>
                </a:rPr>
                <a:t>)</a:t>
              </a:r>
              <a:endParaRPr lang="en-US">
                <a:solidFill>
                  <a:sysClr val="windowText" lastClr="000000"/>
                </a:solidFill>
                <a:effectLst/>
              </a:endParaRPr>
            </a:p>
            <a:p>
              <a:r>
                <a:rPr lang="en-US" sz="1100">
                  <a:solidFill>
                    <a:sysClr val="windowText" lastClr="000000"/>
                  </a:solidFill>
                  <a:effectLst/>
                  <a:latin typeface="+mn-lt"/>
                  <a:ea typeface="+mn-ea"/>
                  <a:cs typeface="+mn-cs"/>
                </a:rPr>
                <a:t> </a:t>
              </a:r>
              <a:endParaRPr lang="en-US">
                <a:solidFill>
                  <a:sysClr val="windowText" lastClr="00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ysClr val="windowText" lastClr="000000"/>
                </a:solidFill>
                <a:effectLst/>
                <a:latin typeface="+mn-lt"/>
                <a:ea typeface="+mn-ea"/>
                <a:cs typeface="+mn-cs"/>
              </a:endParaRPr>
            </a:p>
            <a:p>
              <a:endParaRPr lang="en-US" sz="1100" smtClean="0">
                <a:solidFill>
                  <a:sysClr val="windowText" lastClr="000000"/>
                </a:solidFill>
                <a:effectLst/>
                <a:latin typeface="+mn-lt"/>
                <a:ea typeface="+mn-ea"/>
                <a:cs typeface="+mn-cs"/>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Q2301"/>
  <sheetViews>
    <sheetView tabSelected="1" topLeftCell="A34" zoomScaleNormal="100" workbookViewId="0">
      <selection activeCell="K58" sqref="K58"/>
    </sheetView>
  </sheetViews>
  <sheetFormatPr defaultRowHeight="12.75" x14ac:dyDescent="0.2"/>
  <cols>
    <col min="1" max="1" width="12.42578125" style="1" bestFit="1" customWidth="1"/>
    <col min="2" max="2" width="11.7109375" style="1" customWidth="1"/>
    <col min="3" max="3" width="16.140625" style="1" bestFit="1" customWidth="1"/>
    <col min="4" max="4" width="9.28515625" style="1" customWidth="1"/>
    <col min="5" max="5" width="11.140625" style="1" bestFit="1" customWidth="1"/>
    <col min="6" max="6" width="18.5703125" style="1" bestFit="1" customWidth="1"/>
    <col min="7" max="9" width="9.140625" style="1"/>
    <col min="10" max="10" width="39.5703125" style="1" bestFit="1" customWidth="1"/>
    <col min="11" max="11" width="16.28515625" style="1" bestFit="1" customWidth="1"/>
    <col min="12" max="16" width="9.140625" style="1"/>
    <col min="17" max="17" width="12" style="1" bestFit="1" customWidth="1"/>
    <col min="18" max="16384" width="9.140625" style="1"/>
  </cols>
  <sheetData>
    <row r="2" spans="1:17" s="17" customFormat="1" ht="42.75" customHeight="1" x14ac:dyDescent="0.2">
      <c r="A2" s="14"/>
      <c r="B2" s="15" t="s">
        <v>0</v>
      </c>
      <c r="C2" s="15" t="s">
        <v>24</v>
      </c>
      <c r="D2" s="15" t="s">
        <v>15</v>
      </c>
      <c r="E2" s="15" t="s">
        <v>25</v>
      </c>
      <c r="F2" s="15" t="s">
        <v>28</v>
      </c>
      <c r="G2" s="15" t="s">
        <v>26</v>
      </c>
      <c r="H2" s="15" t="s">
        <v>27</v>
      </c>
      <c r="I2" s="15"/>
      <c r="J2" s="15" t="s">
        <v>16</v>
      </c>
      <c r="K2" s="15" t="s">
        <v>17</v>
      </c>
      <c r="L2" s="15" t="s">
        <v>18</v>
      </c>
      <c r="M2" s="15" t="s">
        <v>19</v>
      </c>
      <c r="N2" s="15" t="s">
        <v>20</v>
      </c>
      <c r="O2" s="15" t="s">
        <v>21</v>
      </c>
      <c r="P2" s="15" t="s">
        <v>22</v>
      </c>
      <c r="Q2" s="16" t="s">
        <v>23</v>
      </c>
    </row>
    <row r="3" spans="1:17" x14ac:dyDescent="0.2">
      <c r="A3" s="10" t="s">
        <v>1</v>
      </c>
      <c r="B3" s="4">
        <v>21</v>
      </c>
      <c r="C3" s="5">
        <v>0.89833333299999996</v>
      </c>
      <c r="D3" s="5">
        <v>6.25E-2</v>
      </c>
      <c r="E3" s="5">
        <f ca="1">_xll.ErNormal(C3,D3)</f>
        <v>0.89833333299999996</v>
      </c>
      <c r="F3" s="5">
        <f ca="1">_xll.ErOutput(A3,E3/(1+E3))</f>
        <v>0.47322212457826546</v>
      </c>
      <c r="G3" s="5">
        <f>P3</f>
        <v>0.43783955899183202</v>
      </c>
      <c r="H3" s="5">
        <f>Q3</f>
        <v>0.50578397022302202</v>
      </c>
      <c r="I3" s="5"/>
      <c r="J3" s="4" t="s">
        <v>1</v>
      </c>
      <c r="K3" s="4">
        <v>0.47240406186608602</v>
      </c>
      <c r="L3" s="4">
        <v>0.47208439831599902</v>
      </c>
      <c r="M3" s="4">
        <v>1.7675683372009299E-2</v>
      </c>
      <c r="N3" s="4">
        <v>0.40569388709816301</v>
      </c>
      <c r="O3" s="4">
        <v>0.52811556287568795</v>
      </c>
      <c r="P3" s="4">
        <v>0.43783955899183202</v>
      </c>
      <c r="Q3" s="6">
        <v>0.50578397022302202</v>
      </c>
    </row>
    <row r="4" spans="1:17" x14ac:dyDescent="0.2">
      <c r="A4" s="11" t="s">
        <v>2</v>
      </c>
      <c r="B4" s="4">
        <v>27.5</v>
      </c>
      <c r="C4" s="5">
        <v>1.788333333</v>
      </c>
      <c r="D4" s="5">
        <v>0.16083333299999999</v>
      </c>
      <c r="E4" s="5">
        <f ca="1">_xll.ErNormal(C4,D4)</f>
        <v>1.788333333</v>
      </c>
      <c r="F4" s="5">
        <f ca="1">_xll.ErOutput(A4,E4/(1+E4))</f>
        <v>0.64136282123626576</v>
      </c>
      <c r="G4" s="5">
        <f t="shared" ref="G4:G16" si="0">P4</f>
        <v>0.59672070133757305</v>
      </c>
      <c r="H4" s="5">
        <f t="shared" ref="H4:H16" si="1">Q4</f>
        <v>0.67748725056624204</v>
      </c>
      <c r="I4" s="5"/>
      <c r="J4" s="4" t="s">
        <v>2</v>
      </c>
      <c r="K4" s="4">
        <v>0.640155767956888</v>
      </c>
      <c r="L4" s="4">
        <v>0.63993373430920697</v>
      </c>
      <c r="M4" s="4">
        <v>2.07403267199338E-2</v>
      </c>
      <c r="N4" s="4">
        <v>0.55781391805113101</v>
      </c>
      <c r="O4" s="4">
        <v>0.70000529380536702</v>
      </c>
      <c r="P4" s="4">
        <v>0.59672070133757305</v>
      </c>
      <c r="Q4" s="6">
        <v>0.67748725056624204</v>
      </c>
    </row>
    <row r="5" spans="1:17" x14ac:dyDescent="0.2">
      <c r="A5" s="11" t="s">
        <v>3</v>
      </c>
      <c r="B5" s="4">
        <v>32.5</v>
      </c>
      <c r="C5" s="5">
        <v>2.3308333330000002</v>
      </c>
      <c r="D5" s="5">
        <v>0.1925</v>
      </c>
      <c r="E5" s="5">
        <f ca="1">_xll.ErNormal(C5,D5)</f>
        <v>2.3308333330000002</v>
      </c>
      <c r="F5" s="5">
        <f ca="1">_xll.ErOutput(A5,E5/(1+E5))</f>
        <v>0.69977483109329752</v>
      </c>
      <c r="G5" s="5">
        <f t="shared" si="0"/>
        <v>0.66399867063382501</v>
      </c>
      <c r="H5" s="5">
        <f t="shared" si="1"/>
        <v>0.731027630908616</v>
      </c>
      <c r="I5" s="5"/>
      <c r="J5" s="4" t="s">
        <v>3</v>
      </c>
      <c r="K5" s="4">
        <v>0.70003557594743804</v>
      </c>
      <c r="L5" s="4">
        <v>0.69921538537781103</v>
      </c>
      <c r="M5" s="4">
        <v>1.7452929659147801E-2</v>
      </c>
      <c r="N5" s="4">
        <v>0.64160088135612203</v>
      </c>
      <c r="O5" s="4">
        <v>0.745515982186013</v>
      </c>
      <c r="P5" s="4">
        <v>0.66399867063382501</v>
      </c>
      <c r="Q5" s="6">
        <v>0.731027630908616</v>
      </c>
    </row>
    <row r="6" spans="1:17" x14ac:dyDescent="0.2">
      <c r="A6" s="11" t="s">
        <v>4</v>
      </c>
      <c r="B6" s="4">
        <v>37.5</v>
      </c>
      <c r="C6" s="5">
        <v>3.1233333330000002</v>
      </c>
      <c r="D6" s="5">
        <v>0.28166666699999998</v>
      </c>
      <c r="E6" s="5">
        <f ca="1">_xll.ErNormal(C6,D6)</f>
        <v>3.1233333330000002</v>
      </c>
      <c r="F6" s="5">
        <f ca="1">_xll.ErOutput(A6,E6/(1+E6))</f>
        <v>0.75747776877586737</v>
      </c>
      <c r="G6" s="5">
        <f t="shared" si="0"/>
        <v>0.72014740954114298</v>
      </c>
      <c r="H6" s="5">
        <f t="shared" si="1"/>
        <v>0.78761780220897903</v>
      </c>
      <c r="I6" s="5"/>
      <c r="J6" s="4" t="s">
        <v>4</v>
      </c>
      <c r="K6" s="4">
        <v>0.75782316487500001</v>
      </c>
      <c r="L6" s="4">
        <v>0.75676407597139295</v>
      </c>
      <c r="M6" s="4">
        <v>1.69707131115602E-2</v>
      </c>
      <c r="N6" s="4">
        <v>0.703802470532497</v>
      </c>
      <c r="O6" s="4">
        <v>0.80282302960734897</v>
      </c>
      <c r="P6" s="4">
        <v>0.72014740954114298</v>
      </c>
      <c r="Q6" s="6">
        <v>0.78761780220897903</v>
      </c>
    </row>
    <row r="7" spans="1:17" x14ac:dyDescent="0.2">
      <c r="A7" s="11" t="s">
        <v>5</v>
      </c>
      <c r="B7" s="4">
        <v>42.5</v>
      </c>
      <c r="C7" s="5">
        <v>3.943333333</v>
      </c>
      <c r="D7" s="5">
        <v>0.37916666700000001</v>
      </c>
      <c r="E7" s="5">
        <f ca="1">_xll.ErNormal(C7,D7)</f>
        <v>3.943333333</v>
      </c>
      <c r="F7" s="5">
        <f ca="1">_xll.ErOutput(A7,E7/(1+E7))</f>
        <v>0.79770734995264381</v>
      </c>
      <c r="G7" s="5">
        <f t="shared" si="0"/>
        <v>0.75925889711366601</v>
      </c>
      <c r="H7" s="5">
        <f t="shared" si="1"/>
        <v>0.82254958665761602</v>
      </c>
      <c r="I7" s="5"/>
      <c r="J7" s="4" t="s">
        <v>5</v>
      </c>
      <c r="K7" s="4">
        <v>0.79798980824058496</v>
      </c>
      <c r="L7" s="4">
        <v>0.79627967597793603</v>
      </c>
      <c r="M7" s="4">
        <v>1.62770099724498E-2</v>
      </c>
      <c r="N7" s="4">
        <v>0.72412353307202504</v>
      </c>
      <c r="O7" s="4">
        <v>0.83719566472798901</v>
      </c>
      <c r="P7" s="4">
        <v>0.75925889711366601</v>
      </c>
      <c r="Q7" s="6">
        <v>0.82254958665761602</v>
      </c>
    </row>
    <row r="8" spans="1:17" x14ac:dyDescent="0.2">
      <c r="A8" s="11" t="s">
        <v>6</v>
      </c>
      <c r="B8" s="4">
        <v>50</v>
      </c>
      <c r="C8" s="5">
        <v>5.079166667</v>
      </c>
      <c r="D8" s="5">
        <v>0.40500000000000003</v>
      </c>
      <c r="E8" s="5">
        <f ca="1">_xll.ErNormal(C8,D8)</f>
        <v>5.079166667</v>
      </c>
      <c r="F8" s="5">
        <f ca="1">_xll.ErOutput(A8,E8/(1+E8))</f>
        <v>0.8355037697142973</v>
      </c>
      <c r="G8" s="5">
        <f t="shared" si="0"/>
        <v>0.81058202649914102</v>
      </c>
      <c r="H8" s="5">
        <f t="shared" si="1"/>
        <v>0.85434438942499402</v>
      </c>
      <c r="I8" s="5"/>
      <c r="J8" s="4" t="s">
        <v>6</v>
      </c>
      <c r="K8" s="4">
        <v>0.83591523944537804</v>
      </c>
      <c r="L8" s="4">
        <v>0.83474920206382996</v>
      </c>
      <c r="M8" s="4">
        <v>1.1180372164923499E-2</v>
      </c>
      <c r="N8" s="4">
        <v>0.79320604316782595</v>
      </c>
      <c r="O8" s="4">
        <v>0.86557388068129004</v>
      </c>
      <c r="P8" s="4">
        <v>0.81058202649914102</v>
      </c>
      <c r="Q8" s="6">
        <v>0.85434438942499402</v>
      </c>
    </row>
    <row r="9" spans="1:17" x14ac:dyDescent="0.2">
      <c r="A9" s="11" t="s">
        <v>7</v>
      </c>
      <c r="B9" s="4">
        <v>77</v>
      </c>
      <c r="C9" s="5">
        <v>7.1950000000000003</v>
      </c>
      <c r="D9" s="5">
        <v>0.52416666700000003</v>
      </c>
      <c r="E9" s="5">
        <f ca="1">_xll.ErNormal(C9,D9)</f>
        <v>7.1950000000000003</v>
      </c>
      <c r="F9" s="5">
        <f ca="1">_xll.ErOutput(A9,E9/(1+E9))</f>
        <v>0.87797437461866989</v>
      </c>
      <c r="G9" s="5">
        <f t="shared" si="0"/>
        <v>0.86184183689506799</v>
      </c>
      <c r="H9" s="5">
        <f t="shared" si="1"/>
        <v>0.89132303527777101</v>
      </c>
      <c r="I9" s="5"/>
      <c r="J9" s="4" t="s">
        <v>7</v>
      </c>
      <c r="K9" s="4">
        <v>0.87826508093470101</v>
      </c>
      <c r="L9" s="4">
        <v>0.87773808407581</v>
      </c>
      <c r="M9" s="4">
        <v>7.7053302184480902E-3</v>
      </c>
      <c r="N9" s="4">
        <v>0.84552946448531596</v>
      </c>
      <c r="O9" s="4">
        <v>0.89668005732230505</v>
      </c>
      <c r="P9" s="4">
        <v>0.86184183689506799</v>
      </c>
      <c r="Q9" s="6">
        <v>0.89132303527777101</v>
      </c>
    </row>
    <row r="10" spans="1:17" x14ac:dyDescent="0.2">
      <c r="A10" s="11" t="s">
        <v>8</v>
      </c>
      <c r="B10" s="4">
        <v>21</v>
      </c>
      <c r="C10" s="5">
        <v>1.024166667</v>
      </c>
      <c r="D10" s="5">
        <v>8.3333332999999996E-2</v>
      </c>
      <c r="E10" s="5">
        <f ca="1">_xll.ErNormal(C10,D10)</f>
        <v>1.024166667</v>
      </c>
      <c r="F10" s="5">
        <f ca="1">_xll.ErOutput(A10,E10/(1+E10))</f>
        <v>0.50596953486933394</v>
      </c>
      <c r="G10" s="5">
        <f t="shared" si="0"/>
        <v>0.45928459216105699</v>
      </c>
      <c r="H10" s="5">
        <f t="shared" si="1"/>
        <v>0.54223171211976895</v>
      </c>
      <c r="I10" s="5"/>
      <c r="J10" s="4" t="s">
        <v>8</v>
      </c>
      <c r="K10" s="4">
        <v>0.50500714796025004</v>
      </c>
      <c r="L10" s="4">
        <v>0.50415289890055703</v>
      </c>
      <c r="M10" s="4">
        <v>2.07782081498472E-2</v>
      </c>
      <c r="N10" s="4">
        <v>0.41375917348715902</v>
      </c>
      <c r="O10" s="4">
        <v>0.56016862357014297</v>
      </c>
      <c r="P10" s="4">
        <v>0.45928459216105699</v>
      </c>
      <c r="Q10" s="6">
        <v>0.54223171211976895</v>
      </c>
    </row>
    <row r="11" spans="1:17" x14ac:dyDescent="0.2">
      <c r="A11" s="11" t="s">
        <v>9</v>
      </c>
      <c r="B11" s="4">
        <v>27.5</v>
      </c>
      <c r="C11" s="5">
        <v>1.4066666670000001</v>
      </c>
      <c r="D11" s="5">
        <v>0.13916666699999999</v>
      </c>
      <c r="E11" s="5">
        <f ca="1">_xll.ErNormal(C11,D11)</f>
        <v>1.4066666670000001</v>
      </c>
      <c r="F11" s="5">
        <f ca="1">_xll.ErOutput(A11,E11/(1+E11))</f>
        <v>0.58448753468358905</v>
      </c>
      <c r="G11" s="5">
        <f t="shared" si="0"/>
        <v>0.66496576759536696</v>
      </c>
      <c r="H11" s="5">
        <f t="shared" si="1"/>
        <v>0.73759090588546194</v>
      </c>
      <c r="I11" s="5"/>
      <c r="J11" s="4" t="s">
        <v>10</v>
      </c>
      <c r="K11" s="4">
        <v>0.70432637536786302</v>
      </c>
      <c r="L11" s="4">
        <v>0.70377038989352203</v>
      </c>
      <c r="M11" s="4">
        <v>1.8943089661142401E-2</v>
      </c>
      <c r="N11" s="4">
        <v>0.59408448215092002</v>
      </c>
      <c r="O11" s="4">
        <v>0.74874536324218999</v>
      </c>
      <c r="P11" s="4">
        <v>0.66496576759536696</v>
      </c>
      <c r="Q11" s="6">
        <v>0.73759090588546194</v>
      </c>
    </row>
    <row r="12" spans="1:17" x14ac:dyDescent="0.2">
      <c r="A12" s="11" t="s">
        <v>10</v>
      </c>
      <c r="B12" s="4">
        <v>32.5</v>
      </c>
      <c r="C12" s="5">
        <v>2.3816666670000002</v>
      </c>
      <c r="D12" s="5">
        <v>0.211666667</v>
      </c>
      <c r="E12" s="5">
        <f ca="1">_xll.ErNormal(C12,D12)</f>
        <v>2.3816666670000002</v>
      </c>
      <c r="F12" s="5">
        <f ca="1">_xll.ErOutput(A12,E12/(1+E12))</f>
        <v>0.70428782654467348</v>
      </c>
      <c r="G12" s="5">
        <f t="shared" si="0"/>
        <v>0.53350426865747502</v>
      </c>
      <c r="H12" s="5">
        <f t="shared" si="1"/>
        <v>0.62627648903782596</v>
      </c>
      <c r="I12" s="5"/>
      <c r="J12" s="4" t="s">
        <v>9</v>
      </c>
      <c r="K12" s="4">
        <v>0.58560547178705402</v>
      </c>
      <c r="L12" s="4">
        <v>0.58459105002163303</v>
      </c>
      <c r="M12" s="4">
        <v>2.3855316220268499E-2</v>
      </c>
      <c r="N12" s="4">
        <v>0.47449210391271801</v>
      </c>
      <c r="O12" s="4">
        <v>0.65711840525971599</v>
      </c>
      <c r="P12" s="4">
        <v>0.53350426865747502</v>
      </c>
      <c r="Q12" s="6">
        <v>0.62627648903782596</v>
      </c>
    </row>
    <row r="13" spans="1:17" x14ac:dyDescent="0.2">
      <c r="A13" s="11" t="s">
        <v>11</v>
      </c>
      <c r="B13" s="4">
        <v>37.5</v>
      </c>
      <c r="C13" s="5">
        <v>2.798333333</v>
      </c>
      <c r="D13" s="5">
        <v>0.299166667</v>
      </c>
      <c r="E13" s="5">
        <f ca="1">_xll.ErNormal(C13,D13)</f>
        <v>2.798333333</v>
      </c>
      <c r="F13" s="5">
        <f ca="1">_xll.ErOutput(A13,E13/(1+E13))</f>
        <v>0.73672663446570663</v>
      </c>
      <c r="G13" s="5">
        <f t="shared" si="0"/>
        <v>0.69248651387463001</v>
      </c>
      <c r="H13" s="5">
        <f t="shared" si="1"/>
        <v>0.77101036799524603</v>
      </c>
      <c r="I13" s="5"/>
      <c r="J13" s="4" t="s">
        <v>11</v>
      </c>
      <c r="K13" s="4">
        <v>0.73534288048907503</v>
      </c>
      <c r="L13" s="4">
        <v>0.734806818037533</v>
      </c>
      <c r="M13" s="4">
        <v>2.0216250983408401E-2</v>
      </c>
      <c r="N13" s="4">
        <v>0.64779677032108096</v>
      </c>
      <c r="O13" s="4">
        <v>0.78723982330178299</v>
      </c>
      <c r="P13" s="4">
        <v>0.69248651387463001</v>
      </c>
      <c r="Q13" s="6">
        <v>0.77101036799524603</v>
      </c>
    </row>
    <row r="14" spans="1:17" x14ac:dyDescent="0.2">
      <c r="A14" s="11" t="s">
        <v>12</v>
      </c>
      <c r="B14" s="4">
        <v>42.5</v>
      </c>
      <c r="C14" s="5">
        <v>2.9441666670000002</v>
      </c>
      <c r="D14" s="5">
        <v>0.34333333300000002</v>
      </c>
      <c r="E14" s="5">
        <f ca="1">_xll.ErNormal(C14,D14)</f>
        <v>2.9441666670000002</v>
      </c>
      <c r="F14" s="5">
        <f ca="1">_xll.ErOutput(A14,E14/(1+E14))</f>
        <v>0.7464610184030035</v>
      </c>
      <c r="G14" s="5">
        <f t="shared" si="0"/>
        <v>0.69938892927021601</v>
      </c>
      <c r="H14" s="5">
        <f t="shared" si="1"/>
        <v>0.783195398879725</v>
      </c>
      <c r="I14" s="5"/>
      <c r="J14" s="4" t="s">
        <v>12</v>
      </c>
      <c r="K14" s="4">
        <v>0.74584636081685696</v>
      </c>
      <c r="L14" s="4">
        <v>0.74510323342609897</v>
      </c>
      <c r="M14" s="4">
        <v>2.15156918071021E-2</v>
      </c>
      <c r="N14" s="4">
        <v>0.64517257535779404</v>
      </c>
      <c r="O14" s="4">
        <v>0.80189973532166203</v>
      </c>
      <c r="P14" s="4">
        <v>0.69938892927021601</v>
      </c>
      <c r="Q14" s="6">
        <v>0.783195398879725</v>
      </c>
    </row>
    <row r="15" spans="1:17" x14ac:dyDescent="0.2">
      <c r="A15" s="11" t="s">
        <v>13</v>
      </c>
      <c r="B15" s="4">
        <v>50</v>
      </c>
      <c r="C15" s="5">
        <v>3.1991666670000001</v>
      </c>
      <c r="D15" s="5">
        <v>0.28499999999999998</v>
      </c>
      <c r="E15" s="5">
        <f ca="1">_xll.ErNormal(C15,D15)</f>
        <v>3.1991666670000001</v>
      </c>
      <c r="F15" s="5">
        <f ca="1">_xll.ErOutput(A15,E15/(1+E15))</f>
        <v>0.76185751142989822</v>
      </c>
      <c r="G15" s="5">
        <f t="shared" si="0"/>
        <v>0.72483252627804196</v>
      </c>
      <c r="H15" s="5">
        <f t="shared" si="1"/>
        <v>0.79106397013284502</v>
      </c>
      <c r="I15" s="5"/>
      <c r="J15" s="4" t="s">
        <v>13</v>
      </c>
      <c r="K15" s="4">
        <v>0.76115512301247001</v>
      </c>
      <c r="L15" s="4">
        <v>0.76049882294431004</v>
      </c>
      <c r="M15" s="4">
        <v>1.69354441439208E-2</v>
      </c>
      <c r="N15" s="4">
        <v>0.68132543568957504</v>
      </c>
      <c r="O15" s="4">
        <v>0.803908360810628</v>
      </c>
      <c r="P15" s="4">
        <v>0.72483252627804196</v>
      </c>
      <c r="Q15" s="6">
        <v>0.79106397013284502</v>
      </c>
    </row>
    <row r="16" spans="1:17" x14ac:dyDescent="0.2">
      <c r="A16" s="12" t="s">
        <v>14</v>
      </c>
      <c r="B16" s="7">
        <v>77</v>
      </c>
      <c r="C16" s="8">
        <v>4.7424999999999997</v>
      </c>
      <c r="D16" s="8">
        <v>0.44</v>
      </c>
      <c r="E16" s="8">
        <f ca="1">_xll.ErNormal(C16,D16)</f>
        <v>4.7424999999999997</v>
      </c>
      <c r="F16" s="8">
        <f ca="1">_xll.ErOutput(A16,E16/(1+E16))</f>
        <v>0.82585981715280798</v>
      </c>
      <c r="G16" s="8">
        <f t="shared" si="0"/>
        <v>0.79704649248222503</v>
      </c>
      <c r="H16" s="8">
        <f t="shared" si="1"/>
        <v>0.84850435992025497</v>
      </c>
      <c r="I16" s="8"/>
      <c r="J16" s="7" t="s">
        <v>14</v>
      </c>
      <c r="K16" s="7">
        <v>0.82620723331532298</v>
      </c>
      <c r="L16" s="7">
        <v>0.82517731695476304</v>
      </c>
      <c r="M16" s="7">
        <v>1.35051709240909E-2</v>
      </c>
      <c r="N16" s="7">
        <v>0.75317829651837498</v>
      </c>
      <c r="O16" s="7">
        <v>0.86339609292415798</v>
      </c>
      <c r="P16" s="7">
        <v>0.79704649248222503</v>
      </c>
      <c r="Q16" s="9">
        <v>0.84850435992025497</v>
      </c>
    </row>
    <row r="17" spans="1:17" x14ac:dyDescent="0.2">
      <c r="H17" s="2"/>
      <c r="I17" s="2"/>
    </row>
    <row r="18" spans="1:17" x14ac:dyDescent="0.2">
      <c r="H18" s="2"/>
      <c r="I18" s="2"/>
    </row>
    <row r="19" spans="1:17" x14ac:dyDescent="0.2">
      <c r="H19" s="2"/>
      <c r="I19" s="2"/>
    </row>
    <row r="20" spans="1:17" s="13" customFormat="1" ht="39" customHeight="1" x14ac:dyDescent="0.2">
      <c r="A20" s="33" t="s">
        <v>41</v>
      </c>
      <c r="B20" s="34"/>
      <c r="C20" s="34"/>
      <c r="D20" s="34"/>
      <c r="E20" s="34"/>
      <c r="F20" s="34"/>
      <c r="G20" s="34"/>
      <c r="H20" s="34"/>
      <c r="I20" s="34"/>
      <c r="J20" s="34"/>
      <c r="K20" s="34"/>
      <c r="L20" s="34"/>
      <c r="M20" s="34"/>
      <c r="N20" s="34"/>
      <c r="O20" s="34"/>
      <c r="P20" s="34"/>
      <c r="Q20" s="35"/>
    </row>
    <row r="21" spans="1:17" x14ac:dyDescent="0.2">
      <c r="H21" s="2"/>
      <c r="I21" s="2"/>
    </row>
    <row r="22" spans="1:17" s="20" customFormat="1" x14ac:dyDescent="0.2">
      <c r="A22" s="41" t="s">
        <v>34</v>
      </c>
      <c r="B22" s="41"/>
      <c r="C22" s="41"/>
      <c r="D22" s="41"/>
      <c r="E22" s="41"/>
      <c r="F22" s="41"/>
      <c r="G22" s="41"/>
      <c r="H22" s="32"/>
      <c r="I22" s="18"/>
      <c r="J22" s="36" t="s">
        <v>35</v>
      </c>
      <c r="K22" s="37"/>
      <c r="L22" s="37"/>
      <c r="M22" s="37"/>
      <c r="N22" s="38"/>
      <c r="O22" s="19"/>
      <c r="P22" s="39" t="s">
        <v>40</v>
      </c>
      <c r="Q22" s="40"/>
    </row>
    <row r="23" spans="1:17" s="27" customFormat="1" ht="56.25" customHeight="1" x14ac:dyDescent="0.2">
      <c r="A23" s="21" t="s">
        <v>29</v>
      </c>
      <c r="B23" s="21" t="s">
        <v>30</v>
      </c>
      <c r="C23" s="21" t="s">
        <v>31</v>
      </c>
      <c r="D23" s="21" t="s">
        <v>32</v>
      </c>
      <c r="E23" s="23" t="s">
        <v>38</v>
      </c>
      <c r="F23" s="23" t="s">
        <v>39</v>
      </c>
      <c r="G23" s="24" t="s">
        <v>15</v>
      </c>
      <c r="I23" s="22"/>
      <c r="J23" s="23" t="s">
        <v>36</v>
      </c>
      <c r="K23" s="23" t="s">
        <v>37</v>
      </c>
      <c r="L23" s="23" t="s">
        <v>38</v>
      </c>
      <c r="M23" s="23" t="s">
        <v>39</v>
      </c>
      <c r="N23" s="24" t="s">
        <v>15</v>
      </c>
      <c r="O23" s="25"/>
      <c r="P23" s="26" t="s">
        <v>32</v>
      </c>
      <c r="Q23" s="26" t="s">
        <v>15</v>
      </c>
    </row>
    <row r="24" spans="1:17" s="20" customFormat="1" x14ac:dyDescent="0.2">
      <c r="A24" s="24" t="s">
        <v>33</v>
      </c>
      <c r="B24" s="23">
        <v>18</v>
      </c>
      <c r="C24" s="23">
        <v>44</v>
      </c>
      <c r="D24" s="23">
        <v>0.03</v>
      </c>
      <c r="E24" s="23">
        <v>0.02</v>
      </c>
      <c r="F24" s="23">
        <v>0.04</v>
      </c>
      <c r="G24" s="28">
        <f>(F24-E24)/3.92</f>
        <v>5.1020408163265311E-3</v>
      </c>
      <c r="I24" s="29"/>
      <c r="J24" s="24" t="s">
        <v>1</v>
      </c>
      <c r="K24" s="23">
        <v>0.47322212457826546</v>
      </c>
      <c r="L24" s="23">
        <v>0.43783955899183202</v>
      </c>
      <c r="M24" s="23">
        <v>0.50578397022302202</v>
      </c>
      <c r="N24" s="23"/>
      <c r="P24" s="23">
        <f ca="1">D24*K30</f>
        <v>1.9939306158718782E-2</v>
      </c>
      <c r="Q24" s="23">
        <f ca="1">P24*SQRT((N30/K30)*(N30/K30))+((G24/D24)*(G24/D24))</f>
        <v>3.0456742985334542E-2</v>
      </c>
    </row>
    <row r="25" spans="1:17" s="20" customFormat="1" x14ac:dyDescent="0.2">
      <c r="H25" s="29"/>
      <c r="I25" s="29"/>
      <c r="J25" s="24" t="s">
        <v>2</v>
      </c>
      <c r="K25" s="23">
        <v>0.64136282123626576</v>
      </c>
      <c r="L25" s="23">
        <v>0.59672070133757305</v>
      </c>
      <c r="M25" s="23">
        <v>0.67748725056624204</v>
      </c>
      <c r="N25" s="23"/>
    </row>
    <row r="26" spans="1:17" s="20" customFormat="1" x14ac:dyDescent="0.2">
      <c r="H26" s="29"/>
      <c r="I26" s="29"/>
      <c r="J26" s="24" t="s">
        <v>3</v>
      </c>
      <c r="K26" s="23">
        <v>0.69977483109329752</v>
      </c>
      <c r="L26" s="23">
        <v>0.66399867063382501</v>
      </c>
      <c r="M26" s="23">
        <v>0.731027630908616</v>
      </c>
      <c r="N26" s="23"/>
    </row>
    <row r="27" spans="1:17" s="20" customFormat="1" x14ac:dyDescent="0.2">
      <c r="H27" s="29"/>
      <c r="I27" s="29"/>
      <c r="J27" s="24" t="s">
        <v>4</v>
      </c>
      <c r="K27" s="23">
        <v>0.75747776877586737</v>
      </c>
      <c r="L27" s="23">
        <v>0.72014740954114298</v>
      </c>
      <c r="M27" s="23">
        <v>0.78761780220897903</v>
      </c>
      <c r="N27" s="23"/>
    </row>
    <row r="28" spans="1:17" s="20" customFormat="1" x14ac:dyDescent="0.2">
      <c r="H28" s="29"/>
      <c r="I28" s="29"/>
      <c r="J28" s="24" t="s">
        <v>5</v>
      </c>
      <c r="K28" s="23">
        <v>0.79770734995264381</v>
      </c>
      <c r="L28" s="23">
        <v>0.75925889711366601</v>
      </c>
      <c r="M28" s="23">
        <v>0.82254958665761602</v>
      </c>
      <c r="N28" s="23"/>
    </row>
    <row r="29" spans="1:17" s="20" customFormat="1" x14ac:dyDescent="0.2">
      <c r="H29" s="29"/>
      <c r="I29" s="29"/>
      <c r="J29" s="23"/>
      <c r="K29" s="23"/>
      <c r="L29" s="23"/>
      <c r="M29" s="23"/>
      <c r="N29" s="23"/>
    </row>
    <row r="30" spans="1:17" s="20" customFormat="1" x14ac:dyDescent="0.2">
      <c r="H30" s="29"/>
      <c r="I30" s="29"/>
      <c r="J30" s="30" t="str">
        <f ca="1">_xll.MAInputTable("pooled crosswalk","ORCI","RE",J24:M28)</f>
        <v>pooled crosswalk</v>
      </c>
      <c r="K30" s="30">
        <f ca="1">_xll.MAPooledEffect("pooled crosswalk")</f>
        <v>0.66464353862395942</v>
      </c>
      <c r="L30" s="31">
        <f ca="1">_xll.MAPooledEffectLCI("pooled crosswalk")</f>
        <v>0.57195763306588632</v>
      </c>
      <c r="M30" s="31">
        <f ca="1">_xll.MAPooledEffectHCI("pooled crosswalk")</f>
        <v>0.77234922290772445</v>
      </c>
      <c r="N30" s="23">
        <f ca="1">(M30-L30)/3.92</f>
        <v>5.1120303531081157E-2</v>
      </c>
    </row>
    <row r="31" spans="1:17" x14ac:dyDescent="0.2">
      <c r="H31" s="2"/>
      <c r="I31" s="2"/>
    </row>
    <row r="32" spans="1:17" x14ac:dyDescent="0.2">
      <c r="H32" s="2"/>
      <c r="I32" s="2"/>
    </row>
    <row r="33" spans="8:9" x14ac:dyDescent="0.2">
      <c r="H33" s="2"/>
      <c r="I33" s="2"/>
    </row>
    <row r="34" spans="8:9" x14ac:dyDescent="0.2">
      <c r="H34" s="2"/>
      <c r="I34" s="2"/>
    </row>
    <row r="35" spans="8:9" x14ac:dyDescent="0.2">
      <c r="H35" s="2"/>
      <c r="I35" s="2"/>
    </row>
    <row r="36" spans="8:9" x14ac:dyDescent="0.2">
      <c r="H36" s="2"/>
      <c r="I36" s="2"/>
    </row>
    <row r="37" spans="8:9" x14ac:dyDescent="0.2">
      <c r="H37" s="2"/>
      <c r="I37" s="2"/>
    </row>
    <row r="38" spans="8:9" x14ac:dyDescent="0.2">
      <c r="H38" s="2"/>
      <c r="I38" s="2"/>
    </row>
    <row r="39" spans="8:9" x14ac:dyDescent="0.2">
      <c r="H39" s="2"/>
      <c r="I39" s="2"/>
    </row>
    <row r="40" spans="8:9" x14ac:dyDescent="0.2">
      <c r="H40" s="2"/>
      <c r="I40" s="2"/>
    </row>
    <row r="41" spans="8:9" x14ac:dyDescent="0.2">
      <c r="H41" s="2"/>
      <c r="I41" s="2"/>
    </row>
    <row r="42" spans="8:9" x14ac:dyDescent="0.2">
      <c r="H42" s="2"/>
      <c r="I42" s="2"/>
    </row>
    <row r="43" spans="8:9" x14ac:dyDescent="0.2">
      <c r="H43" s="2"/>
      <c r="I43" s="2"/>
    </row>
    <row r="44" spans="8:9" x14ac:dyDescent="0.2">
      <c r="H44" s="2"/>
      <c r="I44" s="2"/>
    </row>
    <row r="45" spans="8:9" x14ac:dyDescent="0.2">
      <c r="H45" s="2"/>
      <c r="I45" s="2"/>
    </row>
    <row r="46" spans="8:9" x14ac:dyDescent="0.2">
      <c r="H46" s="2"/>
      <c r="I46" s="2"/>
    </row>
    <row r="47" spans="8:9" x14ac:dyDescent="0.2">
      <c r="H47" s="2"/>
      <c r="I47" s="2"/>
    </row>
    <row r="48" spans="8:9" x14ac:dyDescent="0.2">
      <c r="H48" s="2"/>
      <c r="I48" s="2"/>
    </row>
    <row r="49" spans="8:9" x14ac:dyDescent="0.2">
      <c r="H49" s="2"/>
      <c r="I49" s="2"/>
    </row>
    <row r="50" spans="8:9" x14ac:dyDescent="0.2">
      <c r="H50" s="2"/>
      <c r="I50" s="2"/>
    </row>
    <row r="51" spans="8:9" x14ac:dyDescent="0.2">
      <c r="H51" s="2"/>
      <c r="I51" s="2"/>
    </row>
    <row r="52" spans="8:9" x14ac:dyDescent="0.2">
      <c r="H52" s="2"/>
      <c r="I52" s="2"/>
    </row>
    <row r="53" spans="8:9" x14ac:dyDescent="0.2">
      <c r="H53" s="2"/>
      <c r="I53" s="2"/>
    </row>
    <row r="54" spans="8:9" x14ac:dyDescent="0.2">
      <c r="H54" s="2"/>
      <c r="I54" s="2"/>
    </row>
    <row r="55" spans="8:9" x14ac:dyDescent="0.2">
      <c r="H55" s="2"/>
      <c r="I55" s="2"/>
    </row>
    <row r="56" spans="8:9" x14ac:dyDescent="0.2">
      <c r="H56" s="2"/>
      <c r="I56" s="2"/>
    </row>
    <row r="57" spans="8:9" x14ac:dyDescent="0.2">
      <c r="H57" s="2"/>
      <c r="I57" s="2"/>
    </row>
    <row r="58" spans="8:9" x14ac:dyDescent="0.2">
      <c r="H58" s="2"/>
      <c r="I58" s="2"/>
    </row>
    <row r="59" spans="8:9" x14ac:dyDescent="0.2">
      <c r="H59" s="2"/>
      <c r="I59" s="2"/>
    </row>
    <row r="60" spans="8:9" x14ac:dyDescent="0.2">
      <c r="H60" s="2"/>
      <c r="I60" s="2"/>
    </row>
    <row r="61" spans="8:9" x14ac:dyDescent="0.2">
      <c r="H61" s="2"/>
      <c r="I61" s="2"/>
    </row>
    <row r="62" spans="8:9" x14ac:dyDescent="0.2">
      <c r="H62" s="2"/>
      <c r="I62" s="2"/>
    </row>
    <row r="63" spans="8:9" x14ac:dyDescent="0.2">
      <c r="H63" s="2"/>
      <c r="I63" s="2"/>
    </row>
    <row r="64" spans="8:9" x14ac:dyDescent="0.2">
      <c r="H64" s="2"/>
      <c r="I64" s="2"/>
    </row>
    <row r="65" spans="8:9" x14ac:dyDescent="0.2">
      <c r="H65" s="2"/>
      <c r="I65" s="2"/>
    </row>
    <row r="66" spans="8:9" x14ac:dyDescent="0.2">
      <c r="H66" s="2"/>
      <c r="I66" s="2"/>
    </row>
    <row r="67" spans="8:9" x14ac:dyDescent="0.2">
      <c r="H67" s="2"/>
      <c r="I67" s="2"/>
    </row>
    <row r="68" spans="8:9" x14ac:dyDescent="0.2">
      <c r="H68" s="2"/>
      <c r="I68" s="2"/>
    </row>
    <row r="69" spans="8:9" x14ac:dyDescent="0.2">
      <c r="H69" s="2"/>
      <c r="I69" s="2"/>
    </row>
    <row r="70" spans="8:9" x14ac:dyDescent="0.2">
      <c r="H70" s="2"/>
      <c r="I70" s="2"/>
    </row>
    <row r="71" spans="8:9" x14ac:dyDescent="0.2">
      <c r="H71" s="2"/>
      <c r="I71" s="2"/>
    </row>
    <row r="72" spans="8:9" x14ac:dyDescent="0.2">
      <c r="H72" s="2"/>
      <c r="I72" s="2"/>
    </row>
    <row r="73" spans="8:9" x14ac:dyDescent="0.2">
      <c r="H73" s="2"/>
      <c r="I73" s="2"/>
    </row>
    <row r="74" spans="8:9" x14ac:dyDescent="0.2">
      <c r="H74" s="2"/>
      <c r="I74" s="2"/>
    </row>
    <row r="75" spans="8:9" x14ac:dyDescent="0.2">
      <c r="H75" s="2"/>
      <c r="I75" s="2"/>
    </row>
    <row r="76" spans="8:9" x14ac:dyDescent="0.2">
      <c r="H76" s="2"/>
      <c r="I76" s="2"/>
    </row>
    <row r="77" spans="8:9" x14ac:dyDescent="0.2">
      <c r="H77" s="2"/>
      <c r="I77" s="2"/>
    </row>
    <row r="78" spans="8:9" x14ac:dyDescent="0.2">
      <c r="H78" s="2"/>
      <c r="I78" s="2"/>
    </row>
    <row r="79" spans="8:9" x14ac:dyDescent="0.2">
      <c r="H79" s="2"/>
      <c r="I79" s="2"/>
    </row>
    <row r="445" ht="0.75" customHeight="1" x14ac:dyDescent="0.2"/>
    <row r="2269" spans="10:13" x14ac:dyDescent="0.2">
      <c r="J2269" s="3"/>
      <c r="K2269" s="3"/>
      <c r="L2269" s="3"/>
      <c r="M2269" s="3"/>
    </row>
    <row r="2270" spans="10:13" x14ac:dyDescent="0.2">
      <c r="J2270" s="3"/>
      <c r="K2270" s="3"/>
      <c r="L2270" s="3"/>
      <c r="M2270" s="3"/>
    </row>
    <row r="2271" spans="10:13" x14ac:dyDescent="0.2">
      <c r="J2271" s="3"/>
      <c r="K2271" s="3"/>
      <c r="L2271" s="3"/>
      <c r="M2271" s="3"/>
    </row>
    <row r="2272" spans="10:13" x14ac:dyDescent="0.2">
      <c r="J2272" s="3"/>
      <c r="K2272" s="3"/>
      <c r="L2272" s="3"/>
      <c r="M2272" s="3"/>
    </row>
    <row r="2273" spans="10:13" x14ac:dyDescent="0.2">
      <c r="J2273" s="3"/>
      <c r="K2273" s="3"/>
      <c r="L2273" s="3"/>
      <c r="M2273" s="3"/>
    </row>
    <row r="2274" spans="10:13" s="3" customFormat="1" x14ac:dyDescent="0.2"/>
    <row r="2275" spans="10:13" s="3" customFormat="1" x14ac:dyDescent="0.2"/>
    <row r="2276" spans="10:13" s="3" customFormat="1" x14ac:dyDescent="0.2"/>
    <row r="2277" spans="10:13" s="3" customFormat="1" x14ac:dyDescent="0.2"/>
    <row r="2278" spans="10:13" s="3" customFormat="1" x14ac:dyDescent="0.2"/>
    <row r="2279" spans="10:13" s="3" customFormat="1" x14ac:dyDescent="0.2"/>
    <row r="2280" spans="10:13" s="3" customFormat="1" x14ac:dyDescent="0.2"/>
    <row r="2281" spans="10:13" s="3" customFormat="1" x14ac:dyDescent="0.2"/>
    <row r="2282" spans="10:13" s="3" customFormat="1" x14ac:dyDescent="0.2"/>
    <row r="2283" spans="10:13" s="3" customFormat="1" x14ac:dyDescent="0.2"/>
    <row r="2284" spans="10:13" s="3" customFormat="1" x14ac:dyDescent="0.2"/>
    <row r="2285" spans="10:13" s="3" customFormat="1" x14ac:dyDescent="0.2"/>
    <row r="2286" spans="10:13" s="3" customFormat="1" x14ac:dyDescent="0.2"/>
    <row r="2287" spans="10:13" s="3" customFormat="1" x14ac:dyDescent="0.2"/>
    <row r="2288" spans="10:13" s="3" customFormat="1" x14ac:dyDescent="0.2"/>
    <row r="2289" spans="10:13" s="3" customFormat="1" x14ac:dyDescent="0.2"/>
    <row r="2290" spans="10:13" s="3" customFormat="1" x14ac:dyDescent="0.2"/>
    <row r="2291" spans="10:13" s="3" customFormat="1" x14ac:dyDescent="0.2"/>
    <row r="2292" spans="10:13" s="3" customFormat="1" x14ac:dyDescent="0.2"/>
    <row r="2293" spans="10:13" s="3" customFormat="1" x14ac:dyDescent="0.2"/>
    <row r="2294" spans="10:13" s="3" customFormat="1" x14ac:dyDescent="0.2"/>
    <row r="2295" spans="10:13" s="3" customFormat="1" x14ac:dyDescent="0.2"/>
    <row r="2296" spans="10:13" s="3" customFormat="1" x14ac:dyDescent="0.2"/>
    <row r="2297" spans="10:13" s="3" customFormat="1" x14ac:dyDescent="0.2">
      <c r="J2297" s="1"/>
      <c r="K2297" s="1"/>
      <c r="L2297" s="1"/>
      <c r="M2297" s="1"/>
    </row>
    <row r="2298" spans="10:13" s="3" customFormat="1" x14ac:dyDescent="0.2">
      <c r="J2298" s="1"/>
      <c r="K2298" s="1"/>
      <c r="L2298" s="1"/>
      <c r="M2298" s="1"/>
    </row>
    <row r="2299" spans="10:13" s="3" customFormat="1" x14ac:dyDescent="0.2">
      <c r="J2299" s="1"/>
      <c r="K2299" s="1"/>
      <c r="L2299" s="1"/>
      <c r="M2299" s="1"/>
    </row>
    <row r="2300" spans="10:13" s="3" customFormat="1" x14ac:dyDescent="0.2">
      <c r="J2300" s="1"/>
      <c r="K2300" s="1"/>
      <c r="L2300" s="1"/>
      <c r="M2300" s="1"/>
    </row>
    <row r="2301" spans="10:13" s="3" customFormat="1" x14ac:dyDescent="0.2">
      <c r="J2301" s="1"/>
      <c r="K2301" s="1"/>
      <c r="L2301" s="1"/>
      <c r="M2301" s="1"/>
    </row>
  </sheetData>
  <mergeCells count="4">
    <mergeCell ref="A20:Q20"/>
    <mergeCell ref="J22:N22"/>
    <mergeCell ref="P22:Q22"/>
    <mergeCell ref="A22:G22"/>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Alcohol past year crosswalk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 Vos</dc:creator>
  <cp:lastModifiedBy>ferrari</cp:lastModifiedBy>
  <dcterms:created xsi:type="dcterms:W3CDTF">2012-04-26T02:31:15Z</dcterms:created>
  <dcterms:modified xsi:type="dcterms:W3CDTF">2016-08-16T23:47:24Z</dcterms:modified>
</cp:coreProperties>
</file>