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8499AB4A-51CE-421C-A9D5-FC2CCEB9FD47}" xr6:coauthVersionLast="47" xr6:coauthVersionMax="47" xr10:uidLastSave="{00000000-0000-0000-0000-000000000000}"/>
  <bookViews>
    <workbookView xWindow="240" yWindow="105" windowWidth="14805" windowHeight="8010" activeTab="6" xr2:uid="{00000000-000D-0000-FFFF-FFFF00000000}"/>
  </bookViews>
  <sheets>
    <sheet name="Trips&amp;Riders" sheetId="1" r:id="rId1"/>
    <sheet name="Trips&amp;Cars" sheetId="4" r:id="rId2"/>
    <sheet name="Riders2" sheetId="5" r:id="rId3"/>
    <sheet name="Riders&amp;Riders2" sheetId="6" r:id="rId4"/>
    <sheet name="Trips" sheetId="7" r:id="rId5"/>
    <sheet name="Riders" sheetId="2" r:id="rId6"/>
    <sheet name="Cars" sheetId="3" r:id="rId7"/>
  </sheets>
  <definedNames>
    <definedName name="_xlnm._FilterDatabase" localSheetId="4" hidden="1">Trips!$A$1:$H$7</definedName>
    <definedName name="_xlnm._FilterDatabase" localSheetId="3" hidden="1">'Riders&amp;Riders2'!$A$1:$G$8</definedName>
    <definedName name="_xlnm._FilterDatabase" localSheetId="6" hidden="1">Cars!$A$1:$E$5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I3" i="4"/>
  <c r="J3" i="4"/>
  <c r="K3" i="4"/>
  <c r="L3" i="4"/>
  <c r="M3" i="4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J2" i="4"/>
  <c r="K2" i="4"/>
  <c r="L2" i="4"/>
  <c r="M2" i="4"/>
  <c r="I2" i="4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O3" i="1"/>
  <c r="N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<sst xmlns="http://schemas.openxmlformats.org/spreadsheetml/2006/main" count="137" uniqueCount="49">
  <si>
    <t>id</t>
  </si>
  <si>
    <t>date</t>
  </si>
  <si>
    <t>pickup</t>
  </si>
  <si>
    <t>dropoff</t>
  </si>
  <si>
    <t>rider_id</t>
  </si>
  <si>
    <t>car_id</t>
  </si>
  <si>
    <t>type</t>
  </si>
  <si>
    <t>cost</t>
  </si>
  <si>
    <t>first</t>
  </si>
  <si>
    <t>last</t>
  </si>
  <si>
    <t>username</t>
  </si>
  <si>
    <t>rating</t>
  </si>
  <si>
    <t>total_trips</t>
  </si>
  <si>
    <t>referred</t>
  </si>
  <si>
    <t>X</t>
  </si>
  <si>
    <t>Laura</t>
  </si>
  <si>
    <t>Breiman</t>
  </si>
  <si>
    <t>@lauracle</t>
  </si>
  <si>
    <t>POOL</t>
  </si>
  <si>
    <t>XL</t>
  </si>
  <si>
    <t>model</t>
  </si>
  <si>
    <t>OS</t>
  </si>
  <si>
    <t>status</t>
  </si>
  <si>
    <t>trips_completed</t>
  </si>
  <si>
    <t>Zach</t>
  </si>
  <si>
    <t>Sims</t>
  </si>
  <si>
    <t>@zsims</t>
  </si>
  <si>
    <t>Eric</t>
  </si>
  <si>
    <t>Vaught</t>
  </si>
  <si>
    <t>@posturelol</t>
  </si>
  <si>
    <t>Jilly</t>
  </si>
  <si>
    <t>Beans</t>
  </si>
  <si>
    <t>@jillkuzmin</t>
  </si>
  <si>
    <t>Sonny</t>
  </si>
  <si>
    <t>Li</t>
  </si>
  <si>
    <t>@sonnynomnom</t>
  </si>
  <si>
    <t>Kassa</t>
  </si>
  <si>
    <t>Korley</t>
  </si>
  <si>
    <t>@kassablanca</t>
  </si>
  <si>
    <t>Yakov</t>
  </si>
  <si>
    <t>Kagan</t>
  </si>
  <si>
    <t>@yakovkagan</t>
  </si>
  <si>
    <t>Turing XL</t>
  </si>
  <si>
    <t>Ryzac</t>
  </si>
  <si>
    <t>active</t>
  </si>
  <si>
    <t>Ada</t>
  </si>
  <si>
    <t>Akira</t>
  </si>
  <si>
    <t>Finux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</si>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</sst>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sqref="A1:H7"/>
    </sheetView>
  </sheetViews>
  <sheetFormatPr defaultRowHeight="15"/>
  <cols>
    <col min="1" max="1" width="5.42578125" bestFit="1" customWidth="1"/>
    <col min="2" max="2" width="10.42578125" bestFit="1" customWidth="1"/>
    <col min="3" max="3" width="6.85546875" bestFit="1" customWidth="1"/>
    <col min="4" max="4" width="7.7109375" bestFit="1" customWidth="1"/>
    <col min="5" max="5" width="8" bestFit="1" customWidth="1"/>
    <col min="6" max="6" width="6.5703125" bestFit="1" customWidth="1"/>
    <col min="7" max="7" width="6" bestFit="1" customWidth="1"/>
    <col min="8" max="8" width="6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1001</v>
      </c>
      <c r="B2" s="1">
        <v>43074</v>
      </c>
      <c r="C2" s="2">
        <v>0.28125</v>
      </c>
      <c r="D2" s="2">
        <v>0.2986111111111111</v>
      </c>
      <c r="E2">
        <v>102</v>
      </c>
      <c r="F2">
        <v>1</v>
      </c>
      <c r="G2" t="s">
        <v>14</v>
      </c>
      <c r="H2">
        <v>28.66</v>
      </c>
      <c r="I2">
        <v>102</v>
      </c>
      <c r="J2" t="s">
        <v>15</v>
      </c>
      <c r="K2" t="s">
        <v>16</v>
      </c>
      <c r="L2" t="s">
        <v>17</v>
      </c>
      <c r="M2">
        <v>4.99</v>
      </c>
      <c r="N2">
        <v>687</v>
      </c>
      <c r="O2">
        <v>101</v>
      </c>
    </row>
    <row r="3" spans="1:15">
      <c r="A3">
        <v>1002</v>
      </c>
      <c r="B3" s="1">
        <v>43074</v>
      </c>
      <c r="C3" s="2">
        <v>0.33333333333333331</v>
      </c>
      <c r="D3" s="2">
        <v>0.34375</v>
      </c>
      <c r="E3">
        <v>101</v>
      </c>
      <c r="F3">
        <v>3</v>
      </c>
      <c r="G3" t="s">
        <v>18</v>
      </c>
      <c r="H3">
        <v>9.11</v>
      </c>
      <c r="I3">
        <f>VLOOKUP($E3,Riders!$A$1:$G$5,1,FALSE)</f>
        <v>101</v>
      </c>
      <c r="J3" t="str">
        <f>VLOOKUP($E3,Riders!$A$1:$G$5,2,FALSE)</f>
        <v>Sonny</v>
      </c>
      <c r="K3" t="str">
        <f>VLOOKUP($E3,Riders!$A$1:$G$5,3,FALSE)</f>
        <v>Li</v>
      </c>
      <c r="L3" t="str">
        <f>VLOOKUP($E3,Riders!$A$1:$G$5,4,FALSE)</f>
        <v>@sonnynomnom</v>
      </c>
      <c r="M3">
        <f>VLOOKUP($E3,Riders!$A$1:$G$5,5,FALSE)</f>
        <v>4.66</v>
      </c>
      <c r="N3">
        <f>VLOOKUP($E3,Riders!$A$1:$G$5,6,FALSE)</f>
        <v>352</v>
      </c>
      <c r="O3">
        <f>VLOOKUP($E3,Riders!$A$1:$G$5,7,FALSE)</f>
        <v>0</v>
      </c>
    </row>
    <row r="4" spans="1:15">
      <c r="A4">
        <v>1003</v>
      </c>
      <c r="B4" s="1">
        <v>43074</v>
      </c>
      <c r="C4" s="2">
        <v>0.39583333333333331</v>
      </c>
      <c r="D4" s="2">
        <v>0.40972222222222227</v>
      </c>
      <c r="E4">
        <v>104</v>
      </c>
      <c r="F4">
        <v>4</v>
      </c>
      <c r="G4" t="s">
        <v>14</v>
      </c>
      <c r="H4">
        <v>24.98</v>
      </c>
      <c r="I4">
        <f>VLOOKUP($E4,Riders!$A$1:$G$5,1,FALSE)</f>
        <v>104</v>
      </c>
      <c r="J4" t="str">
        <f>VLOOKUP($E4,Riders!$A$1:$G$5,2,FALSE)</f>
        <v>Yakov</v>
      </c>
      <c r="K4" t="str">
        <f>VLOOKUP($E4,Riders!$A$1:$G$5,3,FALSE)</f>
        <v>Kagan</v>
      </c>
      <c r="L4" t="str">
        <f>VLOOKUP($E4,Riders!$A$1:$G$5,4,FALSE)</f>
        <v>@yakovkagan</v>
      </c>
      <c r="M4">
        <f>VLOOKUP($E4,Riders!$A$1:$G$5,5,FALSE)</f>
        <v>4.5199999999999996</v>
      </c>
      <c r="N4">
        <f>VLOOKUP($E4,Riders!$A$1:$G$5,6,FALSE)</f>
        <v>1910</v>
      </c>
      <c r="O4">
        <f>VLOOKUP($E4,Riders!$A$1:$G$5,7,FALSE)</f>
        <v>103</v>
      </c>
    </row>
    <row r="5" spans="1:15">
      <c r="A5">
        <v>1004</v>
      </c>
      <c r="B5" s="1">
        <v>43074</v>
      </c>
      <c r="C5" s="2">
        <v>0.56944444444444442</v>
      </c>
      <c r="D5" s="2">
        <v>0.58680555555555558</v>
      </c>
      <c r="E5">
        <v>105</v>
      </c>
      <c r="F5">
        <v>1</v>
      </c>
      <c r="G5" t="s">
        <v>14</v>
      </c>
      <c r="H5">
        <v>31.27</v>
      </c>
      <c r="I5" t="e">
        <f>VLOOKUP($E5,Riders!$A$1:$G$5,1,FALSE)</f>
        <v>#N/A</v>
      </c>
      <c r="J5" t="e">
        <f>VLOOKUP($E5,Riders!$A$1:$G$5,2,FALSE)</f>
        <v>#N/A</v>
      </c>
      <c r="K5" t="e">
        <f>VLOOKUP($E5,Riders!$A$1:$G$5,3,FALSE)</f>
        <v>#N/A</v>
      </c>
      <c r="L5" t="e">
        <f>VLOOKUP($E5,Riders!$A$1:$G$5,4,FALSE)</f>
        <v>#N/A</v>
      </c>
      <c r="M5" t="e">
        <f>VLOOKUP($E5,Riders!$A$1:$G$5,5,FALSE)</f>
        <v>#N/A</v>
      </c>
      <c r="N5" t="e">
        <f>VLOOKUP($E5,Riders!$A$1:$G$5,6,FALSE)</f>
        <v>#N/A</v>
      </c>
      <c r="O5" t="e">
        <f>VLOOKUP($E5,Riders!$A$1:$G$5,7,FALSE)</f>
        <v>#N/A</v>
      </c>
    </row>
    <row r="6" spans="1:15">
      <c r="A6">
        <v>1005</v>
      </c>
      <c r="B6" s="1">
        <v>43074</v>
      </c>
      <c r="C6" s="2">
        <v>0.63541666666666663</v>
      </c>
      <c r="D6" s="2">
        <v>0.66666666666666663</v>
      </c>
      <c r="E6">
        <v>103</v>
      </c>
      <c r="F6">
        <v>2</v>
      </c>
      <c r="G6" t="s">
        <v>18</v>
      </c>
      <c r="H6">
        <v>18.95</v>
      </c>
      <c r="I6">
        <f>VLOOKUP($E6,Riders!$A$1:$G$5,1,FALSE)</f>
        <v>103</v>
      </c>
      <c r="J6" t="str">
        <f>VLOOKUP($E6,Riders!$A$1:$G$5,2,FALSE)</f>
        <v>Kassa</v>
      </c>
      <c r="K6" t="str">
        <f>VLOOKUP($E6,Riders!$A$1:$G$5,3,FALSE)</f>
        <v>Korley</v>
      </c>
      <c r="L6" t="str">
        <f>VLOOKUP($E6,Riders!$A$1:$G$5,4,FALSE)</f>
        <v>@kassablanca</v>
      </c>
      <c r="M6">
        <f>VLOOKUP($E6,Riders!$A$1:$G$5,5,FALSE)</f>
        <v>4.63</v>
      </c>
      <c r="N6">
        <f>VLOOKUP($E6,Riders!$A$1:$G$5,6,FALSE)</f>
        <v>42</v>
      </c>
      <c r="O6">
        <f>VLOOKUP($E6,Riders!$A$1:$G$5,7,FALSE)</f>
        <v>0</v>
      </c>
    </row>
    <row r="7" spans="1:15">
      <c r="A7">
        <v>1006</v>
      </c>
      <c r="B7" s="1">
        <v>43074</v>
      </c>
      <c r="C7" s="2">
        <v>0.76388888888888884</v>
      </c>
      <c r="D7" s="2">
        <v>0.78819444444444453</v>
      </c>
      <c r="E7">
        <v>101</v>
      </c>
      <c r="F7">
        <v>3</v>
      </c>
      <c r="G7" t="s">
        <v>19</v>
      </c>
      <c r="H7">
        <v>78.52</v>
      </c>
      <c r="I7">
        <f>VLOOKUP($E7,Riders!$A$1:$G$5,1,FALSE)</f>
        <v>101</v>
      </c>
      <c r="J7" t="str">
        <f>VLOOKUP($E7,Riders!$A$1:$G$5,2,FALSE)</f>
        <v>Sonny</v>
      </c>
      <c r="K7" t="str">
        <f>VLOOKUP($E7,Riders!$A$1:$G$5,3,FALSE)</f>
        <v>Li</v>
      </c>
      <c r="L7" t="str">
        <f>VLOOKUP($E7,Riders!$A$1:$G$5,4,FALSE)</f>
        <v>@sonnynomnom</v>
      </c>
      <c r="M7">
        <f>VLOOKUP($E7,Riders!$A$1:$G$5,5,FALSE)</f>
        <v>4.66</v>
      </c>
      <c r="N7">
        <f>VLOOKUP($E7,Riders!$A$1:$G$5,6,FALSE)</f>
        <v>352</v>
      </c>
      <c r="O7">
        <f>VLOOKUP($E7,Riders!$A$1:$G$5,7,FALSE)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3E5D-AC43-4809-82A3-F3B952D50552}">
  <dimension ref="A1:M7"/>
  <sheetViews>
    <sheetView workbookViewId="0">
      <selection activeCell="L10" sqref="L10"/>
    </sheetView>
  </sheetViews>
  <sheetFormatPr defaultRowHeight="15"/>
  <cols>
    <col min="1" max="1" width="5.42578125" bestFit="1" customWidth="1"/>
    <col min="2" max="2" width="10.42578125" style="1" bestFit="1" customWidth="1"/>
    <col min="3" max="4" width="12.5703125" bestFit="1" customWidth="1"/>
    <col min="5" max="5" width="8" bestFit="1" customWidth="1"/>
    <col min="6" max="6" width="6.5703125" bestFit="1" customWidth="1"/>
    <col min="7" max="7" width="6" bestFit="1" customWidth="1"/>
    <col min="8" max="8" width="6.140625" bestFit="1" customWidth="1"/>
    <col min="9" max="9" width="2.7109375" bestFit="1" customWidth="1"/>
    <col min="10" max="10" width="9.140625" bestFit="1" customWidth="1"/>
    <col min="11" max="11" width="6" bestFit="1" customWidth="1"/>
    <col min="12" max="12" width="12.5703125" bestFit="1" customWidth="1"/>
    <col min="13" max="13" width="15.5703125" bestFit="1" customWidth="1"/>
  </cols>
  <sheetData>
    <row r="1" spans="1:1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20</v>
      </c>
      <c r="K1" t="s">
        <v>21</v>
      </c>
      <c r="L1" t="s">
        <v>22</v>
      </c>
      <c r="M1" t="s">
        <v>23</v>
      </c>
    </row>
    <row r="2" spans="1:13">
      <c r="A2">
        <v>1001</v>
      </c>
      <c r="B2" s="1">
        <v>43074</v>
      </c>
      <c r="C2">
        <v>0.28125</v>
      </c>
      <c r="D2">
        <v>0.2986111111111111</v>
      </c>
      <c r="E2">
        <v>102</v>
      </c>
      <c r="F2">
        <v>1</v>
      </c>
      <c r="G2" t="s">
        <v>14</v>
      </c>
      <c r="H2">
        <v>28.66</v>
      </c>
      <c r="I2">
        <f>VLOOKUP($F2,Cars!$A$1:$E$5,1,FALSE)</f>
        <v>1</v>
      </c>
      <c r="J2" t="str">
        <f>VLOOKUP($F2,Cars!$A$1:$E$5,2,FALSE)</f>
        <v>Ada</v>
      </c>
      <c r="K2" t="str">
        <f>VLOOKUP($F2,Cars!$A$1:$E$5,3,FALSE)</f>
        <v>Ryzac</v>
      </c>
      <c r="L2" t="str">
        <f>VLOOKUP($F2,Cars!$A$1:$E$5,4,FALSE)</f>
        <v>active</v>
      </c>
      <c r="M2">
        <f>VLOOKUP($F2,Cars!$A$1:$E$5,5,FALSE)</f>
        <v>82</v>
      </c>
    </row>
    <row r="3" spans="1:13">
      <c r="A3">
        <v>1002</v>
      </c>
      <c r="B3" s="1">
        <v>43074</v>
      </c>
      <c r="C3">
        <v>0.33333333333333331</v>
      </c>
      <c r="D3">
        <v>0.34375</v>
      </c>
      <c r="E3">
        <v>101</v>
      </c>
      <c r="F3">
        <v>3</v>
      </c>
      <c r="G3" t="s">
        <v>18</v>
      </c>
      <c r="H3">
        <v>9.11</v>
      </c>
      <c r="I3">
        <f>VLOOKUP($F3,Cars!$A$1:$E$5,1,FALSE)</f>
        <v>3</v>
      </c>
      <c r="J3" t="str">
        <f>VLOOKUP($F3,Cars!$A$1:$E$5,2,FALSE)</f>
        <v>Turing XL</v>
      </c>
      <c r="K3" t="str">
        <f>VLOOKUP($F3,Cars!$A$1:$E$5,3,FALSE)</f>
        <v>Ryzac</v>
      </c>
      <c r="L3" t="str">
        <f>VLOOKUP($F3,Cars!$A$1:$E$5,4,FALSE)</f>
        <v>active</v>
      </c>
      <c r="M3">
        <f>VLOOKUP($F3,Cars!$A$1:$E$5,5,FALSE)</f>
        <v>164</v>
      </c>
    </row>
    <row r="4" spans="1:13">
      <c r="A4">
        <v>1003</v>
      </c>
      <c r="B4" s="1">
        <v>43074</v>
      </c>
      <c r="C4">
        <v>0.39583333333333331</v>
      </c>
      <c r="D4">
        <v>0.40972222222222227</v>
      </c>
      <c r="E4">
        <v>104</v>
      </c>
      <c r="F4">
        <v>4</v>
      </c>
      <c r="G4" t="s">
        <v>14</v>
      </c>
      <c r="H4">
        <v>24.98</v>
      </c>
      <c r="I4">
        <f>VLOOKUP($F4,Cars!$A$1:$E$5,1,FALSE)</f>
        <v>4</v>
      </c>
      <c r="J4" t="str">
        <f>VLOOKUP($F4,Cars!$A$1:$E$5,2,FALSE)</f>
        <v>Akira</v>
      </c>
      <c r="K4" t="str">
        <f>VLOOKUP($F4,Cars!$A$1:$E$5,3,FALSE)</f>
        <v>Finux</v>
      </c>
      <c r="L4" t="str">
        <f>VLOOKUP($F4,Cars!$A$1:$E$5,4,FALSE)</f>
        <v>maintenance</v>
      </c>
      <c r="M4">
        <f>VLOOKUP($F4,Cars!$A$1:$E$5,5,FALSE)</f>
        <v>22</v>
      </c>
    </row>
    <row r="5" spans="1:13">
      <c r="A5">
        <v>1004</v>
      </c>
      <c r="B5" s="1">
        <v>43074</v>
      </c>
      <c r="C5">
        <v>0.56944444444444442</v>
      </c>
      <c r="D5">
        <v>0.58680555555555558</v>
      </c>
      <c r="E5">
        <v>105</v>
      </c>
      <c r="F5">
        <v>1</v>
      </c>
      <c r="G5" t="s">
        <v>14</v>
      </c>
      <c r="H5">
        <v>31.27</v>
      </c>
      <c r="I5">
        <f>VLOOKUP($F5,Cars!$A$1:$E$5,1,FALSE)</f>
        <v>1</v>
      </c>
      <c r="J5" t="str">
        <f>VLOOKUP($F5,Cars!$A$1:$E$5,2,FALSE)</f>
        <v>Ada</v>
      </c>
      <c r="K5" t="str">
        <f>VLOOKUP($F5,Cars!$A$1:$E$5,3,FALSE)</f>
        <v>Ryzac</v>
      </c>
      <c r="L5" t="str">
        <f>VLOOKUP($F5,Cars!$A$1:$E$5,4,FALSE)</f>
        <v>active</v>
      </c>
      <c r="M5">
        <f>VLOOKUP($F5,Cars!$A$1:$E$5,5,FALSE)</f>
        <v>82</v>
      </c>
    </row>
    <row r="6" spans="1:13">
      <c r="A6">
        <v>1005</v>
      </c>
      <c r="B6" s="1">
        <v>43074</v>
      </c>
      <c r="C6">
        <v>0.63541666666666663</v>
      </c>
      <c r="D6">
        <v>0.66666666666666663</v>
      </c>
      <c r="E6">
        <v>103</v>
      </c>
      <c r="F6">
        <v>2</v>
      </c>
      <c r="G6" t="s">
        <v>18</v>
      </c>
      <c r="H6">
        <v>18.95</v>
      </c>
      <c r="I6">
        <f>VLOOKUP($F6,Cars!$A$1:$E$5,1,FALSE)</f>
        <v>2</v>
      </c>
      <c r="J6" t="str">
        <f>VLOOKUP($F6,Cars!$A$1:$E$5,2,FALSE)</f>
        <v>Ada</v>
      </c>
      <c r="K6" t="str">
        <f>VLOOKUP($F6,Cars!$A$1:$E$5,3,FALSE)</f>
        <v>Ryzac</v>
      </c>
      <c r="L6" t="str">
        <f>VLOOKUP($F6,Cars!$A$1:$E$5,4,FALSE)</f>
        <v>active</v>
      </c>
      <c r="M6">
        <f>VLOOKUP($F6,Cars!$A$1:$E$5,5,FALSE)</f>
        <v>30</v>
      </c>
    </row>
    <row r="7" spans="1:13">
      <c r="A7">
        <v>1006</v>
      </c>
      <c r="B7" s="1">
        <v>43074</v>
      </c>
      <c r="C7">
        <v>0.76388888888888884</v>
      </c>
      <c r="D7">
        <v>0.78819444444444453</v>
      </c>
      <c r="E7">
        <v>101</v>
      </c>
      <c r="F7">
        <v>3</v>
      </c>
      <c r="G7" t="s">
        <v>19</v>
      </c>
      <c r="H7">
        <v>78.52</v>
      </c>
      <c r="I7">
        <f>VLOOKUP($F7,Cars!$A$1:$E$5,1,FALSE)</f>
        <v>3</v>
      </c>
      <c r="J7" t="str">
        <f>VLOOKUP($F7,Cars!$A$1:$E$5,2,FALSE)</f>
        <v>Turing XL</v>
      </c>
      <c r="K7" t="str">
        <f>VLOOKUP($F7,Cars!$A$1:$E$5,3,FALSE)</f>
        <v>Ryzac</v>
      </c>
      <c r="L7" t="str">
        <f>VLOOKUP($F7,Cars!$A$1:$E$5,4,FALSE)</f>
        <v>active</v>
      </c>
      <c r="M7">
        <f>VLOOKUP($F7,Cars!$A$1:$E$5,5,FALSE)</f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B3D0-69E5-4A9C-A5B4-FAEF8E1EDA2A}">
  <dimension ref="A1:G4"/>
  <sheetViews>
    <sheetView workbookViewId="0">
      <selection sqref="A1:G4"/>
    </sheetView>
  </sheetViews>
  <sheetFormatPr defaultRowHeight="15"/>
  <cols>
    <col min="1" max="1" width="4.42578125" bestFit="1" customWidth="1"/>
    <col min="2" max="2" width="5.140625" bestFit="1" customWidth="1"/>
    <col min="3" max="3" width="7.42578125" bestFit="1" customWidth="1"/>
    <col min="4" max="4" width="11.85546875" bestFit="1" customWidth="1"/>
    <col min="5" max="5" width="6.28515625" bestFit="1" customWidth="1"/>
    <col min="6" max="6" width="10.28515625" bestFit="1" customWidth="1"/>
    <col min="7" max="7" width="8.42578125" bestFit="1" customWidth="1"/>
  </cols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105</v>
      </c>
      <c r="B2" t="s">
        <v>24</v>
      </c>
      <c r="C2" t="s">
        <v>25</v>
      </c>
      <c r="D2" s="3" t="s">
        <v>26</v>
      </c>
      <c r="E2">
        <v>4.8499999999999996</v>
      </c>
      <c r="F2">
        <v>787</v>
      </c>
    </row>
    <row r="3" spans="1:7">
      <c r="A3">
        <v>106</v>
      </c>
      <c r="B3" t="s">
        <v>27</v>
      </c>
      <c r="C3" t="s">
        <v>28</v>
      </c>
      <c r="D3" s="3" t="s">
        <v>29</v>
      </c>
      <c r="E3">
        <v>4.96</v>
      </c>
      <c r="F3">
        <v>54</v>
      </c>
      <c r="G3">
        <v>101</v>
      </c>
    </row>
    <row r="4" spans="1:7">
      <c r="A4">
        <v>107</v>
      </c>
      <c r="B4" t="s">
        <v>30</v>
      </c>
      <c r="C4" t="s">
        <v>31</v>
      </c>
      <c r="D4" s="3" t="s">
        <v>32</v>
      </c>
      <c r="E4">
        <v>4.7</v>
      </c>
      <c r="F4">
        <v>32</v>
      </c>
      <c r="G4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4C2E-6A68-428F-8A96-53C7F8F94E0D}">
  <sheetPr filterMode="1"/>
  <dimension ref="A1:G8"/>
  <sheetViews>
    <sheetView workbookViewId="0">
      <selection activeCell="F9" sqref="F9"/>
    </sheetView>
  </sheetViews>
  <sheetFormatPr defaultRowHeight="15"/>
  <cols>
    <col min="1" max="1" width="4.4257812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6.28515625" bestFit="1" customWidth="1"/>
    <col min="6" max="6" width="10.28515625" bestFit="1" customWidth="1"/>
    <col min="7" max="7" width="8.42578125" bestFit="1" customWidth="1"/>
  </cols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101</v>
      </c>
      <c r="B2" t="s">
        <v>33</v>
      </c>
      <c r="C2" t="s">
        <v>34</v>
      </c>
      <c r="D2" t="s">
        <v>35</v>
      </c>
      <c r="E2">
        <v>4.66</v>
      </c>
      <c r="F2">
        <v>352</v>
      </c>
    </row>
    <row r="3" spans="1:7" hidden="1">
      <c r="A3">
        <v>102</v>
      </c>
      <c r="B3" t="s">
        <v>15</v>
      </c>
      <c r="C3" t="s">
        <v>16</v>
      </c>
      <c r="D3" t="s">
        <v>17</v>
      </c>
      <c r="E3">
        <v>4.99</v>
      </c>
      <c r="F3">
        <v>687</v>
      </c>
      <c r="G3">
        <v>101</v>
      </c>
    </row>
    <row r="4" spans="1:7">
      <c r="A4">
        <v>103</v>
      </c>
      <c r="B4" t="s">
        <v>36</v>
      </c>
      <c r="C4" t="s">
        <v>37</v>
      </c>
      <c r="D4" t="s">
        <v>38</v>
      </c>
      <c r="E4">
        <v>4.63</v>
      </c>
      <c r="F4">
        <v>42</v>
      </c>
    </row>
    <row r="5" spans="1:7" hidden="1">
      <c r="A5">
        <v>104</v>
      </c>
      <c r="B5" t="s">
        <v>39</v>
      </c>
      <c r="C5" t="s">
        <v>40</v>
      </c>
      <c r="D5" t="s">
        <v>41</v>
      </c>
      <c r="E5">
        <v>4.5199999999999996</v>
      </c>
      <c r="F5">
        <v>1910</v>
      </c>
      <c r="G5">
        <v>103</v>
      </c>
    </row>
    <row r="6" spans="1:7" hidden="1">
      <c r="A6">
        <v>105</v>
      </c>
      <c r="B6" t="s">
        <v>24</v>
      </c>
      <c r="C6" t="s">
        <v>25</v>
      </c>
      <c r="D6" t="s">
        <v>26</v>
      </c>
      <c r="E6">
        <v>4.8499999999999996</v>
      </c>
      <c r="F6">
        <v>787</v>
      </c>
    </row>
    <row r="7" spans="1:7">
      <c r="A7">
        <v>106</v>
      </c>
      <c r="B7" t="s">
        <v>27</v>
      </c>
      <c r="C7" t="s">
        <v>28</v>
      </c>
      <c r="D7" t="s">
        <v>29</v>
      </c>
      <c r="E7">
        <v>4.96</v>
      </c>
      <c r="F7">
        <v>54</v>
      </c>
      <c r="G7">
        <v>101</v>
      </c>
    </row>
    <row r="8" spans="1:7">
      <c r="A8">
        <v>107</v>
      </c>
      <c r="B8" t="s">
        <v>30</v>
      </c>
      <c r="C8" t="s">
        <v>31</v>
      </c>
      <c r="D8" t="s">
        <v>32</v>
      </c>
      <c r="E8">
        <v>4.7</v>
      </c>
      <c r="F8">
        <v>32</v>
      </c>
      <c r="G8">
        <v>101</v>
      </c>
    </row>
  </sheetData>
  <autoFilter ref="A1:G8" xr:uid="{364B4C2E-6A68-428F-8A96-53C7F8F94E0D}">
    <filterColumn colId="5">
      <customFilters>
        <customFilter operator="lessThan" val="50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02E2-6917-4139-8A8D-E37BF917FC9A}">
  <dimension ref="A1:H8"/>
  <sheetViews>
    <sheetView workbookViewId="0">
      <selection activeCell="I7" sqref="I7"/>
    </sheetView>
  </sheetViews>
  <sheetFormatPr defaultRowHeight="15"/>
  <cols>
    <col min="1" max="1" width="5.42578125" bestFit="1" customWidth="1"/>
    <col min="2" max="2" width="6.5703125" bestFit="1" customWidth="1"/>
    <col min="3" max="4" width="12.5703125" bestFit="1" customWidth="1"/>
    <col min="5" max="5" width="8" bestFit="1" customWidth="1"/>
    <col min="6" max="6" width="6.5703125" bestFit="1" customWidth="1"/>
    <col min="7" max="7" width="6" bestFit="1" customWidth="1"/>
    <col min="8" max="8" width="8.140625" style="4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</row>
    <row r="2" spans="1:8">
      <c r="A2">
        <v>1001</v>
      </c>
      <c r="B2">
        <v>43074</v>
      </c>
      <c r="C2">
        <v>0.28125</v>
      </c>
      <c r="D2">
        <v>0.2986111111111111</v>
      </c>
      <c r="E2">
        <v>102</v>
      </c>
      <c r="F2">
        <v>1</v>
      </c>
      <c r="G2" t="s">
        <v>14</v>
      </c>
      <c r="H2" s="4">
        <v>28.66</v>
      </c>
    </row>
    <row r="3" spans="1:8">
      <c r="A3">
        <v>1002</v>
      </c>
      <c r="B3">
        <v>43074</v>
      </c>
      <c r="C3">
        <v>0.33333333333333331</v>
      </c>
      <c r="D3">
        <v>0.34375</v>
      </c>
      <c r="E3">
        <v>101</v>
      </c>
      <c r="F3">
        <v>3</v>
      </c>
      <c r="G3" t="s">
        <v>18</v>
      </c>
      <c r="H3" s="4">
        <v>9.11</v>
      </c>
    </row>
    <row r="4" spans="1:8">
      <c r="A4">
        <v>1003</v>
      </c>
      <c r="B4">
        <v>43074</v>
      </c>
      <c r="C4">
        <v>0.39583333333333331</v>
      </c>
      <c r="D4">
        <v>0.40972222222222227</v>
      </c>
      <c r="E4">
        <v>104</v>
      </c>
      <c r="F4">
        <v>4</v>
      </c>
      <c r="G4" t="s">
        <v>14</v>
      </c>
      <c r="H4" s="4">
        <v>24.98</v>
      </c>
    </row>
    <row r="5" spans="1:8">
      <c r="A5">
        <v>1004</v>
      </c>
      <c r="B5">
        <v>43074</v>
      </c>
      <c r="C5">
        <v>0.56944444444444442</v>
      </c>
      <c r="D5">
        <v>0.58680555555555558</v>
      </c>
      <c r="E5">
        <v>105</v>
      </c>
      <c r="F5">
        <v>1</v>
      </c>
      <c r="G5" t="s">
        <v>14</v>
      </c>
      <c r="H5" s="4">
        <v>31.27</v>
      </c>
    </row>
    <row r="6" spans="1:8">
      <c r="A6">
        <v>1005</v>
      </c>
      <c r="B6">
        <v>43074</v>
      </c>
      <c r="C6">
        <v>0.63541666666666663</v>
      </c>
      <c r="D6">
        <v>0.66666666666666663</v>
      </c>
      <c r="E6">
        <v>103</v>
      </c>
      <c r="F6">
        <v>2</v>
      </c>
      <c r="G6" t="s">
        <v>18</v>
      </c>
      <c r="H6" s="4">
        <v>18.95</v>
      </c>
    </row>
    <row r="7" spans="1:8">
      <c r="A7">
        <v>1006</v>
      </c>
      <c r="B7">
        <v>43074</v>
      </c>
      <c r="C7">
        <v>0.76388888888888884</v>
      </c>
      <c r="D7">
        <v>0.78819444444444453</v>
      </c>
      <c r="E7">
        <v>101</v>
      </c>
      <c r="F7">
        <v>3</v>
      </c>
      <c r="G7" t="s">
        <v>19</v>
      </c>
      <c r="H7" s="4">
        <v>78.52</v>
      </c>
    </row>
    <row r="8" spans="1:8">
      <c r="H8" s="4">
        <f>AVERAGE(H2:H7)</f>
        <v>31.915000000000003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34CD-2C47-49B2-AF06-A98A22A29236}">
  <dimension ref="A1:G5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6.28515625" bestFit="1" customWidth="1"/>
    <col min="6" max="6" width="10.28515625" bestFit="1" customWidth="1"/>
    <col min="7" max="7" width="8.42578125" bestFit="1" customWidth="1"/>
  </cols>
  <sheetData>
    <row r="1" spans="1:7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101</v>
      </c>
      <c r="B2" t="s">
        <v>33</v>
      </c>
      <c r="C2" t="s">
        <v>34</v>
      </c>
      <c r="D2" s="3" t="s">
        <v>35</v>
      </c>
      <c r="E2">
        <v>4.66</v>
      </c>
      <c r="F2">
        <v>352</v>
      </c>
    </row>
    <row r="3" spans="1:7">
      <c r="A3">
        <v>102</v>
      </c>
      <c r="B3" t="s">
        <v>15</v>
      </c>
      <c r="C3" t="s">
        <v>16</v>
      </c>
      <c r="D3" s="3" t="s">
        <v>17</v>
      </c>
      <c r="E3">
        <v>4.99</v>
      </c>
      <c r="F3">
        <v>687</v>
      </c>
      <c r="G3">
        <v>101</v>
      </c>
    </row>
    <row r="4" spans="1:7">
      <c r="A4">
        <v>103</v>
      </c>
      <c r="B4" t="s">
        <v>36</v>
      </c>
      <c r="C4" t="s">
        <v>37</v>
      </c>
      <c r="D4" s="3" t="s">
        <v>38</v>
      </c>
      <c r="E4">
        <v>4.63</v>
      </c>
      <c r="F4">
        <v>42</v>
      </c>
    </row>
    <row r="5" spans="1:7">
      <c r="A5">
        <v>104</v>
      </c>
      <c r="B5" t="s">
        <v>39</v>
      </c>
      <c r="C5" t="s">
        <v>40</v>
      </c>
      <c r="D5" s="3" t="s">
        <v>41</v>
      </c>
      <c r="E5">
        <v>4.5199999999999996</v>
      </c>
      <c r="F5">
        <v>1910</v>
      </c>
      <c r="G5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EBD2-0B41-4874-A0F3-448C0108E191}">
  <dimension ref="A1:E5"/>
  <sheetViews>
    <sheetView tabSelected="1" workbookViewId="0">
      <selection activeCell="E2" sqref="E2"/>
    </sheetView>
  </sheetViews>
  <sheetFormatPr defaultRowHeight="15"/>
  <cols>
    <col min="1" max="1" width="2.7109375" bestFit="1" customWidth="1"/>
    <col min="3" max="3" width="6" bestFit="1" customWidth="1"/>
    <col min="4" max="4" width="12.5703125" bestFit="1" customWidth="1"/>
    <col min="5" max="5" width="15.5703125" bestFit="1" customWidth="1"/>
  </cols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>
        <v>3</v>
      </c>
      <c r="B2" t="s">
        <v>42</v>
      </c>
      <c r="C2" t="s">
        <v>43</v>
      </c>
      <c r="D2" t="s">
        <v>44</v>
      </c>
      <c r="E2">
        <v>164</v>
      </c>
    </row>
    <row r="3" spans="1:5">
      <c r="A3">
        <v>1</v>
      </c>
      <c r="B3" t="s">
        <v>45</v>
      </c>
      <c r="C3" t="s">
        <v>43</v>
      </c>
      <c r="D3" t="s">
        <v>44</v>
      </c>
      <c r="E3">
        <v>82</v>
      </c>
    </row>
    <row r="4" spans="1:5">
      <c r="A4">
        <v>2</v>
      </c>
      <c r="B4" t="s">
        <v>45</v>
      </c>
      <c r="C4" t="s">
        <v>43</v>
      </c>
      <c r="D4" t="s">
        <v>44</v>
      </c>
      <c r="E4">
        <v>30</v>
      </c>
    </row>
    <row r="5" spans="1:5">
      <c r="A5">
        <v>4</v>
      </c>
      <c r="B5" t="s">
        <v>46</v>
      </c>
      <c r="C5" t="s">
        <v>47</v>
      </c>
      <c r="D5" t="s">
        <v>48</v>
      </c>
      <c r="E5">
        <v>22</v>
      </c>
    </row>
  </sheetData>
  <autoFilter ref="A1:E5" xr:uid="{CE1BEBD2-0B41-4874-A0F3-448C0108E1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2023-11-09T00:45:33Z</dcterms:created>
  <dcterms:modified xsi:type="dcterms:W3CDTF">2023-11-09T02:02:47Z</dcterms:modified>
  <cp:category/>
  <cp:contentStatus/>
</cp:coreProperties>
</file>