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-SISTEMAS\Desktop\ExcelRoyal\"/>
    </mc:Choice>
  </mc:AlternateContent>
  <bookViews>
    <workbookView xWindow="4575" yWindow="420" windowWidth="12120" windowHeight="7530" tabRatio="485" activeTab="2"/>
  </bookViews>
  <sheets>
    <sheet name="CFD" sheetId="1" r:id="rId1"/>
    <sheet name="Clientes" sheetId="2" r:id="rId2"/>
    <sheet name="Productos" sheetId="4" r:id="rId3"/>
    <sheet name="Config" sheetId="3" r:id="rId4"/>
  </sheets>
  <definedNames>
    <definedName name="_xlnm.Print_Area" localSheetId="0">CFD!$A$6:$M$91</definedName>
  </definedNames>
  <calcPr calcId="152511"/>
</workbook>
</file>

<file path=xl/calcChain.xml><?xml version="1.0" encoding="utf-8"?>
<calcChain xmlns="http://schemas.openxmlformats.org/spreadsheetml/2006/main">
  <c r="M60" i="1" l="1"/>
  <c r="K60" i="1"/>
  <c r="I60" i="1"/>
  <c r="G60" i="1"/>
  <c r="F60" i="1"/>
  <c r="E60" i="1"/>
  <c r="D60" i="1"/>
  <c r="B60" i="1"/>
  <c r="M59" i="1"/>
  <c r="K59" i="1"/>
  <c r="I59" i="1"/>
  <c r="G59" i="1"/>
  <c r="F59" i="1"/>
  <c r="E59" i="1"/>
  <c r="D59" i="1"/>
  <c r="B59" i="1"/>
  <c r="M58" i="1"/>
  <c r="K58" i="1"/>
  <c r="I58" i="1"/>
  <c r="G58" i="1"/>
  <c r="F58" i="1"/>
  <c r="E58" i="1"/>
  <c r="D58" i="1"/>
  <c r="B58" i="1"/>
  <c r="M57" i="1"/>
  <c r="K57" i="1"/>
  <c r="I57" i="1"/>
  <c r="G57" i="1"/>
  <c r="H57" i="1" s="1"/>
  <c r="F57" i="1"/>
  <c r="E57" i="1"/>
  <c r="D57" i="1"/>
  <c r="B57" i="1"/>
  <c r="M56" i="1"/>
  <c r="K56" i="1"/>
  <c r="I56" i="1"/>
  <c r="G56" i="1"/>
  <c r="H56" i="1" s="1"/>
  <c r="F56" i="1"/>
  <c r="E56" i="1"/>
  <c r="D56" i="1"/>
  <c r="B56" i="1"/>
  <c r="M55" i="1"/>
  <c r="K55" i="1"/>
  <c r="I55" i="1"/>
  <c r="G55" i="1"/>
  <c r="F55" i="1"/>
  <c r="E55" i="1"/>
  <c r="D55" i="1"/>
  <c r="B55" i="1"/>
  <c r="M54" i="1"/>
  <c r="K54" i="1"/>
  <c r="I54" i="1"/>
  <c r="G54" i="1"/>
  <c r="F54" i="1"/>
  <c r="E54" i="1"/>
  <c r="D54" i="1"/>
  <c r="B54" i="1"/>
  <c r="M53" i="1"/>
  <c r="K53" i="1"/>
  <c r="I53" i="1"/>
  <c r="H53" i="1"/>
  <c r="G53" i="1"/>
  <c r="F53" i="1"/>
  <c r="E53" i="1"/>
  <c r="D53" i="1"/>
  <c r="B53" i="1"/>
  <c r="M52" i="1"/>
  <c r="K52" i="1"/>
  <c r="I52" i="1"/>
  <c r="G52" i="1"/>
  <c r="F52" i="1"/>
  <c r="E52" i="1"/>
  <c r="D52" i="1"/>
  <c r="B52" i="1"/>
  <c r="M51" i="1"/>
  <c r="K51" i="1"/>
  <c r="I51" i="1"/>
  <c r="G51" i="1"/>
  <c r="F51" i="1"/>
  <c r="E51" i="1"/>
  <c r="D51" i="1"/>
  <c r="B51" i="1"/>
  <c r="M50" i="1"/>
  <c r="K50" i="1"/>
  <c r="I50" i="1"/>
  <c r="G50" i="1"/>
  <c r="F50" i="1"/>
  <c r="E50" i="1"/>
  <c r="D50" i="1"/>
  <c r="B50" i="1"/>
  <c r="M49" i="1"/>
  <c r="K49" i="1"/>
  <c r="I49" i="1"/>
  <c r="G49" i="1"/>
  <c r="F49" i="1"/>
  <c r="E49" i="1"/>
  <c r="D49" i="1"/>
  <c r="B49" i="1"/>
  <c r="M48" i="1"/>
  <c r="K48" i="1"/>
  <c r="I48" i="1"/>
  <c r="G48" i="1"/>
  <c r="F48" i="1"/>
  <c r="E48" i="1"/>
  <c r="D48" i="1"/>
  <c r="B48" i="1"/>
  <c r="M47" i="1"/>
  <c r="K47" i="1"/>
  <c r="I47" i="1"/>
  <c r="G47" i="1"/>
  <c r="F47" i="1"/>
  <c r="E47" i="1"/>
  <c r="D47" i="1"/>
  <c r="B47" i="1"/>
  <c r="M46" i="1"/>
  <c r="K46" i="1"/>
  <c r="I46" i="1"/>
  <c r="G46" i="1"/>
  <c r="F46" i="1"/>
  <c r="E46" i="1"/>
  <c r="D46" i="1"/>
  <c r="B46" i="1"/>
  <c r="M45" i="1"/>
  <c r="K45" i="1"/>
  <c r="I45" i="1"/>
  <c r="G45" i="1"/>
  <c r="F45" i="1"/>
  <c r="E45" i="1"/>
  <c r="D45" i="1"/>
  <c r="B45" i="1"/>
  <c r="M44" i="1"/>
  <c r="K44" i="1"/>
  <c r="I44" i="1"/>
  <c r="G44" i="1"/>
  <c r="F44" i="1"/>
  <c r="E44" i="1"/>
  <c r="D44" i="1"/>
  <c r="B44" i="1"/>
  <c r="M43" i="1"/>
  <c r="K43" i="1"/>
  <c r="I43" i="1"/>
  <c r="G43" i="1"/>
  <c r="F43" i="1"/>
  <c r="E43" i="1"/>
  <c r="D43" i="1"/>
  <c r="B43" i="1"/>
  <c r="M42" i="1"/>
  <c r="K42" i="1"/>
  <c r="I42" i="1"/>
  <c r="G42" i="1"/>
  <c r="F42" i="1"/>
  <c r="E42" i="1"/>
  <c r="D42" i="1"/>
  <c r="B42" i="1"/>
  <c r="M41" i="1"/>
  <c r="K41" i="1"/>
  <c r="I41" i="1"/>
  <c r="G41" i="1"/>
  <c r="F41" i="1"/>
  <c r="E41" i="1"/>
  <c r="D41" i="1"/>
  <c r="B41" i="1"/>
  <c r="M40" i="1"/>
  <c r="K40" i="1"/>
  <c r="I40" i="1"/>
  <c r="G40" i="1"/>
  <c r="F40" i="1"/>
  <c r="E40" i="1"/>
  <c r="D40" i="1"/>
  <c r="B40" i="1"/>
  <c r="M39" i="1"/>
  <c r="K39" i="1"/>
  <c r="I39" i="1"/>
  <c r="G39" i="1"/>
  <c r="F39" i="1"/>
  <c r="E39" i="1"/>
  <c r="D39" i="1"/>
  <c r="B39" i="1"/>
  <c r="M38" i="1"/>
  <c r="K38" i="1"/>
  <c r="I38" i="1"/>
  <c r="G38" i="1"/>
  <c r="F38" i="1"/>
  <c r="E38" i="1"/>
  <c r="D38" i="1"/>
  <c r="B38" i="1"/>
  <c r="M37" i="1"/>
  <c r="K37" i="1"/>
  <c r="I37" i="1"/>
  <c r="G37" i="1"/>
  <c r="F37" i="1"/>
  <c r="H37" i="1" s="1"/>
  <c r="E37" i="1"/>
  <c r="D37" i="1"/>
  <c r="B37" i="1"/>
  <c r="M36" i="1"/>
  <c r="K36" i="1"/>
  <c r="I36" i="1"/>
  <c r="G36" i="1"/>
  <c r="F36" i="1"/>
  <c r="E36" i="1"/>
  <c r="D36" i="1"/>
  <c r="B36" i="1"/>
  <c r="M35" i="1"/>
  <c r="K35" i="1"/>
  <c r="I35" i="1"/>
  <c r="G35" i="1"/>
  <c r="F35" i="1"/>
  <c r="E35" i="1"/>
  <c r="D35" i="1"/>
  <c r="B35" i="1"/>
  <c r="M34" i="1"/>
  <c r="K34" i="1"/>
  <c r="I34" i="1"/>
  <c r="G34" i="1"/>
  <c r="F34" i="1"/>
  <c r="E34" i="1"/>
  <c r="D34" i="1"/>
  <c r="B34" i="1"/>
  <c r="M33" i="1"/>
  <c r="K33" i="1"/>
  <c r="I33" i="1"/>
  <c r="G33" i="1"/>
  <c r="F33" i="1"/>
  <c r="E33" i="1"/>
  <c r="D33" i="1"/>
  <c r="B33" i="1"/>
  <c r="M32" i="1"/>
  <c r="K32" i="1"/>
  <c r="I32" i="1"/>
  <c r="G32" i="1"/>
  <c r="F32" i="1"/>
  <c r="E32" i="1"/>
  <c r="D32" i="1"/>
  <c r="B32" i="1"/>
  <c r="D12" i="4"/>
  <c r="D11" i="4"/>
  <c r="D10" i="4"/>
  <c r="D2" i="4"/>
  <c r="D8" i="4"/>
  <c r="D7" i="4"/>
  <c r="D6" i="4"/>
  <c r="D5" i="4"/>
  <c r="D3" i="4"/>
  <c r="D4" i="4"/>
  <c r="D9" i="4"/>
  <c r="H38" i="1" l="1"/>
  <c r="J38" i="1" s="1"/>
  <c r="H41" i="1"/>
  <c r="J41" i="1" s="1"/>
  <c r="J37" i="1"/>
  <c r="H45" i="1"/>
  <c r="J45" i="1" s="1"/>
  <c r="L45" i="1" s="1"/>
  <c r="H46" i="1"/>
  <c r="J46" i="1" s="1"/>
  <c r="L46" i="1" s="1"/>
  <c r="J53" i="1"/>
  <c r="L53" i="1" s="1"/>
  <c r="L37" i="1"/>
  <c r="H42" i="1"/>
  <c r="H33" i="1"/>
  <c r="H34" i="1"/>
  <c r="J34" i="1" s="1"/>
  <c r="L34" i="1" s="1"/>
  <c r="H49" i="1"/>
  <c r="H50" i="1"/>
  <c r="J50" i="1" s="1"/>
  <c r="L50" i="1" s="1"/>
  <c r="J56" i="1"/>
  <c r="J57" i="1"/>
  <c r="L57" i="1"/>
  <c r="J42" i="1"/>
  <c r="L42" i="1" s="1"/>
  <c r="L56" i="1"/>
  <c r="H54" i="1"/>
  <c r="J54" i="1" s="1"/>
  <c r="L54" i="1" s="1"/>
  <c r="H58" i="1"/>
  <c r="J58" i="1" s="1"/>
  <c r="L58" i="1" s="1"/>
  <c r="H32" i="1"/>
  <c r="J32" i="1" s="1"/>
  <c r="L32" i="1" s="1"/>
  <c r="H36" i="1"/>
  <c r="H40" i="1"/>
  <c r="J40" i="1" s="1"/>
  <c r="L40" i="1" s="1"/>
  <c r="H44" i="1"/>
  <c r="J44" i="1" s="1"/>
  <c r="L44" i="1" s="1"/>
  <c r="H48" i="1"/>
  <c r="J48" i="1" s="1"/>
  <c r="L48" i="1" s="1"/>
  <c r="H52" i="1"/>
  <c r="H60" i="1"/>
  <c r="J60" i="1" s="1"/>
  <c r="L60" i="1" s="1"/>
  <c r="H35" i="1"/>
  <c r="J35" i="1" s="1"/>
  <c r="L35" i="1" s="1"/>
  <c r="H39" i="1"/>
  <c r="H43" i="1"/>
  <c r="J43" i="1" s="1"/>
  <c r="H47" i="1"/>
  <c r="H51" i="1"/>
  <c r="J51" i="1" s="1"/>
  <c r="L51" i="1" s="1"/>
  <c r="H55" i="1"/>
  <c r="J55" i="1" s="1"/>
  <c r="L55" i="1" s="1"/>
  <c r="H59" i="1"/>
  <c r="J59" i="1" s="1"/>
  <c r="D7" i="1"/>
  <c r="E7" i="1"/>
  <c r="D11" i="1"/>
  <c r="D13" i="1"/>
  <c r="D14" i="1"/>
  <c r="A17" i="1"/>
  <c r="E17" i="1"/>
  <c r="E21" i="1"/>
  <c r="A23" i="1"/>
  <c r="E23" i="1"/>
  <c r="A26" i="1"/>
  <c r="E26" i="1"/>
  <c r="A29" i="1"/>
  <c r="B61" i="1"/>
  <c r="D61" i="1"/>
  <c r="E61" i="1"/>
  <c r="F61" i="1"/>
  <c r="G61" i="1"/>
  <c r="I61" i="1"/>
  <c r="K61" i="1"/>
  <c r="E66" i="1"/>
  <c r="E67" i="1"/>
  <c r="L41" i="1" l="1"/>
  <c r="L38" i="1"/>
  <c r="J49" i="1"/>
  <c r="L49" i="1" s="1"/>
  <c r="J47" i="1"/>
  <c r="L47" i="1" s="1"/>
  <c r="J33" i="1"/>
  <c r="L33" i="1" s="1"/>
  <c r="J52" i="1"/>
  <c r="L52" i="1" s="1"/>
  <c r="J36" i="1"/>
  <c r="L36" i="1" s="1"/>
  <c r="J39" i="1"/>
  <c r="L39" i="1" s="1"/>
  <c r="L59" i="1"/>
  <c r="L43" i="1"/>
  <c r="H61" i="1"/>
  <c r="J61" i="1" s="1"/>
  <c r="L61" i="1" s="1"/>
  <c r="M61" i="1" s="1"/>
  <c r="D70" i="1"/>
  <c r="M62" i="1" l="1"/>
  <c r="M63" i="1"/>
  <c r="M65" i="1" l="1"/>
  <c r="M66" i="1"/>
  <c r="M67" i="1"/>
  <c r="M64" i="1"/>
  <c r="M68" i="1" l="1"/>
  <c r="A69" i="1"/>
  <c r="K29" i="3" l="1"/>
  <c r="Y5" i="1"/>
  <c r="Y4" i="1"/>
  <c r="AD1" i="1"/>
  <c r="C65" i="1" s="1"/>
  <c r="Q1" i="1" l="1"/>
  <c r="R1" i="1"/>
  <c r="Q35" i="3" l="1"/>
  <c r="P35" i="3"/>
  <c r="C35" i="3" s="1"/>
  <c r="V1" i="3"/>
  <c r="S1" i="1" l="1"/>
  <c r="A91" i="1" l="1"/>
  <c r="S34" i="3" l="1"/>
  <c r="S33" i="3"/>
</calcChain>
</file>

<file path=xl/sharedStrings.xml><?xml version="1.0" encoding="utf-8"?>
<sst xmlns="http://schemas.openxmlformats.org/spreadsheetml/2006/main" count="238" uniqueCount="188">
  <si>
    <t>Descripción</t>
  </si>
  <si>
    <t>%</t>
  </si>
  <si>
    <t>$</t>
  </si>
  <si>
    <t>IEPS</t>
  </si>
  <si>
    <t>IVA</t>
  </si>
  <si>
    <t>E - mail</t>
  </si>
  <si>
    <t>Calle</t>
  </si>
  <si>
    <t>Colonia</t>
  </si>
  <si>
    <t>Teléfono</t>
  </si>
  <si>
    <t>No. Exterior</t>
  </si>
  <si>
    <t>No. Interior</t>
  </si>
  <si>
    <t>Referencia</t>
  </si>
  <si>
    <t>Domicilio</t>
  </si>
  <si>
    <t>Colonia :</t>
  </si>
  <si>
    <t>Localidad :</t>
  </si>
  <si>
    <t>Referencia :</t>
  </si>
  <si>
    <t>Llave Privada (Archivo .Key)</t>
  </si>
  <si>
    <t>Certificado (Archivo .Cer)</t>
  </si>
  <si>
    <t>Número:</t>
  </si>
  <si>
    <t>Repositorio de CFD’s</t>
  </si>
  <si>
    <t>* Ruta CFDs :</t>
  </si>
  <si>
    <t>* Archivo :</t>
  </si>
  <si>
    <t>* Contraseña :</t>
  </si>
  <si>
    <t>No. Exterior:</t>
  </si>
  <si>
    <t>No. Interior:</t>
  </si>
  <si>
    <t xml:space="preserve"> * Calle :</t>
  </si>
  <si>
    <t>* Municipio :</t>
  </si>
  <si>
    <t>* Estado :</t>
  </si>
  <si>
    <t>* C.P. :</t>
  </si>
  <si>
    <t>Control de Folios</t>
  </si>
  <si>
    <t>Serie</t>
  </si>
  <si>
    <t>* Folio Inicio</t>
  </si>
  <si>
    <t>Formato</t>
  </si>
  <si>
    <t>Factura</t>
  </si>
  <si>
    <t>Nota de Cargo</t>
  </si>
  <si>
    <t>Nota de Crédito</t>
  </si>
  <si>
    <t>Recibo de Arrendamiento</t>
  </si>
  <si>
    <t>Recibo de Honorarios</t>
  </si>
  <si>
    <t>Tipo de Documento :</t>
  </si>
  <si>
    <t>Folio :</t>
  </si>
  <si>
    <t>Folio Utilizado</t>
  </si>
  <si>
    <t>Folio a Utilizar</t>
  </si>
  <si>
    <t>Renglon a Utilizar</t>
  </si>
  <si>
    <t>Folio</t>
  </si>
  <si>
    <t>Unidad de Medida</t>
  </si>
  <si>
    <t>Descuento%</t>
  </si>
  <si>
    <t>IEPS %</t>
  </si>
  <si>
    <t>IVA %</t>
  </si>
  <si>
    <t>Retenciones</t>
  </si>
  <si>
    <t>ISR</t>
  </si>
  <si>
    <t>Totales</t>
  </si>
  <si>
    <t>* RFC</t>
  </si>
  <si>
    <t>* RFC:</t>
  </si>
  <si>
    <t>* Razon Social:</t>
  </si>
  <si>
    <t>* Municipio</t>
  </si>
  <si>
    <t>* Estado</t>
  </si>
  <si>
    <t>* C.P.</t>
  </si>
  <si>
    <t>* Código</t>
  </si>
  <si>
    <t>* Valor Unitario</t>
  </si>
  <si>
    <t>* Razón Social</t>
  </si>
  <si>
    <t>CLAVE DE CARGO</t>
  </si>
  <si>
    <t>CANTIDAD</t>
  </si>
  <si>
    <t>PRECIO UNITARIO</t>
  </si>
  <si>
    <t>TOTAL</t>
  </si>
  <si>
    <t>IMPORTE</t>
  </si>
  <si>
    <t>DECUENTO</t>
  </si>
  <si>
    <t>DESCRIPCION</t>
  </si>
  <si>
    <t xml:space="preserve">LUGAR DE EXPEDICIÓN </t>
  </si>
  <si>
    <t>HORA/MINUTO/SEGUNDO</t>
  </si>
  <si>
    <t xml:space="preserve">RFC  </t>
  </si>
  <si>
    <t>TIPO DE CAMBIO</t>
  </si>
  <si>
    <t>DIRECCIÓN</t>
  </si>
  <si>
    <t>CIUDAD</t>
  </si>
  <si>
    <t>C.P.</t>
  </si>
  <si>
    <t>FORMA DE PAGO:</t>
  </si>
  <si>
    <t>GRAN TOTAL</t>
  </si>
  <si>
    <t>SUBTOTAL</t>
  </si>
  <si>
    <t>UNIDAD</t>
  </si>
  <si>
    <t>DESCUENTO</t>
  </si>
  <si>
    <t>IMPORTE EN LETRA</t>
  </si>
  <si>
    <t>Domicilio Sucursal</t>
  </si>
  <si>
    <t>Monedas</t>
  </si>
  <si>
    <t>* Moneda</t>
  </si>
  <si>
    <t>* Tipo de Cambio</t>
  </si>
  <si>
    <t>* Abreviatura</t>
  </si>
  <si>
    <t>M.N.</t>
  </si>
  <si>
    <t>Moneda :</t>
  </si>
  <si>
    <t>RFC  Cliente:</t>
  </si>
  <si>
    <t>Pago en una sola exhibición</t>
  </si>
  <si>
    <t>Cadena Original:||2.0|A|1|2010-11-08T03:16:13|657698|2010|ingreso|Pago en una sola exhibición|Pago en una sola exhibición|93636|554.88|117025.5792|AAA010101AAA|COMERCIALIZADORA Y DESARROLLADORA SUDAMERICANA SA DE CV|INSURGENTES SUR|1999|2o. PISO|GUADALUPE INN|BENITO JUAREZ|DISTRITO FEDERAL|México|01020|XAXX010101000|CFD a publico en general|CALLE PRUEBA|231|PISO 2|COLONIA|MUNICIPIO|ESTADO|México|12090|5|BOLETO|DF - Acapulco|6936|34680|3|BOLETO|DF - Veracruz|10404|31212|2|BOLETO|DF - Manzanillo|13872|27744|IVA|16|16141.459199|IEPS|25|7803||</t>
  </si>
  <si>
    <t>U.S.D.</t>
  </si>
  <si>
    <t>E.U.</t>
  </si>
  <si>
    <t>PESOS</t>
  </si>
  <si>
    <t>DOLARES</t>
  </si>
  <si>
    <t>EUROS</t>
  </si>
  <si>
    <t>FECHA:</t>
  </si>
  <si>
    <t>NOMBRE O RAZON SOCIAL</t>
  </si>
  <si>
    <t>FACTURA</t>
  </si>
  <si>
    <t>"EFECTOS FISCALES AL PAGO"</t>
  </si>
  <si>
    <t>IVA (16%)</t>
  </si>
  <si>
    <t>TIMBRADO</t>
  </si>
  <si>
    <t>Clave</t>
  </si>
  <si>
    <t>Titulo</t>
  </si>
  <si>
    <t>Comentario</t>
  </si>
  <si>
    <t>Excel</t>
  </si>
  <si>
    <t>Tipo Timbrado</t>
  </si>
  <si>
    <t>Producción</t>
  </si>
  <si>
    <t>Pruebas</t>
  </si>
  <si>
    <t>0</t>
  </si>
  <si>
    <t>1</t>
  </si>
  <si>
    <t>Respaldo</t>
  </si>
  <si>
    <t>COMPROBANTE FISCAL DIGITAL POR INTERNET</t>
  </si>
  <si>
    <t>"ESTE DOCUMENTO ES UNA REPRESENTACION IMPRESA DE UN CFDI"</t>
  </si>
  <si>
    <t>FOLIO FISCAL:</t>
  </si>
  <si>
    <t>FECHA Y HORA DE CERTIFICACION</t>
  </si>
  <si>
    <t>No. SERIE DE CERTIFICADO DEL SAT:</t>
  </si>
  <si>
    <t>MXN</t>
  </si>
  <si>
    <t>USD</t>
  </si>
  <si>
    <t>EUR</t>
  </si>
  <si>
    <t/>
  </si>
  <si>
    <t>* Pais</t>
  </si>
  <si>
    <t>GAVIA1112</t>
  </si>
  <si>
    <t>00001000000200041011</t>
  </si>
  <si>
    <t>SAG1112147Z5</t>
  </si>
  <si>
    <t>SERVICIOS ADMINISTRATIVOS LA GAVIA SA DE CV</t>
  </si>
  <si>
    <t>Z:\Servicios Adminsitrativos La Gavia, S.A. de C.V</t>
  </si>
  <si>
    <t>AVENIDA MIGUEL ANGEL DE QUEVEDO</t>
  </si>
  <si>
    <t>1023</t>
  </si>
  <si>
    <t>102</t>
  </si>
  <si>
    <t>EL ROSEDAL</t>
  </si>
  <si>
    <t>FRENTE A LA AGENCIA DE VOLKSWAGEN</t>
  </si>
  <si>
    <t>COYOACAN</t>
  </si>
  <si>
    <t>DISTRITO FEDERAL</t>
  </si>
  <si>
    <t>04330</t>
  </si>
  <si>
    <t>M</t>
  </si>
  <si>
    <t>SerAdmGav1@</t>
  </si>
  <si>
    <t>XAXX010101000</t>
  </si>
  <si>
    <t>Público en General</t>
  </si>
  <si>
    <t>XEXX010101000</t>
  </si>
  <si>
    <t>Píblico Extranjero</t>
  </si>
  <si>
    <t>PGA940603QQA</t>
  </si>
  <si>
    <t>56278880</t>
  </si>
  <si>
    <t>México</t>
  </si>
  <si>
    <t>Régimen Fiscal</t>
  </si>
  <si>
    <t>REGIMEN FEDERAL DE LEY PERSONAS MORALES</t>
  </si>
  <si>
    <t>No identificado</t>
  </si>
  <si>
    <t>Efectivo</t>
  </si>
  <si>
    <t>Transferencia electrónica</t>
  </si>
  <si>
    <t>Cheque nominativo</t>
  </si>
  <si>
    <t>Tarjeta de crédito</t>
  </si>
  <si>
    <t>Tarjeta de debito</t>
  </si>
  <si>
    <t>Método de Pago:</t>
  </si>
  <si>
    <t>Unidades de Medida:</t>
  </si>
  <si>
    <t>No aplica</t>
  </si>
  <si>
    <t>Servicio</t>
  </si>
  <si>
    <t>1111</t>
  </si>
  <si>
    <t>Num. Cta Pago</t>
  </si>
  <si>
    <t>SERVICIOS</t>
  </si>
  <si>
    <t>8086</t>
  </si>
  <si>
    <t>PROMOTORA LA GAVIA, S.A. DE C.V.</t>
  </si>
  <si>
    <t xml:space="preserve">MIGUEL ANGEL DE QUEVEDO </t>
  </si>
  <si>
    <t>ENTRE ALONDRA Y QUETZAL</t>
  </si>
  <si>
    <t xml:space="preserve">COYOACAN </t>
  </si>
  <si>
    <t xml:space="preserve">DISTRITO FEDERAL </t>
  </si>
  <si>
    <t>MÉXICO</t>
  </si>
  <si>
    <t>C:\FacturasElectronicas\Usuarios\Corporativo\SELLOS DIGITALES 2\FIRMAS ELECTRONICAS 2010 PGC Y FACTURACION ELECTRONICA\SERVICIOS LA GAVIA\sag1112147z5_1201091052s.key</t>
  </si>
  <si>
    <t>C:\FacturasElectronicas\Usuarios\Corporativo\SELLOS DIGITALES 2\FIRMAS ELECTRONICAS 2010 PGC Y FACTURACION ELECTRONICA\SERVICIOS LA GAVIA\sag1112147z5_1201091052s.cer</t>
  </si>
  <si>
    <t>C:\FacturasElectronicas\Factura Electronica\PRESIDENCIA\Servicios Adminsitrativos La Gavia, S.A. de C.V</t>
  </si>
  <si>
    <t>SERVICIOS ADMINISTRATIVOS CORRESPONDIENTES AL MES DE NOVIEMBRE DE 2014</t>
  </si>
  <si>
    <t>BBB020202BBB</t>
  </si>
  <si>
    <t>PRUEBA DE DAYSOFT</t>
  </si>
  <si>
    <t>AMORES</t>
  </si>
  <si>
    <t>2012</t>
  </si>
  <si>
    <t>DEL VALLE</t>
  </si>
  <si>
    <t>03100</t>
  </si>
  <si>
    <t>MEXICO</t>
  </si>
  <si>
    <t>2222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</si>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</sst>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164" formatCode="_(* #,##0.00_);_(* \(#,##0.00\);_(* &quot;-&quot;??_);_(@_)"/>
    <numFmt numFmtId="165" formatCode="_(* #,##0_);_(* \(#,##0\);_(* &quot;-&quot;??_);_(@_)"/>
    <numFmt numFmtId="166" formatCode="[$-F800]dddd\,\ mmmm\ dd\,\ yyyy"/>
    <numFmt numFmtId="167" formatCode="h:mm:ss;@"/>
    <numFmt numFmtId="168" formatCode="dd/mm/yyyy\ hh:mm:ss"/>
    <numFmt numFmtId="169" formatCode="_(&quot;$&quot;* #,##0.00_);_(&quot;$&quot;* \(#,##0.00\);_(&quot;$&quot;* &quot;-&quot;??_);_(@_)"/>
    <numFmt numFmtId="170" formatCode="General_)"/>
    <numFmt numFmtId="171" formatCode="_-[$€-2]* #,##0.00_-;\-[$€-2]* #,##0.00_-;_-[$€-2]* &quot;-&quot;??_-"/>
    <numFmt numFmtId="172" formatCode="0\ %"/>
    <numFmt numFmtId="173" formatCode="_(* #,###.0_);_(* \(#,###.0\);_(* .0_);_(@_)"/>
    <numFmt numFmtId="174" formatCode="_(* #,###.0,_);_(* \(#,###.0,\);_(* .0,_);_(@_)"/>
    <numFmt numFmtId="175" formatCode="_(* #,##0_);_(* \(#,##0\);_(* 0_);_(@_)"/>
    <numFmt numFmtId="176" formatCode="_(* #,##0,_);_(* \(#,##0,\);_(* 0,_);_(@_)"/>
    <numFmt numFmtId="177" formatCode="#,##0_);[Red]\(&quot;$&quot;#,##0\)"/>
    <numFmt numFmtId="178" formatCode="_(&quot;$&quot;* #,###.0_);_(&quot;$&quot;* \(#,###.0\);_(&quot;$&quot;* .0_);_(@_)"/>
    <numFmt numFmtId="179" formatCode="_(&quot;$&quot;* #,###.00_);_(&quot;$&quot;* \(#,###.00\);_(&quot;$&quot;* .00_);_(@_)"/>
    <numFmt numFmtId="180" formatCode="_(&quot;$&quot;* #,###.0,_);_(&quot;$&quot;* \(#,###.0,\);_(&quot;$&quot;* .0,_);_(@_)"/>
    <numFmt numFmtId="181" formatCode="_(&quot;$&quot;* #,##0,_);_(&quot;$&quot;* \(#,##0,\);_(&quot;$&quot;* 0,_);_(@_)"/>
    <numFmt numFmtId="182" formatCode="#."/>
    <numFmt numFmtId="183" formatCode="&quot;£&quot;#,##0;[Red]\-&quot;£&quot;#,##0"/>
    <numFmt numFmtId="184" formatCode="&quot;£&quot;#,##0.00;[Red]\-&quot;£&quot;#,##0.00"/>
    <numFmt numFmtId="185" formatCode="&quot;\&quot;#,##0.00;\-&quot;\&quot;#,##0.00"/>
    <numFmt numFmtId="186" formatCode="0%_);\(0%\)"/>
    <numFmt numFmtId="187" formatCode="_(* #.0_)%;_(* \(#.0\)%;_(* .0_)%"/>
    <numFmt numFmtId="188" formatCode="&quot;\&quot;#,##0.00;[Red]\-&quot;\&quot;#,##0.00"/>
    <numFmt numFmtId="189" formatCode="#,###,;\(#,###,\)"/>
    <numFmt numFmtId="190" formatCode="_(* #,##0.00_);_(* \(#,##0.00\);_(* &quot;&quot;??_);_(@_)"/>
  </numFmts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theme="1"/>
      <name val="Copperplate Gothic Light"/>
      <family val="2"/>
    </font>
    <font>
      <b/>
      <sz val="8"/>
      <color theme="1"/>
      <name val="Verdana"/>
      <family val="2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b/>
      <sz val="11"/>
      <color indexed="9"/>
      <name val="Calibri"/>
      <family val="2"/>
    </font>
    <font>
      <sz val="11"/>
      <color theme="0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1"/>
      <color indexed="8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u/>
      <sz val="10"/>
      <color indexed="12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sz val="10"/>
      <name val="Century Schoolbook"/>
      <family val="1"/>
    </font>
    <font>
      <sz val="1"/>
      <color indexed="16"/>
      <name val="Courier"/>
      <family val="3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"/>
      <color indexed="16"/>
      <name val="Courier"/>
      <family val="3"/>
    </font>
    <font>
      <sz val="12"/>
      <name val="Arial"/>
      <family val="2"/>
    </font>
    <font>
      <sz val="12"/>
      <name val="Helv"/>
    </font>
    <font>
      <sz val="10"/>
      <name val="Verdana"/>
      <family val="2"/>
    </font>
    <font>
      <b/>
      <sz val="10"/>
      <color indexed="8"/>
      <name val="Arial Narrow"/>
      <family val="2"/>
    </font>
    <font>
      <sz val="9"/>
      <color indexed="8"/>
      <name val="Times New Roman"/>
      <family val="1"/>
    </font>
    <font>
      <u/>
      <sz val="8"/>
      <color theme="10"/>
      <name val="Arial"/>
      <family val="2"/>
    </font>
    <font>
      <sz val="10"/>
      <color theme="0"/>
      <name val="Calibri"/>
      <family val="2"/>
      <scheme val="minor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0"/>
      <name val="Arial Rounded MT Bold"/>
      <family val="2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theme="2" tint="-0.24994659260841701"/>
      </left>
      <right style="thick">
        <color theme="2" tint="-0.24994659260841701"/>
      </right>
      <top style="thick">
        <color theme="2" tint="-0.24994659260841701"/>
      </top>
      <bottom style="thick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theme="2" tint="-0.2499465926084170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169" fontId="1" fillId="0" borderId="0" applyFont="0" applyFill="0" applyBorder="0" applyAlignment="0" applyProtection="0"/>
    <xf numFmtId="0" fontId="29" fillId="0" borderId="0"/>
    <xf numFmtId="164" fontId="3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26" fillId="0" borderId="0"/>
    <xf numFmtId="170" fontId="26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9" borderId="0" applyNumberFormat="0" applyBorder="0" applyAlignment="0" applyProtection="0"/>
    <xf numFmtId="0" fontId="31" fillId="12" borderId="0" applyNumberFormat="0" applyBorder="0" applyAlignment="0" applyProtection="0"/>
    <xf numFmtId="0" fontId="3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9" borderId="0" applyNumberFormat="0" applyBorder="0" applyAlignment="0" applyProtection="0"/>
    <xf numFmtId="173" fontId="28" fillId="0" borderId="0" applyFont="0" applyFill="0" applyBorder="0" applyAlignment="0" applyProtection="0">
      <alignment horizontal="left"/>
    </xf>
    <xf numFmtId="174" fontId="28" fillId="0" borderId="0" applyFont="0" applyFill="0" applyBorder="0" applyAlignment="0" applyProtection="0"/>
    <xf numFmtId="175" fontId="28" fillId="0" borderId="0" applyFont="0" applyFill="0" applyBorder="0" applyAlignment="0" applyProtection="0">
      <alignment horizontal="left"/>
    </xf>
    <xf numFmtId="176" fontId="28" fillId="0" borderId="0" applyFont="0" applyFill="0" applyBorder="0" applyAlignment="0" applyProtection="0"/>
    <xf numFmtId="0" fontId="38" fillId="8" borderId="0" applyNumberFormat="0" applyBorder="0" applyAlignment="0" applyProtection="0"/>
    <xf numFmtId="0" fontId="49" fillId="0" borderId="0" applyFill="0" applyBorder="0" applyAlignment="0"/>
    <xf numFmtId="0" fontId="49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2" fillId="20" borderId="26" applyNumberFormat="0" applyAlignment="0" applyProtection="0"/>
    <xf numFmtId="0" fontId="23" fillId="21" borderId="27" applyNumberFormat="0" applyAlignment="0" applyProtection="0"/>
    <xf numFmtId="0" fontId="43" fillId="0" borderId="28" applyNumberFormat="0" applyFill="0" applyAlignment="0" applyProtection="0"/>
    <xf numFmtId="177" fontId="50" fillId="0" borderId="0"/>
    <xf numFmtId="177" fontId="50" fillId="0" borderId="0"/>
    <xf numFmtId="177" fontId="50" fillId="0" borderId="0"/>
    <xf numFmtId="177" fontId="50" fillId="0" borderId="0"/>
    <xf numFmtId="177" fontId="50" fillId="0" borderId="0"/>
    <xf numFmtId="177" fontId="50" fillId="0" borderId="0"/>
    <xf numFmtId="177" fontId="50" fillId="0" borderId="0"/>
    <xf numFmtId="177" fontId="50" fillId="0" borderId="0"/>
    <xf numFmtId="0" fontId="4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26" fillId="0" borderId="0" applyFont="0" applyFill="0" applyBorder="0" applyAlignment="0" applyProtection="0"/>
    <xf numFmtId="178" fontId="28" fillId="0" borderId="0" applyFont="0" applyFill="0" applyBorder="0" applyAlignment="0" applyProtection="0">
      <alignment horizontal="left"/>
    </xf>
    <xf numFmtId="179" fontId="28" fillId="0" borderId="0" applyFont="0" applyFill="0" applyBorder="0" applyAlignment="0" applyProtection="0">
      <alignment horizontal="left"/>
    </xf>
    <xf numFmtId="180" fontId="28" fillId="0" borderId="0" applyFont="0" applyFill="0" applyBorder="0" applyAlignment="0" applyProtection="0"/>
    <xf numFmtId="0" fontId="49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51" fillId="0" borderId="0">
      <protection locked="0"/>
    </xf>
    <xf numFmtId="14" fontId="52" fillId="0" borderId="0" applyFill="0" applyBorder="0" applyAlignment="0"/>
    <xf numFmtId="4" fontId="26" fillId="0" borderId="0"/>
    <xf numFmtId="38" fontId="33" fillId="0" borderId="29">
      <alignment vertical="center"/>
    </xf>
    <xf numFmtId="0" fontId="37" fillId="0" borderId="0" applyNumberFormat="0" applyFill="0" applyBorder="0" applyAlignment="0" applyProtection="0"/>
    <xf numFmtId="0" fontId="46" fillId="22" borderId="0" applyNumberFormat="0" applyBorder="0" applyAlignment="0" applyProtection="0"/>
    <xf numFmtId="0" fontId="4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25" borderId="0" applyNumberFormat="0" applyBorder="0" applyAlignment="0" applyProtection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0" fillId="11" borderId="26" applyNumberFormat="0" applyAlignment="0" applyProtection="0"/>
    <xf numFmtId="0" fontId="26" fillId="0" borderId="0"/>
    <xf numFmtId="171" fontId="26" fillId="0" borderId="0" applyFont="0" applyFill="0" applyBorder="0" applyAlignment="0" applyProtection="0"/>
    <xf numFmtId="182" fontId="51" fillId="0" borderId="0">
      <protection locked="0"/>
    </xf>
    <xf numFmtId="0" fontId="32" fillId="0" borderId="0"/>
    <xf numFmtId="0" fontId="53" fillId="0" borderId="30" applyNumberFormat="0" applyAlignment="0" applyProtection="0">
      <alignment horizontal="left" vertical="center"/>
    </xf>
    <xf numFmtId="0" fontId="53" fillId="0" borderId="12">
      <alignment horizontal="left" vertical="center"/>
    </xf>
    <xf numFmtId="14" fontId="27" fillId="26" borderId="19">
      <alignment horizontal="center" vertical="center" wrapText="1"/>
    </xf>
    <xf numFmtId="182" fontId="54" fillId="0" borderId="0">
      <protection locked="0"/>
    </xf>
    <xf numFmtId="182" fontId="54" fillId="0" borderId="0"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39" fillId="7" borderId="0" applyNumberFormat="0" applyBorder="0" applyAlignment="0" applyProtection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164" fontId="26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55" fillId="27" borderId="0"/>
    <xf numFmtId="185" fontId="50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6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26" fillId="0" borderId="0"/>
    <xf numFmtId="0" fontId="31" fillId="0" borderId="0"/>
    <xf numFmtId="0" fontId="1" fillId="0" borderId="0"/>
    <xf numFmtId="0" fontId="1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26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26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26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6" fillId="0" borderId="0"/>
    <xf numFmtId="0" fontId="1" fillId="0" borderId="0"/>
    <xf numFmtId="0" fontId="26" fillId="0" borderId="0"/>
    <xf numFmtId="0" fontId="31" fillId="28" borderId="31" applyNumberFormat="0" applyFont="0" applyAlignment="0" applyProtection="0"/>
    <xf numFmtId="186" fontId="26" fillId="0" borderId="0" applyFont="0" applyFill="0" applyBorder="0" applyAlignment="0" applyProtection="0"/>
    <xf numFmtId="187" fontId="28" fillId="0" borderId="0" applyFont="0" applyFill="0" applyBorder="0" applyAlignment="0" applyProtection="0">
      <alignment horizontal="left"/>
    </xf>
    <xf numFmtId="0" fontId="33" fillId="0" borderId="0" applyFont="0" applyFill="0" applyBorder="0" applyAlignment="0" applyProtection="0"/>
    <xf numFmtId="188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58" fillId="29" borderId="0"/>
    <xf numFmtId="0" fontId="41" fillId="20" borderId="32" applyNumberFormat="0" applyAlignment="0" applyProtection="0"/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89" fontId="59" fillId="0" borderId="0" applyFont="0" applyFill="0" applyBorder="0" applyAlignment="0" applyProtection="0"/>
    <xf numFmtId="38" fontId="26" fillId="0" borderId="0"/>
    <xf numFmtId="0" fontId="26" fillId="0" borderId="0" applyNumberFormat="0" applyFill="0" applyBorder="0" applyAlignment="0" applyProtection="0"/>
    <xf numFmtId="49" fontId="52" fillId="0" borderId="0" applyFill="0" applyBorder="0" applyAlignment="0"/>
    <xf numFmtId="0" fontId="49" fillId="0" borderId="0" applyFill="0" applyBorder="0" applyAlignment="0"/>
    <xf numFmtId="0" fontId="33" fillId="0" borderId="0" applyFill="0" applyBorder="0" applyAlignment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8" fillId="0" borderId="0" applyFill="0" applyBorder="0" applyProtection="0">
      <alignment horizontal="left" vertical="top"/>
    </xf>
    <xf numFmtId="0" fontId="35" fillId="0" borderId="33" applyNumberFormat="0" applyFill="0" applyAlignment="0" applyProtection="0"/>
    <xf numFmtId="0" fontId="36" fillId="0" borderId="34" applyNumberFormat="0" applyFill="0" applyAlignment="0" applyProtection="0"/>
    <xf numFmtId="0" fontId="37" fillId="0" borderId="35" applyNumberFormat="0" applyFill="0" applyAlignment="0" applyProtection="0"/>
    <xf numFmtId="0" fontId="3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9" fillId="0" borderId="0"/>
    <xf numFmtId="164" fontId="30" fillId="0" borderId="0" applyFont="0" applyFill="0" applyBorder="0" applyAlignment="0" applyProtection="0"/>
    <xf numFmtId="0" fontId="29" fillId="0" borderId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29" fillId="0" borderId="0"/>
    <xf numFmtId="0" fontId="29" fillId="0" borderId="0"/>
    <xf numFmtId="164" fontId="30" fillId="0" borderId="0" applyFont="0" applyFill="0" applyBorder="0" applyAlignment="0" applyProtection="0"/>
    <xf numFmtId="0" fontId="29" fillId="0" borderId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29" fillId="0" borderId="0"/>
    <xf numFmtId="0" fontId="29" fillId="0" borderId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29" fillId="0" borderId="0"/>
    <xf numFmtId="164" fontId="30" fillId="0" borderId="0" applyFont="0" applyFill="0" applyBorder="0" applyAlignment="0" applyProtection="0"/>
    <xf numFmtId="0" fontId="29" fillId="0" borderId="0"/>
    <xf numFmtId="0" fontId="29" fillId="0" borderId="0"/>
    <xf numFmtId="164" fontId="30" fillId="0" borderId="0" applyFont="0" applyFill="0" applyBorder="0" applyAlignment="0" applyProtection="0"/>
    <xf numFmtId="0" fontId="29" fillId="0" borderId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29" fillId="0" borderId="0"/>
    <xf numFmtId="0" fontId="29" fillId="0" borderId="0"/>
    <xf numFmtId="164" fontId="30" fillId="0" borderId="0" applyFont="0" applyFill="0" applyBorder="0" applyAlignment="0" applyProtection="0"/>
    <xf numFmtId="0" fontId="29" fillId="0" borderId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29" fillId="0" borderId="0"/>
    <xf numFmtId="169" fontId="1" fillId="0" borderId="0" applyFont="0" applyFill="0" applyBorder="0" applyAlignment="0" applyProtection="0"/>
    <xf numFmtId="0" fontId="26" fillId="0" borderId="0"/>
    <xf numFmtId="0" fontId="26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6" fillId="28" borderId="31" applyNumberFormat="0" applyFont="0" applyAlignment="0" applyProtection="0"/>
    <xf numFmtId="164" fontId="1" fillId="0" borderId="0" applyFont="0" applyFill="0" applyBorder="0" applyAlignment="0" applyProtection="0"/>
    <xf numFmtId="0" fontId="26" fillId="0" borderId="0"/>
    <xf numFmtId="0" fontId="26" fillId="0" borderId="0"/>
    <xf numFmtId="0" fontId="26" fillId="28" borderId="31" applyNumberFormat="0" applyFont="0" applyAlignment="0" applyProtection="0"/>
    <xf numFmtId="0" fontId="26" fillId="0" borderId="0"/>
    <xf numFmtId="0" fontId="26" fillId="0" borderId="0"/>
    <xf numFmtId="0" fontId="62" fillId="30" borderId="0" applyNumberFormat="0" applyBorder="0" applyAlignment="0" applyProtection="0"/>
    <xf numFmtId="0" fontId="26" fillId="0" borderId="0"/>
    <xf numFmtId="0" fontId="26" fillId="28" borderId="31" applyNumberFormat="0" applyFont="0" applyAlignment="0" applyProtection="0"/>
    <xf numFmtId="0" fontId="26" fillId="0" borderId="0"/>
    <xf numFmtId="164" fontId="1" fillId="0" borderId="0" applyFont="0" applyFill="0" applyBorder="0" applyAlignment="0" applyProtection="0"/>
    <xf numFmtId="0" fontId="63" fillId="0" borderId="36" applyNumberFormat="0" applyFill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6" fillId="0" borderId="0"/>
    <xf numFmtId="0" fontId="26" fillId="0" borderId="0"/>
    <xf numFmtId="164" fontId="1" fillId="0" borderId="0" applyFont="0" applyFill="0" applyBorder="0" applyAlignment="0" applyProtection="0"/>
    <xf numFmtId="0" fontId="26" fillId="0" borderId="0"/>
    <xf numFmtId="0" fontId="26" fillId="28" borderId="31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6" fillId="0" borderId="0"/>
    <xf numFmtId="0" fontId="26" fillId="28" borderId="31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6" fillId="0" borderId="0"/>
    <xf numFmtId="0" fontId="26" fillId="0" borderId="0"/>
    <xf numFmtId="0" fontId="26" fillId="28" borderId="31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6" fillId="0" borderId="0"/>
    <xf numFmtId="0" fontId="26" fillId="0" borderId="0"/>
    <xf numFmtId="0" fontId="26" fillId="28" borderId="31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27" fillId="26" borderId="37">
      <alignment horizontal="center" vertical="center" wrapText="1"/>
    </xf>
    <xf numFmtId="0" fontId="47" fillId="0" borderId="0" applyNumberFormat="0" applyFill="0" applyBorder="0" applyAlignment="0" applyProtection="0">
      <alignment vertical="top"/>
      <protection locked="0"/>
    </xf>
    <xf numFmtId="14" fontId="27" fillId="26" borderId="37">
      <alignment horizontal="center" vertical="center" wrapText="1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/>
    <xf numFmtId="0" fontId="0" fillId="0" borderId="0" xfId="0" applyNumberFormat="1" applyProtection="1"/>
    <xf numFmtId="0" fontId="3" fillId="2" borderId="10" xfId="0" applyFont="1" applyFill="1" applyBorder="1" applyAlignment="1" applyProtection="1">
      <alignment horizontal="center"/>
    </xf>
    <xf numFmtId="0" fontId="5" fillId="0" borderId="0" xfId="0" applyFont="1" applyProtection="1"/>
    <xf numFmtId="49" fontId="3" fillId="2" borderId="1" xfId="0" applyNumberFormat="1" applyFont="1" applyFill="1" applyBorder="1" applyAlignment="1" applyProtection="1">
      <alignment horizontal="right"/>
    </xf>
    <xf numFmtId="49" fontId="2" fillId="3" borderId="3" xfId="0" applyNumberFormat="1" applyFont="1" applyFill="1" applyBorder="1" applyProtection="1"/>
    <xf numFmtId="0" fontId="2" fillId="0" borderId="0" xfId="0" applyNumberFormat="1" applyFont="1" applyProtection="1"/>
    <xf numFmtId="49" fontId="2" fillId="0" borderId="0" xfId="0" applyNumberFormat="1" applyFont="1" applyProtection="1"/>
    <xf numFmtId="0" fontId="3" fillId="2" borderId="1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 applyProtection="1">
      <alignment horizontal="center" vertical="center"/>
    </xf>
    <xf numFmtId="1" fontId="2" fillId="0" borderId="0" xfId="0" applyNumberFormat="1" applyFont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Protection="1"/>
    <xf numFmtId="49" fontId="8" fillId="0" borderId="0" xfId="0" applyNumberFormat="1" applyFont="1" applyProtection="1"/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2" fontId="0" fillId="0" borderId="8" xfId="0" applyNumberFormat="1" applyFill="1" applyBorder="1" applyAlignment="1" applyProtection="1">
      <protection locked="0"/>
    </xf>
    <xf numFmtId="0" fontId="0" fillId="0" borderId="9" xfId="0" applyFill="1" applyBorder="1" applyAlignment="1" applyProtection="1">
      <alignment horizontal="left"/>
      <protection locked="0"/>
    </xf>
    <xf numFmtId="2" fontId="0" fillId="0" borderId="8" xfId="0" applyNumberFormat="1" applyFill="1" applyBorder="1" applyAlignment="1" applyProtection="1">
      <alignment horizontal="right"/>
      <protection locked="0"/>
    </xf>
    <xf numFmtId="2" fontId="0" fillId="0" borderId="7" xfId="0" applyNumberFormat="1" applyFill="1" applyBorder="1" applyAlignment="1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Protection="1"/>
    <xf numFmtId="49" fontId="9" fillId="0" borderId="0" xfId="0" applyNumberFormat="1" applyFo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4" fontId="0" fillId="0" borderId="9" xfId="0" applyNumberFormat="1" applyFill="1" applyBorder="1" applyAlignment="1" applyProtection="1">
      <alignment horizontal="right"/>
      <protection locked="0"/>
    </xf>
    <xf numFmtId="164" fontId="0" fillId="4" borderId="0" xfId="531" applyFont="1" applyFill="1" applyProtection="1">
      <protection locked="0"/>
    </xf>
    <xf numFmtId="0" fontId="6" fillId="0" borderId="0" xfId="0" applyFont="1" applyProtection="1"/>
    <xf numFmtId="2" fontId="2" fillId="0" borderId="0" xfId="0" applyNumberFormat="1" applyFont="1" applyProtection="1"/>
    <xf numFmtId="0" fontId="0" fillId="4" borderId="0" xfId="0" applyFont="1" applyFill="1" applyAlignment="1" applyProtection="1">
      <alignment horizontal="center"/>
      <protection locked="0"/>
    </xf>
    <xf numFmtId="0" fontId="0" fillId="4" borderId="0" xfId="0" applyFont="1" applyFill="1" applyAlignment="1" applyProtection="1">
      <alignment horizontal="center"/>
    </xf>
    <xf numFmtId="0" fontId="10" fillId="4" borderId="0" xfId="0" applyFont="1" applyFill="1" applyAlignment="1" applyProtection="1">
      <alignment horizontal="right"/>
    </xf>
    <xf numFmtId="164" fontId="4" fillId="4" borderId="0" xfId="531" applyFont="1" applyFill="1" applyAlignment="1" applyProtection="1">
      <protection locked="0"/>
    </xf>
    <xf numFmtId="0" fontId="0" fillId="0" borderId="0" xfId="0" applyFont="1" applyProtection="1"/>
    <xf numFmtId="164" fontId="11" fillId="4" borderId="0" xfId="531" applyFont="1" applyFill="1" applyAlignment="1" applyProtection="1">
      <protection locked="0"/>
    </xf>
    <xf numFmtId="0" fontId="0" fillId="4" borderId="0" xfId="0" applyFont="1" applyFill="1" applyProtection="1">
      <protection locked="0"/>
    </xf>
    <xf numFmtId="165" fontId="0" fillId="3" borderId="23" xfId="531" applyNumberFormat="1" applyFont="1" applyFill="1" applyBorder="1" applyAlignment="1" applyProtection="1">
      <alignment horizontal="center" vertical="center" wrapText="1"/>
      <protection locked="0"/>
    </xf>
    <xf numFmtId="0" fontId="0" fillId="3" borderId="23" xfId="53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165" fontId="0" fillId="3" borderId="22" xfId="53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left" vertical="top" wrapText="1"/>
    </xf>
    <xf numFmtId="0" fontId="11" fillId="0" borderId="0" xfId="0" applyFont="1" applyBorder="1" applyAlignment="1" applyProtection="1">
      <alignment vertical="top" wrapText="1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164" fontId="0" fillId="0" borderId="0" xfId="531" applyFont="1" applyProtection="1">
      <protection locked="0"/>
    </xf>
    <xf numFmtId="164" fontId="0" fillId="0" borderId="0" xfId="531" applyFont="1" applyProtection="1"/>
    <xf numFmtId="0" fontId="14" fillId="0" borderId="0" xfId="0" applyFont="1"/>
    <xf numFmtId="0" fontId="16" fillId="0" borderId="0" xfId="0" applyFont="1"/>
    <xf numFmtId="0" fontId="17" fillId="0" borderId="0" xfId="0" applyFont="1" applyAlignment="1" applyProtection="1">
      <alignment horizontal="left"/>
      <protection locked="0"/>
    </xf>
    <xf numFmtId="49" fontId="19" fillId="0" borderId="0" xfId="0" applyNumberFormat="1" applyFont="1" applyProtection="1"/>
    <xf numFmtId="0" fontId="6" fillId="0" borderId="0" xfId="0" applyNumberFormat="1" applyFont="1" applyProtection="1"/>
    <xf numFmtId="0" fontId="2" fillId="0" borderId="0" xfId="0" applyNumberFormat="1" applyFont="1" applyBorder="1" applyProtection="1"/>
    <xf numFmtId="1" fontId="0" fillId="0" borderId="0" xfId="0" applyNumberFormat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wrapText="1"/>
    </xf>
    <xf numFmtId="49" fontId="20" fillId="0" borderId="0" xfId="0" applyNumberFormat="1" applyFont="1" applyProtection="1"/>
    <xf numFmtId="49" fontId="6" fillId="0" borderId="0" xfId="0" applyNumberFormat="1" applyFont="1" applyProtection="1"/>
    <xf numFmtId="0" fontId="2" fillId="0" borderId="0" xfId="0" applyFont="1" applyProtection="1"/>
    <xf numFmtId="0" fontId="0" fillId="0" borderId="0" xfId="0" applyProtection="1"/>
    <xf numFmtId="49" fontId="2" fillId="0" borderId="0" xfId="0" applyNumberFormat="1" applyFont="1" applyFill="1" applyBorder="1" applyAlignment="1" applyProtection="1">
      <alignment vertical="center"/>
    </xf>
    <xf numFmtId="49" fontId="22" fillId="0" borderId="0" xfId="1" applyNumberFormat="1" applyFont="1" applyAlignment="1" applyProtection="1">
      <protection locked="0"/>
    </xf>
    <xf numFmtId="0" fontId="0" fillId="0" borderId="0" xfId="0"/>
    <xf numFmtId="0" fontId="24" fillId="0" borderId="0" xfId="0" applyFont="1" applyProtection="1"/>
    <xf numFmtId="0" fontId="25" fillId="0" borderId="0" xfId="0" applyFont="1" applyProtection="1"/>
    <xf numFmtId="0" fontId="5" fillId="0" borderId="0" xfId="0" applyFont="1" applyProtection="1"/>
    <xf numFmtId="0" fontId="61" fillId="0" borderId="0" xfId="0" applyFont="1"/>
    <xf numFmtId="164" fontId="4" fillId="4" borderId="0" xfId="531" applyFont="1" applyFill="1" applyAlignment="1" applyProtection="1">
      <protection locked="0"/>
    </xf>
    <xf numFmtId="0" fontId="10" fillId="4" borderId="0" xfId="0" applyFont="1" applyFill="1" applyAlignment="1" applyProtection="1">
      <alignment horizontal="right"/>
      <protection locked="0"/>
    </xf>
    <xf numFmtId="0" fontId="0" fillId="3" borderId="22" xfId="531" applyNumberFormat="1" applyFont="1" applyFill="1" applyBorder="1" applyAlignment="1" applyProtection="1">
      <alignment horizontal="center" vertical="center" wrapText="1"/>
      <protection locked="0"/>
    </xf>
    <xf numFmtId="49" fontId="2" fillId="3" borderId="3" xfId="0" applyNumberFormat="1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 applyProtection="1">
      <alignment horizontal="right"/>
    </xf>
    <xf numFmtId="190" fontId="6" fillId="3" borderId="16" xfId="531" applyNumberFormat="1" applyFont="1" applyFill="1" applyBorder="1" applyAlignment="1" applyProtection="1">
      <alignment horizontal="right" vertical="center" wrapText="1"/>
    </xf>
    <xf numFmtId="190" fontId="6" fillId="3" borderId="22" xfId="531" applyNumberFormat="1" applyFont="1" applyFill="1" applyBorder="1" applyAlignment="1" applyProtection="1">
      <alignment horizontal="right" vertical="center" wrapText="1"/>
    </xf>
    <xf numFmtId="190" fontId="6" fillId="3" borderId="22" xfId="531" applyNumberFormat="1" applyFont="1" applyFill="1" applyBorder="1" applyAlignment="1" applyProtection="1">
      <alignment horizontal="right" vertical="center" wrapText="1"/>
      <protection locked="0"/>
    </xf>
    <xf numFmtId="164" fontId="2" fillId="3" borderId="22" xfId="531" applyFont="1" applyFill="1" applyBorder="1" applyAlignment="1" applyProtection="1">
      <alignment horizontal="right" vertical="center" wrapText="1"/>
      <protection locked="0"/>
    </xf>
    <xf numFmtId="164" fontId="2" fillId="3" borderId="22" xfId="531" applyFont="1" applyFill="1" applyBorder="1" applyAlignment="1" applyProtection="1">
      <alignment horizontal="right" vertical="center" wrapText="1"/>
    </xf>
    <xf numFmtId="164" fontId="2" fillId="3" borderId="16" xfId="531" applyFont="1" applyFill="1" applyBorder="1" applyAlignment="1" applyProtection="1">
      <alignment horizontal="right" vertical="center" wrapText="1"/>
    </xf>
    <xf numFmtId="190" fontId="6" fillId="3" borderId="23" xfId="531" applyNumberFormat="1" applyFont="1" applyFill="1" applyBorder="1" applyAlignment="1" applyProtection="1">
      <alignment horizontal="center" vertical="center" wrapText="1"/>
      <protection locked="0"/>
    </xf>
    <xf numFmtId="190" fontId="6" fillId="3" borderId="23" xfId="531" applyNumberFormat="1" applyFont="1" applyFill="1" applyBorder="1" applyAlignment="1" applyProtection="1">
      <alignment horizontal="center" vertical="center" wrapText="1"/>
    </xf>
    <xf numFmtId="190" fontId="6" fillId="3" borderId="13" xfId="531" applyNumberFormat="1" applyFont="1" applyFill="1" applyBorder="1" applyAlignment="1" applyProtection="1">
      <alignment horizontal="center" vertical="center" wrapText="1"/>
    </xf>
    <xf numFmtId="0" fontId="0" fillId="0" borderId="14" xfId="0" applyFont="1" applyBorder="1" applyAlignment="1" applyProtection="1">
      <alignment horizontal="left" vertical="top" wrapText="1"/>
    </xf>
    <xf numFmtId="0" fontId="0" fillId="0" borderId="15" xfId="0" applyFont="1" applyBorder="1" applyAlignment="1" applyProtection="1">
      <alignment horizontal="left" vertical="top" wrapText="1"/>
    </xf>
    <xf numFmtId="0" fontId="0" fillId="0" borderId="0" xfId="0" applyFont="1" applyBorder="1" applyAlignment="1" applyProtection="1">
      <alignment horizontal="left" vertical="top" wrapText="1"/>
    </xf>
    <xf numFmtId="0" fontId="0" fillId="0" borderId="17" xfId="0" applyFont="1" applyBorder="1" applyAlignment="1" applyProtection="1">
      <alignment horizontal="left" vertical="top" wrapText="1"/>
    </xf>
    <xf numFmtId="0" fontId="0" fillId="0" borderId="19" xfId="0" applyFont="1" applyBorder="1" applyAlignment="1" applyProtection="1">
      <alignment horizontal="left" vertical="top" wrapText="1"/>
    </xf>
    <xf numFmtId="0" fontId="0" fillId="0" borderId="20" xfId="0" applyFont="1" applyBorder="1" applyAlignment="1" applyProtection="1">
      <alignment horizontal="left" vertical="top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Font="1" applyBorder="1" applyProtection="1"/>
    <xf numFmtId="0" fontId="0" fillId="0" borderId="0" xfId="0" applyFont="1" applyBorder="1" applyAlignment="1" applyProtection="1">
      <alignment horizontal="right" vertical="center"/>
      <protection locked="0"/>
    </xf>
    <xf numFmtId="165" fontId="13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horizontal="left" vertical="center" wrapText="1"/>
    </xf>
    <xf numFmtId="0" fontId="13" fillId="0" borderId="0" xfId="0" applyFont="1" applyBorder="1" applyAlignment="1" applyProtection="1">
      <alignment vertical="center"/>
    </xf>
    <xf numFmtId="165" fontId="11" fillId="0" borderId="0" xfId="0" applyNumberFormat="1" applyFont="1" applyBorder="1" applyAlignment="1" applyProtection="1">
      <alignment vertical="top" wrapText="1"/>
    </xf>
    <xf numFmtId="49" fontId="4" fillId="0" borderId="0" xfId="0" applyNumberFormat="1" applyFont="1" applyBorder="1" applyAlignment="1" applyProtection="1">
      <alignment horizontal="left" vertical="top" wrapText="1"/>
    </xf>
    <xf numFmtId="0" fontId="0" fillId="0" borderId="0" xfId="0" applyFont="1" applyBorder="1" applyAlignment="1" applyProtection="1">
      <alignment vertical="top" wrapText="1"/>
    </xf>
    <xf numFmtId="0" fontId="67" fillId="31" borderId="0" xfId="0" applyFont="1" applyFill="1" applyBorder="1" applyAlignment="1" applyProtection="1">
      <alignment horizontal="center"/>
      <protection locked="0"/>
    </xf>
    <xf numFmtId="0" fontId="64" fillId="31" borderId="0" xfId="0" applyFont="1" applyFill="1" applyBorder="1" applyAlignment="1" applyProtection="1">
      <alignment horizontal="center"/>
    </xf>
    <xf numFmtId="0" fontId="64" fillId="31" borderId="0" xfId="0" applyFont="1" applyFill="1" applyBorder="1"/>
    <xf numFmtId="0" fontId="64" fillId="31" borderId="0" xfId="0" applyFont="1" applyFill="1" applyBorder="1" applyAlignment="1" applyProtection="1">
      <alignment horizontal="center"/>
      <protection locked="0"/>
    </xf>
    <xf numFmtId="0" fontId="66" fillId="31" borderId="0" xfId="0" applyFont="1" applyFill="1" applyBorder="1" applyAlignment="1" applyProtection="1">
      <alignment horizontal="center"/>
      <protection locked="0"/>
    </xf>
    <xf numFmtId="0" fontId="66" fillId="31" borderId="0" xfId="0" applyFont="1" applyFill="1" applyBorder="1" applyAlignment="1" applyProtection="1">
      <alignment horizontal="center"/>
    </xf>
    <xf numFmtId="0" fontId="65" fillId="31" borderId="0" xfId="0" applyFont="1" applyFill="1" applyBorder="1"/>
    <xf numFmtId="190" fontId="6" fillId="3" borderId="15" xfId="531" applyNumberFormat="1" applyFont="1" applyFill="1" applyBorder="1" applyAlignment="1" applyProtection="1">
      <alignment horizontal="center" vertical="center" wrapText="1"/>
    </xf>
    <xf numFmtId="190" fontId="6" fillId="3" borderId="17" xfId="531" applyNumberFormat="1" applyFont="1" applyFill="1" applyBorder="1" applyAlignment="1" applyProtection="1">
      <alignment horizontal="right" vertical="center" wrapText="1"/>
    </xf>
    <xf numFmtId="164" fontId="2" fillId="3" borderId="17" xfId="531" applyFont="1" applyFill="1" applyBorder="1" applyAlignment="1" applyProtection="1">
      <alignment horizontal="right" vertical="center" wrapText="1"/>
    </xf>
    <xf numFmtId="165" fontId="0" fillId="0" borderId="21" xfId="531" applyNumberFormat="1" applyFont="1" applyBorder="1" applyAlignment="1" applyProtection="1">
      <alignment horizontal="center"/>
    </xf>
    <xf numFmtId="164" fontId="0" fillId="3" borderId="23" xfId="531" applyFont="1" applyFill="1" applyBorder="1" applyAlignment="1" applyProtection="1">
      <alignment horizontal="center" vertical="center" wrapText="1"/>
      <protection locked="0"/>
    </xf>
    <xf numFmtId="164" fontId="0" fillId="3" borderId="22" xfId="531" applyFont="1" applyFill="1" applyBorder="1" applyAlignment="1" applyProtection="1">
      <alignment horizontal="center" vertical="center" wrapText="1"/>
      <protection locked="0"/>
    </xf>
    <xf numFmtId="164" fontId="0" fillId="0" borderId="21" xfId="531" applyFont="1" applyBorder="1" applyAlignment="1" applyProtection="1">
      <alignment horizontal="center"/>
    </xf>
    <xf numFmtId="164" fontId="0" fillId="3" borderId="13" xfId="531" applyFont="1" applyFill="1" applyBorder="1" applyAlignment="1" applyProtection="1">
      <alignment horizontal="left" vertical="center" wrapText="1"/>
      <protection locked="0"/>
    </xf>
    <xf numFmtId="164" fontId="0" fillId="3" borderId="16" xfId="531" applyFont="1" applyFill="1" applyBorder="1" applyAlignment="1" applyProtection="1">
      <alignment horizontal="left" vertical="center" wrapText="1"/>
      <protection locked="0"/>
    </xf>
    <xf numFmtId="164" fontId="0" fillId="0" borderId="18" xfId="531" applyFont="1" applyBorder="1" applyAlignment="1" applyProtection="1">
      <alignment wrapText="1"/>
    </xf>
    <xf numFmtId="164" fontId="2" fillId="0" borderId="21" xfId="531" applyFont="1" applyBorder="1" applyProtection="1"/>
    <xf numFmtId="164" fontId="2" fillId="0" borderId="18" xfId="531" applyFont="1" applyBorder="1" applyProtection="1"/>
    <xf numFmtId="190" fontId="6" fillId="3" borderId="13" xfId="531" applyNumberFormat="1" applyFont="1" applyFill="1" applyBorder="1" applyAlignment="1" applyProtection="1">
      <alignment horizontal="center" vertical="center" wrapText="1"/>
      <protection locked="0"/>
    </xf>
    <xf numFmtId="190" fontId="6" fillId="3" borderId="16" xfId="531" applyNumberFormat="1" applyFont="1" applyFill="1" applyBorder="1" applyAlignment="1" applyProtection="1">
      <alignment horizontal="right" vertical="center" wrapText="1"/>
      <protection locked="0"/>
    </xf>
    <xf numFmtId="164" fontId="2" fillId="3" borderId="16" xfId="531" applyFont="1" applyFill="1" applyBorder="1" applyAlignment="1" applyProtection="1">
      <alignment horizontal="right" vertical="center" wrapText="1"/>
      <protection locked="0"/>
    </xf>
    <xf numFmtId="0" fontId="64" fillId="31" borderId="38" xfId="0" applyFont="1" applyFill="1" applyBorder="1" applyAlignment="1" applyProtection="1">
      <alignment horizontal="center" vertical="center" wrapText="1"/>
    </xf>
    <xf numFmtId="164" fontId="64" fillId="31" borderId="39" xfId="531" applyFont="1" applyFill="1" applyBorder="1" applyAlignment="1" applyProtection="1">
      <alignment horizontal="center" vertical="center" wrapText="1"/>
    </xf>
    <xf numFmtId="4" fontId="13" fillId="0" borderId="22" xfId="0" applyNumberFormat="1" applyFont="1" applyFill="1" applyBorder="1" applyAlignment="1" applyProtection="1">
      <alignment vertical="center"/>
      <protection locked="0"/>
    </xf>
    <xf numFmtId="164" fontId="2" fillId="0" borderId="17" xfId="531" applyFont="1" applyBorder="1" applyProtection="1"/>
    <xf numFmtId="4" fontId="13" fillId="0" borderId="40" xfId="0" applyNumberFormat="1" applyFont="1" applyFill="1" applyBorder="1" applyAlignment="1" applyProtection="1">
      <alignment vertical="center"/>
      <protection locked="0"/>
    </xf>
    <xf numFmtId="164" fontId="0" fillId="32" borderId="0" xfId="531" applyFont="1" applyFill="1" applyProtection="1">
      <protection locked="0"/>
    </xf>
    <xf numFmtId="0" fontId="64" fillId="31" borderId="0" xfId="0" applyFont="1" applyFill="1" applyBorder="1" applyAlignment="1">
      <alignment horizontal="center"/>
    </xf>
    <xf numFmtId="164" fontId="64" fillId="31" borderId="23" xfId="531" applyFont="1" applyFill="1" applyBorder="1" applyAlignment="1" applyProtection="1">
      <alignment horizontal="center" vertical="center" wrapText="1"/>
    </xf>
    <xf numFmtId="164" fontId="64" fillId="31" borderId="21" xfId="531" applyFont="1" applyFill="1" applyBorder="1" applyAlignment="1" applyProtection="1">
      <alignment horizontal="center" vertical="center" wrapText="1"/>
    </xf>
    <xf numFmtId="0" fontId="12" fillId="0" borderId="0" xfId="0" applyFont="1" applyBorder="1" applyAlignment="1">
      <alignment horizontal="left" vertical="top"/>
    </xf>
    <xf numFmtId="166" fontId="11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 applyProtection="1">
      <alignment horizontal="center"/>
      <protection locked="0"/>
    </xf>
    <xf numFmtId="0" fontId="65" fillId="31" borderId="0" xfId="0" applyFont="1" applyFill="1" applyBorder="1" applyAlignment="1">
      <alignment horizontal="left" vertical="top"/>
    </xf>
    <xf numFmtId="164" fontId="12" fillId="0" borderId="0" xfId="0" applyNumberFormat="1" applyFont="1" applyBorder="1" applyAlignment="1">
      <alignment horizontal="center" vertical="top"/>
    </xf>
    <xf numFmtId="0" fontId="11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horizontal="center" vertical="top" wrapText="1"/>
      <protection locked="0"/>
    </xf>
    <xf numFmtId="11" fontId="12" fillId="0" borderId="0" xfId="0" applyNumberFormat="1" applyFont="1" applyBorder="1" applyAlignment="1">
      <alignment horizontal="left" vertical="top"/>
    </xf>
    <xf numFmtId="49" fontId="18" fillId="0" borderId="0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167" fontId="11" fillId="0" borderId="0" xfId="0" applyNumberFormat="1" applyFont="1" applyBorder="1" applyAlignment="1">
      <alignment horizontal="left" vertical="top"/>
    </xf>
    <xf numFmtId="168" fontId="12" fillId="0" borderId="0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left" vertical="top"/>
    </xf>
    <xf numFmtId="0" fontId="18" fillId="0" borderId="0" xfId="0" applyFont="1" applyBorder="1" applyAlignment="1" applyProtection="1">
      <alignment horizontal="left" vertical="center"/>
      <protection locked="0"/>
    </xf>
    <xf numFmtId="0" fontId="0" fillId="0" borderId="13" xfId="0" applyFont="1" applyBorder="1" applyAlignment="1" applyProtection="1">
      <alignment horizontal="left" vertical="top" wrapText="1"/>
    </xf>
    <xf numFmtId="0" fontId="0" fillId="0" borderId="14" xfId="0" applyFont="1" applyBorder="1" applyAlignment="1" applyProtection="1">
      <alignment horizontal="left" vertical="top" wrapText="1"/>
    </xf>
    <xf numFmtId="0" fontId="0" fillId="0" borderId="15" xfId="0" applyFont="1" applyBorder="1" applyAlignment="1" applyProtection="1">
      <alignment horizontal="left" vertical="top" wrapText="1"/>
    </xf>
    <xf numFmtId="0" fontId="0" fillId="0" borderId="16" xfId="0" applyFont="1" applyBorder="1" applyAlignment="1" applyProtection="1">
      <alignment horizontal="left" vertical="top" wrapText="1"/>
    </xf>
    <xf numFmtId="0" fontId="0" fillId="0" borderId="0" xfId="0" applyFont="1" applyBorder="1" applyAlignment="1" applyProtection="1">
      <alignment horizontal="left" vertical="top" wrapText="1"/>
    </xf>
    <xf numFmtId="0" fontId="0" fillId="0" borderId="17" xfId="0" applyFont="1" applyBorder="1" applyAlignment="1" applyProtection="1">
      <alignment horizontal="left" vertical="top" wrapText="1"/>
    </xf>
    <xf numFmtId="0" fontId="0" fillId="0" borderId="18" xfId="0" applyFont="1" applyBorder="1" applyAlignment="1" applyProtection="1">
      <alignment horizontal="left" vertical="top" wrapText="1"/>
    </xf>
    <xf numFmtId="0" fontId="0" fillId="0" borderId="19" xfId="0" applyFont="1" applyBorder="1" applyAlignment="1" applyProtection="1">
      <alignment horizontal="left" vertical="top" wrapText="1"/>
    </xf>
    <xf numFmtId="0" fontId="0" fillId="0" borderId="20" xfId="0" applyFont="1" applyBorder="1" applyAlignment="1" applyProtection="1">
      <alignment horizontal="left" vertical="top" wrapText="1"/>
    </xf>
    <xf numFmtId="0" fontId="13" fillId="0" borderId="0" xfId="0" applyFont="1" applyFill="1" applyBorder="1" applyAlignment="1" applyProtection="1">
      <alignment horizontal="right" vertical="center"/>
    </xf>
    <xf numFmtId="0" fontId="64" fillId="31" borderId="0" xfId="0" applyFont="1" applyFill="1" applyBorder="1" applyAlignment="1" applyProtection="1">
      <alignment horizontal="center" vertical="top" wrapText="1"/>
    </xf>
    <xf numFmtId="0" fontId="0" fillId="0" borderId="0" xfId="0" applyFont="1" applyBorder="1" applyAlignment="1" applyProtection="1">
      <alignment horizontal="center" vertical="top" wrapText="1"/>
    </xf>
    <xf numFmtId="4" fontId="13" fillId="0" borderId="23" xfId="0" applyNumberFormat="1" applyFont="1" applyFill="1" applyBorder="1" applyAlignment="1" applyProtection="1">
      <alignment horizontal="right" vertical="center"/>
      <protection locked="0"/>
    </xf>
    <xf numFmtId="4" fontId="13" fillId="0" borderId="21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Border="1" applyAlignment="1">
      <alignment horizontal="left" vertical="top"/>
    </xf>
    <xf numFmtId="0" fontId="65" fillId="31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 applyProtection="1">
      <alignment horizontal="left" vertical="center"/>
      <protection locked="0"/>
    </xf>
    <xf numFmtId="0" fontId="64" fillId="31" borderId="38" xfId="0" applyFont="1" applyFill="1" applyBorder="1" applyAlignment="1" applyProtection="1">
      <alignment horizontal="center" vertical="center" wrapText="1"/>
    </xf>
    <xf numFmtId="0" fontId="64" fillId="31" borderId="39" xfId="0" applyFont="1" applyFill="1" applyBorder="1" applyAlignment="1" applyProtection="1">
      <alignment horizontal="center" vertical="center" wrapText="1"/>
    </xf>
    <xf numFmtId="0" fontId="64" fillId="31" borderId="23" xfId="0" applyFont="1" applyFill="1" applyBorder="1" applyAlignment="1" applyProtection="1">
      <alignment horizontal="center" vertical="center" wrapText="1"/>
    </xf>
    <xf numFmtId="0" fontId="64" fillId="31" borderId="21" xfId="0" applyFont="1" applyFill="1" applyBorder="1" applyAlignment="1" applyProtection="1">
      <alignment horizontal="center" vertical="center" wrapText="1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 applyProtection="1">
      <alignment horizontal="left"/>
    </xf>
    <xf numFmtId="49" fontId="4" fillId="3" borderId="4" xfId="0" applyNumberFormat="1" applyFont="1" applyFill="1" applyBorder="1" applyAlignment="1" applyProtection="1">
      <alignment horizontal="left"/>
    </xf>
    <xf numFmtId="49" fontId="4" fillId="3" borderId="5" xfId="0" applyNumberFormat="1" applyFont="1" applyFill="1" applyBorder="1" applyAlignment="1" applyProtection="1">
      <alignment horizontal="left"/>
    </xf>
    <xf numFmtId="49" fontId="4" fillId="3" borderId="3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/>
    </xf>
    <xf numFmtId="49" fontId="3" fillId="2" borderId="5" xfId="0" applyNumberFormat="1" applyFont="1" applyFill="1" applyBorder="1" applyAlignment="1" applyProtection="1">
      <alignment horizontal="center"/>
    </xf>
    <xf numFmtId="49" fontId="3" fillId="2" borderId="3" xfId="0" applyNumberFormat="1" applyFont="1" applyFill="1" applyBorder="1" applyAlignment="1" applyProtection="1">
      <alignment horizontal="center"/>
    </xf>
    <xf numFmtId="49" fontId="6" fillId="0" borderId="0" xfId="0" applyNumberFormat="1" applyFont="1" applyProtection="1"/>
    <xf numFmtId="0" fontId="3" fillId="2" borderId="4" xfId="0" applyNumberFormat="1" applyFont="1" applyFill="1" applyBorder="1" applyAlignment="1" applyProtection="1">
      <alignment horizontal="center"/>
    </xf>
    <xf numFmtId="0" fontId="3" fillId="2" borderId="5" xfId="0" applyNumberFormat="1" applyFont="1" applyFill="1" applyBorder="1" applyAlignment="1" applyProtection="1">
      <alignment horizontal="center"/>
    </xf>
    <xf numFmtId="0" fontId="0" fillId="0" borderId="9" xfId="0" applyBorder="1" applyProtection="1"/>
    <xf numFmtId="0" fontId="0" fillId="0" borderId="0" xfId="0" applyBorder="1" applyProtection="1"/>
    <xf numFmtId="49" fontId="6" fillId="0" borderId="9" xfId="0" applyNumberFormat="1" applyFont="1" applyBorder="1" applyProtection="1"/>
    <xf numFmtId="0" fontId="3" fillId="2" borderId="11" xfId="0" applyFont="1" applyFill="1" applyBorder="1" applyAlignment="1" applyProtection="1">
      <alignment horizontal="center"/>
    </xf>
    <xf numFmtId="0" fontId="3" fillId="2" borderId="12" xfId="0" applyFont="1" applyFill="1" applyBorder="1" applyAlignment="1" applyProtection="1">
      <alignment horizontal="center"/>
    </xf>
    <xf numFmtId="49" fontId="3" fillId="2" borderId="0" xfId="0" applyNumberFormat="1" applyFont="1" applyFill="1" applyBorder="1" applyAlignment="1" applyProtection="1">
      <alignment horizontal="center"/>
    </xf>
    <xf numFmtId="49" fontId="3" fillId="2" borderId="6" xfId="0" applyNumberFormat="1" applyFont="1" applyFill="1" applyBorder="1" applyAlignment="1" applyProtection="1">
      <alignment horizontal="center"/>
    </xf>
    <xf numFmtId="0" fontId="3" fillId="2" borderId="9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49" fontId="21" fillId="0" borderId="9" xfId="1" applyNumberFormat="1" applyBorder="1" applyAlignment="1" applyProtection="1"/>
    <xf numFmtId="49" fontId="0" fillId="0" borderId="0" xfId="0" applyNumberFormat="1" applyBorder="1" applyProtection="1"/>
    <xf numFmtId="49" fontId="0" fillId="0" borderId="0" xfId="0" applyNumberFormat="1" applyBorder="1" applyAlignment="1" applyProtection="1"/>
    <xf numFmtId="0" fontId="23" fillId="5" borderId="11" xfId="0" applyFont="1" applyFill="1" applyBorder="1" applyAlignment="1" applyProtection="1">
      <alignment horizontal="center"/>
    </xf>
    <xf numFmtId="0" fontId="23" fillId="5" borderId="12" xfId="0" applyFont="1" applyFill="1" applyBorder="1" applyAlignment="1" applyProtection="1">
      <alignment horizontal="center"/>
    </xf>
    <xf numFmtId="49" fontId="0" fillId="0" borderId="25" xfId="0" applyNumberFormat="1" applyBorder="1" applyProtection="1"/>
    <xf numFmtId="0" fontId="4" fillId="3" borderId="4" xfId="0" applyNumberFormat="1" applyFont="1" applyFill="1" applyBorder="1" applyAlignment="1" applyProtection="1">
      <alignment horizontal="left"/>
    </xf>
    <xf numFmtId="1" fontId="4" fillId="3" borderId="5" xfId="0" applyNumberFormat="1" applyFont="1" applyFill="1" applyBorder="1" applyAlignment="1" applyProtection="1">
      <alignment horizontal="left"/>
    </xf>
    <xf numFmtId="1" fontId="4" fillId="3" borderId="3" xfId="0" applyNumberFormat="1" applyFont="1" applyFill="1" applyBorder="1" applyAlignment="1" applyProtection="1">
      <alignment horizontal="left"/>
    </xf>
    <xf numFmtId="49" fontId="3" fillId="2" borderId="24" xfId="0" applyNumberFormat="1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532">
    <cellStyle name="=C:\WINNT\SYSTEM32\COMMAND.COM" xfId="8"/>
    <cellStyle name="=C:\WINNT\SYSTEM32\COMMAND.COM 2" xfId="9"/>
    <cellStyle name="20% - Énfasis1 2" xfId="10"/>
    <cellStyle name="20% - Énfasis2 2" xfId="11"/>
    <cellStyle name="20% - Énfasis3 2" xfId="12"/>
    <cellStyle name="20% - Énfasis4 2" xfId="13"/>
    <cellStyle name="20% - Énfasis5 2" xfId="14"/>
    <cellStyle name="20% - Énfasis6 2" xfId="15"/>
    <cellStyle name="40% - Énfasis1 2" xfId="16"/>
    <cellStyle name="40% - Énfasis2 2" xfId="17"/>
    <cellStyle name="40% - Énfasis3 2" xfId="18"/>
    <cellStyle name="40% - Énfasis4 2" xfId="19"/>
    <cellStyle name="40% - Énfasis5 2" xfId="20"/>
    <cellStyle name="40% - Énfasis6 2" xfId="21"/>
    <cellStyle name="60% - Énfasis1 2" xfId="22"/>
    <cellStyle name="60% - Énfasis2 2" xfId="23"/>
    <cellStyle name="60% - Énfasis3 2" xfId="24"/>
    <cellStyle name="60% - Énfasis4 2" xfId="25"/>
    <cellStyle name="60% - Énfasis5 2" xfId="26"/>
    <cellStyle name="60% - Énfasis6 2" xfId="27"/>
    <cellStyle name="Amount [.0]" xfId="28"/>
    <cellStyle name="Amount [.0MM]" xfId="29"/>
    <cellStyle name="Amount [0]" xfId="30"/>
    <cellStyle name="Amount [0MM]" xfId="31"/>
    <cellStyle name="Buena 2" xfId="32"/>
    <cellStyle name="Calc Currency (0)" xfId="33"/>
    <cellStyle name="Calc Currency (2)" xfId="34"/>
    <cellStyle name="Calc Percent (0)" xfId="35"/>
    <cellStyle name="Calc Percent (1)" xfId="36"/>
    <cellStyle name="Calc Percent (2)" xfId="37"/>
    <cellStyle name="Calc Units (0)" xfId="38"/>
    <cellStyle name="Calc Units (1)" xfId="39"/>
    <cellStyle name="Calc Units (2)" xfId="40"/>
    <cellStyle name="Cálculo 2" xfId="41"/>
    <cellStyle name="Celda de comprobación 2" xfId="42"/>
    <cellStyle name="Celda vinculada 2" xfId="43"/>
    <cellStyle name="Comma  - Style1" xfId="44"/>
    <cellStyle name="Comma  - Style2" xfId="45"/>
    <cellStyle name="Comma  - Style3" xfId="46"/>
    <cellStyle name="Comma  - Style4" xfId="47"/>
    <cellStyle name="Comma  - Style5" xfId="48"/>
    <cellStyle name="Comma  - Style6" xfId="49"/>
    <cellStyle name="Comma  - Style7" xfId="50"/>
    <cellStyle name="Comma  - Style8" xfId="51"/>
    <cellStyle name="Comma [00]" xfId="52"/>
    <cellStyle name="Comma 2" xfId="53"/>
    <cellStyle name="Comma 2 2" xfId="54"/>
    <cellStyle name="Comma_Balanza Diciembre 2005 Propietaria (Ultima)" xfId="55"/>
    <cellStyle name="Currency [.0]" xfId="56"/>
    <cellStyle name="Currency [.00]" xfId="57"/>
    <cellStyle name="Currency [.0MM]" xfId="58"/>
    <cellStyle name="Currency [00]" xfId="59"/>
    <cellStyle name="Currency [0MM]" xfId="60"/>
    <cellStyle name="Date" xfId="61"/>
    <cellStyle name="Date Short" xfId="62"/>
    <cellStyle name="decimal" xfId="63"/>
    <cellStyle name="DELTA" xfId="64"/>
    <cellStyle name="Encabezado 4 2" xfId="65"/>
    <cellStyle name="Énfasis1 2" xfId="66"/>
    <cellStyle name="Énfasis2 2" xfId="67"/>
    <cellStyle name="Énfasis3 2" xfId="68"/>
    <cellStyle name="Énfasis4 2" xfId="69"/>
    <cellStyle name="Énfasis5 2" xfId="70"/>
    <cellStyle name="Énfasis6 2" xfId="71"/>
    <cellStyle name="Enter Currency (0)" xfId="72"/>
    <cellStyle name="Enter Currency (2)" xfId="73"/>
    <cellStyle name="Enter Units (0)" xfId="74"/>
    <cellStyle name="Enter Units (1)" xfId="75"/>
    <cellStyle name="Enter Units (2)" xfId="76"/>
    <cellStyle name="Entrada 2" xfId="77"/>
    <cellStyle name="Estilo 1" xfId="78"/>
    <cellStyle name="Euro" xfId="79"/>
    <cellStyle name="Fixed" xfId="80"/>
    <cellStyle name="gpocmex" xfId="81"/>
    <cellStyle name="Header1" xfId="82"/>
    <cellStyle name="Header2" xfId="83"/>
    <cellStyle name="Heading" xfId="84"/>
    <cellStyle name="Heading 2" xfId="527"/>
    <cellStyle name="Heading_CFD" xfId="529"/>
    <cellStyle name="Heading1" xfId="85"/>
    <cellStyle name="Heading2" xfId="86"/>
    <cellStyle name="Hipervínculo" xfId="1" builtinId="8"/>
    <cellStyle name="Hipervínculo 2 2" xfId="88"/>
    <cellStyle name="Hipervínculo 2 3" xfId="474"/>
    <cellStyle name="Hipervínculo 2 4" xfId="476"/>
    <cellStyle name="Hipervínculo 2 5" xfId="473"/>
    <cellStyle name="Hipervínculo 2 6" xfId="475"/>
    <cellStyle name="Hipervínculo 3 2" xfId="89"/>
    <cellStyle name="Hipervínculo 3 3" xfId="528"/>
    <cellStyle name="Hipervínculo 4" xfId="87"/>
    <cellStyle name="Incorrecto 2" xfId="90"/>
    <cellStyle name="Link Currency (0)" xfId="91"/>
    <cellStyle name="Link Currency (2)" xfId="92"/>
    <cellStyle name="Link Units (0)" xfId="93"/>
    <cellStyle name="Link Units (1)" xfId="94"/>
    <cellStyle name="Link Units (2)" xfId="95"/>
    <cellStyle name="Millares" xfId="531"/>
    <cellStyle name="Millares 2" xfId="5"/>
    <cellStyle name="Millares 2 10" xfId="503"/>
    <cellStyle name="Millares 2 11" xfId="506"/>
    <cellStyle name="Millares 2 12" xfId="515"/>
    <cellStyle name="Millares 2 13" xfId="521"/>
    <cellStyle name="Millares 2 2" xfId="97"/>
    <cellStyle name="Millares 2 2 2" xfId="98"/>
    <cellStyle name="Millares 2 2 3" xfId="99"/>
    <cellStyle name="Millares 2 3" xfId="96"/>
    <cellStyle name="Millares 2 4" xfId="441"/>
    <cellStyle name="Millares 2 4 2" xfId="447"/>
    <cellStyle name="Millares 2 4 3" xfId="465"/>
    <cellStyle name="Millares 2 4 4" xfId="456"/>
    <cellStyle name="Millares 2 4 5" xfId="459"/>
    <cellStyle name="Millares 2 5" xfId="444"/>
    <cellStyle name="Millares 2 5 2" xfId="450"/>
    <cellStyle name="Millares 2 5 3" xfId="468"/>
    <cellStyle name="Millares 2 5 4" xfId="453"/>
    <cellStyle name="Millares 2 5 5" xfId="462"/>
    <cellStyle name="Millares 2 6" xfId="443"/>
    <cellStyle name="Millares 2 6 2" xfId="449"/>
    <cellStyle name="Millares 2 6 3" xfId="467"/>
    <cellStyle name="Millares 2 6 4" xfId="454"/>
    <cellStyle name="Millares 2 6 5" xfId="461"/>
    <cellStyle name="Millares 2 7" xfId="484"/>
    <cellStyle name="Millares 2 8" xfId="494"/>
    <cellStyle name="Millares 2 9" xfId="498"/>
    <cellStyle name="Millares 3" xfId="6"/>
    <cellStyle name="Millares 3 2" xfId="101"/>
    <cellStyle name="Millares 3 3" xfId="100"/>
    <cellStyle name="Millares 4" xfId="7"/>
    <cellStyle name="Millares 4 2" xfId="103"/>
    <cellStyle name="Millares 4 2 2" xfId="104"/>
    <cellStyle name="Millares 4 3" xfId="105"/>
    <cellStyle name="Millares 4 4" xfId="102"/>
    <cellStyle name="Millares 5" xfId="106"/>
    <cellStyle name="Millares 5 2" xfId="107"/>
    <cellStyle name="Millares 5 3" xfId="496"/>
    <cellStyle name="Millares 5 4" xfId="499"/>
    <cellStyle name="Millares 5 5" xfId="501"/>
    <cellStyle name="Millares 5 6" xfId="509"/>
    <cellStyle name="Millares 5 7" xfId="513"/>
    <cellStyle name="Millares 5 8" xfId="519"/>
    <cellStyle name="Millares 5 9" xfId="525"/>
    <cellStyle name="Millares 6" xfId="108"/>
    <cellStyle name="Millares 6 2" xfId="497"/>
    <cellStyle name="Millares 6 3" xfId="500"/>
    <cellStyle name="Millares 6 4" xfId="502"/>
    <cellStyle name="Millares 6 5" xfId="510"/>
    <cellStyle name="Millares 6 6" xfId="514"/>
    <cellStyle name="Millares 6 7" xfId="520"/>
    <cellStyle name="Millares 6 8" xfId="526"/>
    <cellStyle name="Millares 7" xfId="109"/>
    <cellStyle name="Millares 8" xfId="439"/>
    <cellStyle name="Millares 9" xfId="530"/>
    <cellStyle name="Moeda [0]_14-2" xfId="110"/>
    <cellStyle name="Moeda_14-2" xfId="111"/>
    <cellStyle name="Moneda 10" xfId="3"/>
    <cellStyle name="Moneda 2" xfId="112"/>
    <cellStyle name="Moneda 2 2" xfId="478"/>
    <cellStyle name="Moneda 2 3" xfId="477"/>
    <cellStyle name="Moneda 2 4" xfId="479"/>
    <cellStyle name="Moneda 2 5" xfId="480"/>
    <cellStyle name="Moneda 2 6" xfId="482"/>
    <cellStyle name="Moneda 2 7" xfId="481"/>
    <cellStyle name="Moneda 3" xfId="470"/>
    <cellStyle name="Neutral 2" xfId="490"/>
    <cellStyle name="No-definido" xfId="113"/>
    <cellStyle name="Normal" xfId="0" builtinId="0"/>
    <cellStyle name="Normal - Style1" xfId="114"/>
    <cellStyle name="Normal - Style2" xfId="115"/>
    <cellStyle name="Normal - Style3" xfId="116"/>
    <cellStyle name="Normal - Style4" xfId="117"/>
    <cellStyle name="Normal - Style5" xfId="118"/>
    <cellStyle name="Normal - Style6" xfId="119"/>
    <cellStyle name="Normal - Style7" xfId="120"/>
    <cellStyle name="Normal - Style8" xfId="121"/>
    <cellStyle name="Normal 10" xfId="122"/>
    <cellStyle name="Normal 2" xfId="4"/>
    <cellStyle name="Normal 2 10" xfId="124"/>
    <cellStyle name="Normal 2 10 10" xfId="125"/>
    <cellStyle name="Normal 2 10 11" xfId="126"/>
    <cellStyle name="Normal 2 10 12" xfId="127"/>
    <cellStyle name="Normal 2 10 13" xfId="128"/>
    <cellStyle name="Normal 2 10 14" xfId="129"/>
    <cellStyle name="Normal 2 10 15" xfId="130"/>
    <cellStyle name="Normal 2 10 16" xfId="131"/>
    <cellStyle name="Normal 2 10 17" xfId="132"/>
    <cellStyle name="Normal 2 10 18" xfId="133"/>
    <cellStyle name="Normal 2 10 19" xfId="134"/>
    <cellStyle name="Normal 2 10 2" xfId="135"/>
    <cellStyle name="Normal 2 10 20" xfId="136"/>
    <cellStyle name="Normal 2 10 21" xfId="137"/>
    <cellStyle name="Normal 2 10 22" xfId="138"/>
    <cellStyle name="Normal 2 10 23" xfId="139"/>
    <cellStyle name="Normal 2 10 24" xfId="140"/>
    <cellStyle name="Normal 2 10 25" xfId="141"/>
    <cellStyle name="Normal 2 10 26" xfId="142"/>
    <cellStyle name="Normal 2 10 27" xfId="143"/>
    <cellStyle name="Normal 2 10 28" xfId="144"/>
    <cellStyle name="Normal 2 10 3" xfId="145"/>
    <cellStyle name="Normal 2 10 4" xfId="146"/>
    <cellStyle name="Normal 2 10 5" xfId="147"/>
    <cellStyle name="Normal 2 10 6" xfId="148"/>
    <cellStyle name="Normal 2 10 7" xfId="149"/>
    <cellStyle name="Normal 2 10 8" xfId="150"/>
    <cellStyle name="Normal 2 10 9" xfId="151"/>
    <cellStyle name="Normal 2 11" xfId="152"/>
    <cellStyle name="Normal 2 11 10" xfId="153"/>
    <cellStyle name="Normal 2 11 11" xfId="154"/>
    <cellStyle name="Normal 2 11 12" xfId="155"/>
    <cellStyle name="Normal 2 11 13" xfId="156"/>
    <cellStyle name="Normal 2 11 14" xfId="157"/>
    <cellStyle name="Normal 2 11 15" xfId="158"/>
    <cellStyle name="Normal 2 11 16" xfId="159"/>
    <cellStyle name="Normal 2 11 17" xfId="160"/>
    <cellStyle name="Normal 2 11 18" xfId="161"/>
    <cellStyle name="Normal 2 11 19" xfId="162"/>
    <cellStyle name="Normal 2 11 2" xfId="163"/>
    <cellStyle name="Normal 2 11 20" xfId="164"/>
    <cellStyle name="Normal 2 11 21" xfId="165"/>
    <cellStyle name="Normal 2 11 22" xfId="166"/>
    <cellStyle name="Normal 2 11 23" xfId="167"/>
    <cellStyle name="Normal 2 11 24" xfId="168"/>
    <cellStyle name="Normal 2 11 25" xfId="169"/>
    <cellStyle name="Normal 2 11 26" xfId="170"/>
    <cellStyle name="Normal 2 11 27" xfId="171"/>
    <cellStyle name="Normal 2 11 28" xfId="172"/>
    <cellStyle name="Normal 2 11 3" xfId="173"/>
    <cellStyle name="Normal 2 11 4" xfId="174"/>
    <cellStyle name="Normal 2 11 5" xfId="175"/>
    <cellStyle name="Normal 2 11 6" xfId="176"/>
    <cellStyle name="Normal 2 11 7" xfId="177"/>
    <cellStyle name="Normal 2 11 8" xfId="178"/>
    <cellStyle name="Normal 2 11 9" xfId="179"/>
    <cellStyle name="Normal 2 12" xfId="180"/>
    <cellStyle name="Normal 2 12 10" xfId="181"/>
    <cellStyle name="Normal 2 12 11" xfId="182"/>
    <cellStyle name="Normal 2 12 12" xfId="183"/>
    <cellStyle name="Normal 2 12 13" xfId="184"/>
    <cellStyle name="Normal 2 12 14" xfId="185"/>
    <cellStyle name="Normal 2 12 15" xfId="186"/>
    <cellStyle name="Normal 2 12 16" xfId="187"/>
    <cellStyle name="Normal 2 12 17" xfId="188"/>
    <cellStyle name="Normal 2 12 18" xfId="189"/>
    <cellStyle name="Normal 2 12 19" xfId="190"/>
    <cellStyle name="Normal 2 12 2" xfId="191"/>
    <cellStyle name="Normal 2 12 20" xfId="192"/>
    <cellStyle name="Normal 2 12 21" xfId="193"/>
    <cellStyle name="Normal 2 12 22" xfId="194"/>
    <cellStyle name="Normal 2 12 23" xfId="195"/>
    <cellStyle name="Normal 2 12 24" xfId="196"/>
    <cellStyle name="Normal 2 12 25" xfId="197"/>
    <cellStyle name="Normal 2 12 26" xfId="198"/>
    <cellStyle name="Normal 2 12 27" xfId="199"/>
    <cellStyle name="Normal 2 12 28" xfId="200"/>
    <cellStyle name="Normal 2 12 3" xfId="201"/>
    <cellStyle name="Normal 2 12 4" xfId="202"/>
    <cellStyle name="Normal 2 12 5" xfId="203"/>
    <cellStyle name="Normal 2 12 6" xfId="204"/>
    <cellStyle name="Normal 2 12 7" xfId="205"/>
    <cellStyle name="Normal 2 12 8" xfId="206"/>
    <cellStyle name="Normal 2 12 9" xfId="207"/>
    <cellStyle name="Normal 2 13" xfId="208"/>
    <cellStyle name="Normal 2 13 10" xfId="209"/>
    <cellStyle name="Normal 2 13 11" xfId="210"/>
    <cellStyle name="Normal 2 13 12" xfId="211"/>
    <cellStyle name="Normal 2 13 13" xfId="212"/>
    <cellStyle name="Normal 2 13 14" xfId="213"/>
    <cellStyle name="Normal 2 13 15" xfId="214"/>
    <cellStyle name="Normal 2 13 16" xfId="215"/>
    <cellStyle name="Normal 2 13 17" xfId="216"/>
    <cellStyle name="Normal 2 13 18" xfId="217"/>
    <cellStyle name="Normal 2 13 19" xfId="218"/>
    <cellStyle name="Normal 2 13 2" xfId="219"/>
    <cellStyle name="Normal 2 13 20" xfId="220"/>
    <cellStyle name="Normal 2 13 21" xfId="221"/>
    <cellStyle name="Normal 2 13 22" xfId="222"/>
    <cellStyle name="Normal 2 13 23" xfId="223"/>
    <cellStyle name="Normal 2 13 24" xfId="224"/>
    <cellStyle name="Normal 2 13 25" xfId="225"/>
    <cellStyle name="Normal 2 13 26" xfId="226"/>
    <cellStyle name="Normal 2 13 27" xfId="227"/>
    <cellStyle name="Normal 2 13 28" xfId="228"/>
    <cellStyle name="Normal 2 13 3" xfId="229"/>
    <cellStyle name="Normal 2 13 4" xfId="230"/>
    <cellStyle name="Normal 2 13 5" xfId="231"/>
    <cellStyle name="Normal 2 13 6" xfId="232"/>
    <cellStyle name="Normal 2 13 7" xfId="233"/>
    <cellStyle name="Normal 2 13 8" xfId="234"/>
    <cellStyle name="Normal 2 13 9" xfId="235"/>
    <cellStyle name="Normal 2 14" xfId="236"/>
    <cellStyle name="Normal 2 15" xfId="237"/>
    <cellStyle name="Normal 2 16" xfId="238"/>
    <cellStyle name="Normal 2 17" xfId="239"/>
    <cellStyle name="Normal 2 18" xfId="123"/>
    <cellStyle name="Normal 2 19" xfId="440"/>
    <cellStyle name="Normal 2 19 2" xfId="446"/>
    <cellStyle name="Normal 2 19 3" xfId="464"/>
    <cellStyle name="Normal 2 19 4" xfId="457"/>
    <cellStyle name="Normal 2 19 5" xfId="458"/>
    <cellStyle name="Normal 2 2" xfId="240"/>
    <cellStyle name="Normal 2 2 2" xfId="241"/>
    <cellStyle name="Normal 2 20" xfId="445"/>
    <cellStyle name="Normal 2 20 2" xfId="451"/>
    <cellStyle name="Normal 2 20 3" xfId="469"/>
    <cellStyle name="Normal 2 20 4" xfId="452"/>
    <cellStyle name="Normal 2 20 5" xfId="463"/>
    <cellStyle name="Normal 2 21" xfId="442"/>
    <cellStyle name="Normal 2 21 2" xfId="448"/>
    <cellStyle name="Normal 2 21 3" xfId="466"/>
    <cellStyle name="Normal 2 21 4" xfId="455"/>
    <cellStyle name="Normal 2 21 5" xfId="460"/>
    <cellStyle name="Normal 2 22" xfId="471"/>
    <cellStyle name="Normal 2 23" xfId="472"/>
    <cellStyle name="Normal 2 24" xfId="491"/>
    <cellStyle name="Normal 2 25" xfId="488"/>
    <cellStyle name="Normal 2 26" xfId="489"/>
    <cellStyle name="Normal 2 27" xfId="507"/>
    <cellStyle name="Normal 2 28" xfId="511"/>
    <cellStyle name="Normal 2 29" xfId="517"/>
    <cellStyle name="Normal 2 3" xfId="242"/>
    <cellStyle name="Normal 2 30" xfId="523"/>
    <cellStyle name="Normal 2 4" xfId="243"/>
    <cellStyle name="Normal 2 5" xfId="244"/>
    <cellStyle name="Normal 2 6" xfId="245"/>
    <cellStyle name="Normal 2 7" xfId="246"/>
    <cellStyle name="Normal 2 8" xfId="247"/>
    <cellStyle name="Normal 2 9" xfId="248"/>
    <cellStyle name="Normal 25" xfId="249"/>
    <cellStyle name="Normal 25 2" xfId="250"/>
    <cellStyle name="Normal 27" xfId="251"/>
    <cellStyle name="Normal 27 2" xfId="252"/>
    <cellStyle name="Normal 28" xfId="253"/>
    <cellStyle name="Normal 28 2" xfId="254"/>
    <cellStyle name="Normal 29" xfId="255"/>
    <cellStyle name="Normal 29 2" xfId="256"/>
    <cellStyle name="Normal 3" xfId="2"/>
    <cellStyle name="Normal 3 10" xfId="257"/>
    <cellStyle name="Normal 3 11" xfId="258"/>
    <cellStyle name="Normal 3 12" xfId="259"/>
    <cellStyle name="Normal 3 13" xfId="260"/>
    <cellStyle name="Normal 3 14" xfId="261"/>
    <cellStyle name="Normal 3 15" xfId="262"/>
    <cellStyle name="Normal 3 16" xfId="263"/>
    <cellStyle name="Normal 3 17" xfId="264"/>
    <cellStyle name="Normal 3 18" xfId="265"/>
    <cellStyle name="Normal 3 19" xfId="266"/>
    <cellStyle name="Normal 3 2" xfId="267"/>
    <cellStyle name="Normal 3 2 2" xfId="268"/>
    <cellStyle name="Normal 3 20" xfId="269"/>
    <cellStyle name="Normal 3 21" xfId="270"/>
    <cellStyle name="Normal 3 22" xfId="271"/>
    <cellStyle name="Normal 3 23" xfId="272"/>
    <cellStyle name="Normal 3 24" xfId="273"/>
    <cellStyle name="Normal 3 25" xfId="274"/>
    <cellStyle name="Normal 3 26" xfId="275"/>
    <cellStyle name="Normal 3 27" xfId="276"/>
    <cellStyle name="Normal 3 28" xfId="277"/>
    <cellStyle name="Normal 3 29" xfId="278"/>
    <cellStyle name="Normal 3 3" xfId="279"/>
    <cellStyle name="Normal 3 30" xfId="280"/>
    <cellStyle name="Normal 3 31" xfId="281"/>
    <cellStyle name="Normal 3 32" xfId="282"/>
    <cellStyle name="Normal 3 33" xfId="485"/>
    <cellStyle name="Normal 3 34" xfId="493"/>
    <cellStyle name="Normal 3 35" xfId="486"/>
    <cellStyle name="Normal 3 36" xfId="504"/>
    <cellStyle name="Normal 3 37" xfId="505"/>
    <cellStyle name="Normal 3 38" xfId="516"/>
    <cellStyle name="Normal 3 39" xfId="522"/>
    <cellStyle name="Normal 3 4" xfId="283"/>
    <cellStyle name="Normal 3 5" xfId="284"/>
    <cellStyle name="Normal 3 6" xfId="285"/>
    <cellStyle name="Normal 3 7" xfId="286"/>
    <cellStyle name="Normal 3 8" xfId="287"/>
    <cellStyle name="Normal 3 9" xfId="288"/>
    <cellStyle name="Normal 30" xfId="289"/>
    <cellStyle name="Normal 30 2" xfId="290"/>
    <cellStyle name="Normal 4" xfId="291"/>
    <cellStyle name="Normal 4 10" xfId="292"/>
    <cellStyle name="Normal 4 11" xfId="293"/>
    <cellStyle name="Normal 4 12" xfId="294"/>
    <cellStyle name="Normal 4 13" xfId="295"/>
    <cellStyle name="Normal 4 14" xfId="296"/>
    <cellStyle name="Normal 4 15" xfId="297"/>
    <cellStyle name="Normal 4 16" xfId="298"/>
    <cellStyle name="Normal 4 17" xfId="299"/>
    <cellStyle name="Normal 4 18" xfId="300"/>
    <cellStyle name="Normal 4 19" xfId="301"/>
    <cellStyle name="Normal 4 2" xfId="302"/>
    <cellStyle name="Normal 4 2 2" xfId="303"/>
    <cellStyle name="Normal 4 20" xfId="304"/>
    <cellStyle name="Normal 4 21" xfId="305"/>
    <cellStyle name="Normal 4 22" xfId="306"/>
    <cellStyle name="Normal 4 23" xfId="307"/>
    <cellStyle name="Normal 4 24" xfId="308"/>
    <cellStyle name="Normal 4 25" xfId="309"/>
    <cellStyle name="Normal 4 26" xfId="310"/>
    <cellStyle name="Normal 4 27" xfId="311"/>
    <cellStyle name="Normal 4 28" xfId="312"/>
    <cellStyle name="Normal 4 29" xfId="313"/>
    <cellStyle name="Normal 4 3" xfId="314"/>
    <cellStyle name="Normal 4 30" xfId="315"/>
    <cellStyle name="Normal 4 31" xfId="316"/>
    <cellStyle name="Normal 4 32" xfId="317"/>
    <cellStyle name="Normal 4 33" xfId="318"/>
    <cellStyle name="Normal 4 4" xfId="319"/>
    <cellStyle name="Normal 4 5" xfId="320"/>
    <cellStyle name="Normal 4 6" xfId="321"/>
    <cellStyle name="Normal 4 7" xfId="322"/>
    <cellStyle name="Normal 4 8" xfId="323"/>
    <cellStyle name="Normal 4 9" xfId="324"/>
    <cellStyle name="Normal 45" xfId="325"/>
    <cellStyle name="Normal 45 2" xfId="326"/>
    <cellStyle name="Normal 5" xfId="327"/>
    <cellStyle name="Normal 5 10" xfId="328"/>
    <cellStyle name="Normal 5 11" xfId="329"/>
    <cellStyle name="Normal 5 12" xfId="330"/>
    <cellStyle name="Normal 5 13" xfId="331"/>
    <cellStyle name="Normal 5 14" xfId="332"/>
    <cellStyle name="Normal 5 15" xfId="333"/>
    <cellStyle name="Normal 5 16" xfId="334"/>
    <cellStyle name="Normal 5 17" xfId="335"/>
    <cellStyle name="Normal 5 18" xfId="336"/>
    <cellStyle name="Normal 5 19" xfId="337"/>
    <cellStyle name="Normal 5 2" xfId="338"/>
    <cellStyle name="Normal 5 20" xfId="339"/>
    <cellStyle name="Normal 5 21" xfId="340"/>
    <cellStyle name="Normal 5 22" xfId="341"/>
    <cellStyle name="Normal 5 23" xfId="342"/>
    <cellStyle name="Normal 5 24" xfId="343"/>
    <cellStyle name="Normal 5 25" xfId="344"/>
    <cellStyle name="Normal 5 26" xfId="345"/>
    <cellStyle name="Normal 5 27" xfId="346"/>
    <cellStyle name="Normal 5 28" xfId="347"/>
    <cellStyle name="Normal 5 29" xfId="348"/>
    <cellStyle name="Normal 5 3" xfId="349"/>
    <cellStyle name="Normal 5 30" xfId="350"/>
    <cellStyle name="Normal 5 31" xfId="351"/>
    <cellStyle name="Normal 5 4" xfId="352"/>
    <cellStyle name="Normal 5 5" xfId="353"/>
    <cellStyle name="Normal 5 6" xfId="354"/>
    <cellStyle name="Normal 5 7" xfId="355"/>
    <cellStyle name="Normal 5 8" xfId="356"/>
    <cellStyle name="Normal 5 9" xfId="357"/>
    <cellStyle name="Normal 50" xfId="358"/>
    <cellStyle name="Normal 50 2" xfId="359"/>
    <cellStyle name="Normal 6" xfId="360"/>
    <cellStyle name="Normal 6 10" xfId="361"/>
    <cellStyle name="Normal 6 11" xfId="362"/>
    <cellStyle name="Normal 6 12" xfId="363"/>
    <cellStyle name="Normal 6 13" xfId="364"/>
    <cellStyle name="Normal 6 14" xfId="365"/>
    <cellStyle name="Normal 6 15" xfId="366"/>
    <cellStyle name="Normal 6 16" xfId="367"/>
    <cellStyle name="Normal 6 17" xfId="368"/>
    <cellStyle name="Normal 6 18" xfId="369"/>
    <cellStyle name="Normal 6 19" xfId="370"/>
    <cellStyle name="Normal 6 2" xfId="371"/>
    <cellStyle name="Normal 6 20" xfId="372"/>
    <cellStyle name="Normal 6 21" xfId="373"/>
    <cellStyle name="Normal 6 22" xfId="374"/>
    <cellStyle name="Normal 6 23" xfId="375"/>
    <cellStyle name="Normal 6 3" xfId="376"/>
    <cellStyle name="Normal 6 4" xfId="377"/>
    <cellStyle name="Normal 6 5" xfId="378"/>
    <cellStyle name="Normal 6 6" xfId="379"/>
    <cellStyle name="Normal 6 7" xfId="380"/>
    <cellStyle name="Normal 6 8" xfId="381"/>
    <cellStyle name="Normal 6 9" xfId="382"/>
    <cellStyle name="Normal 7" xfId="383"/>
    <cellStyle name="Normal 7 10" xfId="384"/>
    <cellStyle name="Normal 7 11" xfId="385"/>
    <cellStyle name="Normal 7 12" xfId="386"/>
    <cellStyle name="Normal 7 13" xfId="387"/>
    <cellStyle name="Normal 7 14" xfId="388"/>
    <cellStyle name="Normal 7 15" xfId="389"/>
    <cellStyle name="Normal 7 16" xfId="390"/>
    <cellStyle name="Normal 7 17" xfId="391"/>
    <cellStyle name="Normal 7 18" xfId="392"/>
    <cellStyle name="Normal 7 19" xfId="393"/>
    <cellStyle name="Normal 7 2" xfId="394"/>
    <cellStyle name="Normal 7 20" xfId="395"/>
    <cellStyle name="Normal 7 21" xfId="396"/>
    <cellStyle name="Normal 7 22" xfId="397"/>
    <cellStyle name="Normal 7 23" xfId="398"/>
    <cellStyle name="Normal 7 24" xfId="399"/>
    <cellStyle name="Normal 7 3" xfId="400"/>
    <cellStyle name="Normal 7 4" xfId="401"/>
    <cellStyle name="Normal 7 5" xfId="402"/>
    <cellStyle name="Normal 7 6" xfId="403"/>
    <cellStyle name="Normal 7 7" xfId="404"/>
    <cellStyle name="Normal 7 8" xfId="405"/>
    <cellStyle name="Normal 7 9" xfId="406"/>
    <cellStyle name="Normal 8" xfId="407"/>
    <cellStyle name="Normal 8 2" xfId="408"/>
    <cellStyle name="Normal 9" xfId="409"/>
    <cellStyle name="Notas 2" xfId="410"/>
    <cellStyle name="Notas 2 2" xfId="492"/>
    <cellStyle name="Notas 2 3" xfId="487"/>
    <cellStyle name="Notas 2 4" xfId="483"/>
    <cellStyle name="Notas 2 5" xfId="508"/>
    <cellStyle name="Notas 2 6" xfId="512"/>
    <cellStyle name="Notas 2 7" xfId="518"/>
    <cellStyle name="Notas 2 8" xfId="524"/>
    <cellStyle name="Percent (0)" xfId="411"/>
    <cellStyle name="Percent [.0]" xfId="412"/>
    <cellStyle name="Percent [0]" xfId="413"/>
    <cellStyle name="Percent [00]" xfId="414"/>
    <cellStyle name="Percent_RESULTS" xfId="415"/>
    <cellStyle name="Porcentual 2" xfId="416"/>
    <cellStyle name="PrePop Currency (0)" xfId="417"/>
    <cellStyle name="PrePop Currency (2)" xfId="418"/>
    <cellStyle name="PrePop Units (0)" xfId="419"/>
    <cellStyle name="PrePop Units (1)" xfId="420"/>
    <cellStyle name="PrePop Units (2)" xfId="421"/>
    <cellStyle name="Product Header" xfId="422"/>
    <cellStyle name="Salida 2" xfId="423"/>
    <cellStyle name="Separador de milhares [0]_14-2" xfId="424"/>
    <cellStyle name="Separador de milhares_14-2" xfId="425"/>
    <cellStyle name="Short $" xfId="426"/>
    <cellStyle name="Standard_FF_AUS_B.XLS" xfId="427"/>
    <cellStyle name="Style 1" xfId="428"/>
    <cellStyle name="Text Indent A" xfId="429"/>
    <cellStyle name="Text Indent B" xfId="430"/>
    <cellStyle name="Text Indent C" xfId="431"/>
    <cellStyle name="Texto de advertencia 2" xfId="432"/>
    <cellStyle name="Texto explicativo 2" xfId="433"/>
    <cellStyle name="Tickmark" xfId="434"/>
    <cellStyle name="Título 1 2" xfId="435"/>
    <cellStyle name="Título 2 2" xfId="436"/>
    <cellStyle name="Título 3 2" xfId="437"/>
    <cellStyle name="Título 4" xfId="438"/>
    <cellStyle name="Total 2" xfId="49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13" Type="http://schemas.openxmlformats.org/officeDocument/2006/relationships/image" Target="../media/image20.emf"/><Relationship Id="rId3" Type="http://schemas.openxmlformats.org/officeDocument/2006/relationships/image" Target="../media/image11.emf"/><Relationship Id="rId7" Type="http://schemas.openxmlformats.org/officeDocument/2006/relationships/image" Target="../media/image14.emf"/><Relationship Id="rId12" Type="http://schemas.openxmlformats.org/officeDocument/2006/relationships/image" Target="../media/image19.emf"/><Relationship Id="rId2" Type="http://schemas.openxmlformats.org/officeDocument/2006/relationships/image" Target="../media/image13.emf"/><Relationship Id="rId16" Type="http://schemas.openxmlformats.org/officeDocument/2006/relationships/image" Target="../media/image7.emf"/><Relationship Id="rId1" Type="http://schemas.openxmlformats.org/officeDocument/2006/relationships/image" Target="../media/image12.emf"/><Relationship Id="rId6" Type="http://schemas.openxmlformats.org/officeDocument/2006/relationships/image" Target="../media/image9.emf"/><Relationship Id="rId11" Type="http://schemas.openxmlformats.org/officeDocument/2006/relationships/image" Target="../media/image18.emf"/><Relationship Id="rId5" Type="http://schemas.openxmlformats.org/officeDocument/2006/relationships/image" Target="../media/image10.emf"/><Relationship Id="rId15" Type="http://schemas.openxmlformats.org/officeDocument/2006/relationships/image" Target="../media/image22.emf"/><Relationship Id="rId10" Type="http://schemas.openxmlformats.org/officeDocument/2006/relationships/image" Target="../media/image17.emf"/><Relationship Id="rId4" Type="http://schemas.openxmlformats.org/officeDocument/2006/relationships/image" Target="../media/image8.emf"/><Relationship Id="rId9" Type="http://schemas.openxmlformats.org/officeDocument/2006/relationships/image" Target="../media/image16.emf"/><Relationship Id="rId14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28015</xdr:colOff>
      <xdr:row>5</xdr:row>
      <xdr:rowOff>100230</xdr:rowOff>
    </xdr:from>
    <xdr:to>
      <xdr:col>1</xdr:col>
      <xdr:colOff>582706</xdr:colOff>
      <xdr:row>14</xdr:row>
      <xdr:rowOff>62491</xdr:rowOff>
    </xdr:to>
    <xdr:pic>
      <xdr:nvPicPr>
        <xdr:cNvPr id="4" name="3 Imagen" descr="LOGO.bmp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lumMod val="75000"/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8015" y="1052730"/>
          <a:ext cx="1372720" cy="1687967"/>
        </a:xfrm>
        <a:prstGeom prst="round2DiagRect">
          <a:avLst/>
        </a:prstGeom>
        <a:ln>
          <a:noFill/>
        </a:ln>
        <a:effectLst>
          <a:outerShdw blurRad="292100" dist="139700" dir="2700000" algn="tl" rotWithShape="0">
            <a:schemeClr val="tx2">
              <a:lumMod val="75000"/>
              <a:alpha val="65000"/>
            </a:schemeClr>
          </a:outerShdw>
        </a:effectLst>
      </xdr:spPr>
    </xdr:pic>
    <xdr:clientData/>
  </xdr:twoCellAnchor>
  <xdr:oneCellAnchor>
    <xdr:from>
      <xdr:col>1</xdr:col>
      <xdr:colOff>586708</xdr:colOff>
      <xdr:row>6</xdr:row>
      <xdr:rowOff>56754</xdr:rowOff>
    </xdr:from>
    <xdr:ext cx="1601850" cy="1180708"/>
    <xdr:sp macro="" textlink="">
      <xdr:nvSpPr>
        <xdr:cNvPr id="6" name="5 Rectángulo"/>
        <xdr:cNvSpPr/>
      </xdr:nvSpPr>
      <xdr:spPr>
        <a:xfrm>
          <a:off x="1404737" y="1210960"/>
          <a:ext cx="1601850" cy="118070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/>
        <a:p>
          <a:pPr algn="ctr"/>
          <a:r>
            <a:rPr lang="es-ES" sz="2400" b="1" cap="none" spc="0">
              <a:ln w="1270">
                <a:noFill/>
              </a:ln>
              <a:solidFill>
                <a:sysClr val="windowText" lastClr="000000"/>
              </a:solidFill>
              <a:effectLst/>
              <a:latin typeface="Edwardian Script ITC" pitchFamily="66" charset="0"/>
            </a:rPr>
            <a:t>Servicios</a:t>
          </a:r>
          <a:r>
            <a:rPr lang="es-ES" sz="2400" b="1" cap="none" spc="0" baseline="0">
              <a:ln w="1270">
                <a:noFill/>
              </a:ln>
              <a:solidFill>
                <a:sysClr val="windowText" lastClr="000000"/>
              </a:solidFill>
              <a:effectLst/>
              <a:latin typeface="Edwardian Script ITC" pitchFamily="66" charset="0"/>
            </a:rPr>
            <a:t> </a:t>
          </a:r>
        </a:p>
        <a:p>
          <a:pPr algn="ctr"/>
          <a:r>
            <a:rPr lang="es-ES" sz="2400" b="1" cap="none" spc="0" baseline="0">
              <a:ln w="1270">
                <a:noFill/>
              </a:ln>
              <a:solidFill>
                <a:sysClr val="windowText" lastClr="000000"/>
              </a:solidFill>
              <a:effectLst/>
              <a:latin typeface="Edwardian Script ITC" pitchFamily="66" charset="0"/>
            </a:rPr>
            <a:t>Administrativos</a:t>
          </a:r>
        </a:p>
        <a:p>
          <a:pPr algn="ctr"/>
          <a:r>
            <a:rPr lang="es-ES" sz="2400" b="1" cap="none" spc="0" baseline="0">
              <a:ln w="1270">
                <a:noFill/>
              </a:ln>
              <a:solidFill>
                <a:sysClr val="windowText" lastClr="000000"/>
              </a:solidFill>
              <a:effectLst/>
              <a:latin typeface="Edwardian Script ITC" pitchFamily="66" charset="0"/>
            </a:rPr>
            <a:t>La Gavia</a:t>
          </a:r>
          <a:endParaRPr lang="es-ES" sz="2400" b="1" cap="none" spc="0">
            <a:ln w="1270">
              <a:noFill/>
            </a:ln>
            <a:solidFill>
              <a:sysClr val="windowText" lastClr="000000"/>
            </a:solidFill>
            <a:effectLst/>
            <a:latin typeface="Edwardian Script ITC" pitchFamily="66" charset="0"/>
          </a:endParaRPr>
        </a:p>
      </xdr:txBody>
    </xdr:sp>
    <xdr:clientData/>
  </xdr:oneCellAnchor>
  <xdr:twoCellAnchor editAs="oneCell">
    <xdr:from>
      <xdr:col>0</xdr:col>
      <xdr:colOff>650120</xdr:colOff>
      <xdr:row>69</xdr:row>
      <xdr:rowOff>113393</xdr:rowOff>
    </xdr:from>
    <xdr:to>
      <xdr:col>2</xdr:col>
      <xdr:colOff>417287</xdr:colOff>
      <xdr:row>86</xdr:row>
      <xdr:rowOff>128212</xdr:rowOff>
    </xdr:to>
    <xdr:pic>
      <xdr:nvPicPr>
        <xdr:cNvPr id="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120" y="11352893"/>
          <a:ext cx="1522488" cy="28723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104775</xdr:colOff>
          <xdr:row>0</xdr:row>
          <xdr:rowOff>95250</xdr:rowOff>
        </xdr:from>
        <xdr:to>
          <xdr:col>2</xdr:col>
          <xdr:colOff>104775</xdr:colOff>
          <xdr:row>2</xdr:row>
          <xdr:rowOff>57150</xdr:rowOff>
        </xdr:to>
        <xdr:sp macro="" textlink="">
          <xdr:nvSpPr>
            <xdr:cNvPr id="2054" name="btnActualiza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742950</xdr:colOff>
          <xdr:row>78</xdr:row>
          <xdr:rowOff>38100</xdr:rowOff>
        </xdr:from>
        <xdr:to>
          <xdr:col>12</xdr:col>
          <xdr:colOff>666750</xdr:colOff>
          <xdr:row>86</xdr:row>
          <xdr:rowOff>85725</xdr:rowOff>
        </xdr:to>
        <xdr:sp macro="" textlink="">
          <xdr:nvSpPr>
            <xdr:cNvPr id="2069" name="imgCBB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152400</xdr:rowOff>
        </xdr:from>
        <xdr:to>
          <xdr:col>2</xdr:col>
          <xdr:colOff>104775</xdr:colOff>
          <xdr:row>4</xdr:row>
          <xdr:rowOff>114300</xdr:rowOff>
        </xdr:to>
        <xdr:sp macro="" textlink="">
          <xdr:nvSpPr>
            <xdr:cNvPr id="2071" name="btnFacturar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228600</xdr:colOff>
          <xdr:row>2</xdr:row>
          <xdr:rowOff>142875</xdr:rowOff>
        </xdr:from>
        <xdr:to>
          <xdr:col>3</xdr:col>
          <xdr:colOff>752475</xdr:colOff>
          <xdr:row>4</xdr:row>
          <xdr:rowOff>104775</xdr:rowOff>
        </xdr:to>
        <xdr:sp macro="" textlink="">
          <xdr:nvSpPr>
            <xdr:cNvPr id="2074" name="btn_monitor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152400</xdr:colOff>
          <xdr:row>10</xdr:row>
          <xdr:rowOff>133350</xdr:rowOff>
        </xdr:from>
        <xdr:to>
          <xdr:col>10</xdr:col>
          <xdr:colOff>590550</xdr:colOff>
          <xdr:row>12</xdr:row>
          <xdr:rowOff>0</xdr:rowOff>
        </xdr:to>
        <xdr:sp macro="" textlink="">
          <xdr:nvSpPr>
            <xdr:cNvPr id="1068" name="chkIEPS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152400</xdr:colOff>
          <xdr:row>9</xdr:row>
          <xdr:rowOff>114300</xdr:rowOff>
        </xdr:from>
        <xdr:to>
          <xdr:col>10</xdr:col>
          <xdr:colOff>590550</xdr:colOff>
          <xdr:row>10</xdr:row>
          <xdr:rowOff>180975</xdr:rowOff>
        </xdr:to>
        <xdr:sp macro="" textlink="">
          <xdr:nvSpPr>
            <xdr:cNvPr id="1069" name="chkIVA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152400</xdr:colOff>
          <xdr:row>8</xdr:row>
          <xdr:rowOff>85725</xdr:rowOff>
        </xdr:from>
        <xdr:to>
          <xdr:col>10</xdr:col>
          <xdr:colOff>590550</xdr:colOff>
          <xdr:row>9</xdr:row>
          <xdr:rowOff>152400</xdr:rowOff>
        </xdr:to>
        <xdr:sp macro="" textlink="">
          <xdr:nvSpPr>
            <xdr:cNvPr id="1067" name="chkDescuentos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152400</xdr:colOff>
          <xdr:row>7</xdr:row>
          <xdr:rowOff>66675</xdr:rowOff>
        </xdr:from>
        <xdr:to>
          <xdr:col>10</xdr:col>
          <xdr:colOff>590550</xdr:colOff>
          <xdr:row>8</xdr:row>
          <xdr:rowOff>123825</xdr:rowOff>
        </xdr:to>
        <xdr:sp macro="" textlink="">
          <xdr:nvSpPr>
            <xdr:cNvPr id="1076" name="chkImporte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152400</xdr:colOff>
          <xdr:row>6</xdr:row>
          <xdr:rowOff>38100</xdr:rowOff>
        </xdr:from>
        <xdr:to>
          <xdr:col>10</xdr:col>
          <xdr:colOff>590550</xdr:colOff>
          <xdr:row>7</xdr:row>
          <xdr:rowOff>104775</xdr:rowOff>
        </xdr:to>
        <xdr:sp macro="" textlink="">
          <xdr:nvSpPr>
            <xdr:cNvPr id="1075" name="chkUnidad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152400</xdr:colOff>
          <xdr:row>5</xdr:row>
          <xdr:rowOff>9525</xdr:rowOff>
        </xdr:from>
        <xdr:to>
          <xdr:col>10</xdr:col>
          <xdr:colOff>590550</xdr:colOff>
          <xdr:row>6</xdr:row>
          <xdr:rowOff>76200</xdr:rowOff>
        </xdr:to>
        <xdr:sp macro="" textlink="">
          <xdr:nvSpPr>
            <xdr:cNvPr id="1074" name="chkCodigo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142875</xdr:colOff>
          <xdr:row>17</xdr:row>
          <xdr:rowOff>114300</xdr:rowOff>
        </xdr:from>
        <xdr:to>
          <xdr:col>10</xdr:col>
          <xdr:colOff>600075</xdr:colOff>
          <xdr:row>18</xdr:row>
          <xdr:rowOff>180975</xdr:rowOff>
        </xdr:to>
        <xdr:sp macro="" textlink="">
          <xdr:nvSpPr>
            <xdr:cNvPr id="1081" name="chkTotalISR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142875</xdr:colOff>
          <xdr:row>16</xdr:row>
          <xdr:rowOff>85725</xdr:rowOff>
        </xdr:from>
        <xdr:to>
          <xdr:col>10</xdr:col>
          <xdr:colOff>600075</xdr:colOff>
          <xdr:row>17</xdr:row>
          <xdr:rowOff>152400</xdr:rowOff>
        </xdr:to>
        <xdr:sp macro="" textlink="">
          <xdr:nvSpPr>
            <xdr:cNvPr id="1082" name="chkTotalRetencionIVA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142875</xdr:colOff>
          <xdr:row>15</xdr:row>
          <xdr:rowOff>66675</xdr:rowOff>
        </xdr:from>
        <xdr:to>
          <xdr:col>10</xdr:col>
          <xdr:colOff>600075</xdr:colOff>
          <xdr:row>16</xdr:row>
          <xdr:rowOff>133350</xdr:rowOff>
        </xdr:to>
        <xdr:sp macro="" textlink="">
          <xdr:nvSpPr>
            <xdr:cNvPr id="1083" name="chkTotalIEPS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142875</xdr:colOff>
          <xdr:row>14</xdr:row>
          <xdr:rowOff>38100</xdr:rowOff>
        </xdr:from>
        <xdr:to>
          <xdr:col>10</xdr:col>
          <xdr:colOff>600075</xdr:colOff>
          <xdr:row>15</xdr:row>
          <xdr:rowOff>104775</xdr:rowOff>
        </xdr:to>
        <xdr:sp macro="" textlink="">
          <xdr:nvSpPr>
            <xdr:cNvPr id="1084" name="chkTotalDescuento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38100</xdr:colOff>
          <xdr:row>0</xdr:row>
          <xdr:rowOff>190500</xdr:rowOff>
        </xdr:from>
        <xdr:to>
          <xdr:col>7</xdr:col>
          <xdr:colOff>314325</xdr:colOff>
          <xdr:row>2</xdr:row>
          <xdr:rowOff>0</xdr:rowOff>
        </xdr:to>
        <xdr:sp macro="" textlink="">
          <xdr:nvSpPr>
            <xdr:cNvPr id="1086" name="btnLlavePrivada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38100</xdr:colOff>
          <xdr:row>3</xdr:row>
          <xdr:rowOff>180975</xdr:rowOff>
        </xdr:from>
        <xdr:to>
          <xdr:col>7</xdr:col>
          <xdr:colOff>314325</xdr:colOff>
          <xdr:row>4</xdr:row>
          <xdr:rowOff>190500</xdr:rowOff>
        </xdr:to>
        <xdr:sp macro="" textlink="">
          <xdr:nvSpPr>
            <xdr:cNvPr id="1087" name="btnCertificado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38100</xdr:colOff>
          <xdr:row>8</xdr:row>
          <xdr:rowOff>190500</xdr:rowOff>
        </xdr:from>
        <xdr:to>
          <xdr:col>7</xdr:col>
          <xdr:colOff>314325</xdr:colOff>
          <xdr:row>10</xdr:row>
          <xdr:rowOff>0</xdr:rowOff>
        </xdr:to>
        <xdr:sp macro="" textlink="">
          <xdr:nvSpPr>
            <xdr:cNvPr id="1088" name="btnRepositorio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9525</xdr:colOff>
          <xdr:row>27</xdr:row>
          <xdr:rowOff>0</xdr:rowOff>
        </xdr:from>
        <xdr:to>
          <xdr:col>13</xdr:col>
          <xdr:colOff>19050</xdr:colOff>
          <xdr:row>28</xdr:row>
          <xdr:rowOff>57150</xdr:rowOff>
        </xdr:to>
        <xdr:sp macro="" textlink="">
          <xdr:nvSpPr>
            <xdr:cNvPr id="1090" name="btnValidarClave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0</xdr:colOff>
          <xdr:row>0</xdr:row>
          <xdr:rowOff>0</xdr:rowOff>
        </xdr:from>
        <xdr:to>
          <xdr:col>14</xdr:col>
          <xdr:colOff>276225</xdr:colOff>
          <xdr:row>1</xdr:row>
          <xdr:rowOff>9525</xdr:rowOff>
        </xdr:to>
        <xdr:sp macro="" textlink="">
          <xdr:nvSpPr>
            <xdr:cNvPr id="1091" name="btnRespaldo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66675</xdr:colOff>
          <xdr:row>30</xdr:row>
          <xdr:rowOff>9525</xdr:rowOff>
        </xdr:from>
        <xdr:to>
          <xdr:col>13</xdr:col>
          <xdr:colOff>657225</xdr:colOff>
          <xdr:row>31</xdr:row>
          <xdr:rowOff>180975</xdr:rowOff>
        </xdr:to>
        <xdr:sp macro="" textlink="">
          <xdr:nvSpPr>
            <xdr:cNvPr id="1092" name="btn_registro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control" Target="../activeX/activeX9.xml"/><Relationship Id="rId18" Type="http://schemas.openxmlformats.org/officeDocument/2006/relationships/image" Target="../media/image13.emf"/><Relationship Id="rId26" Type="http://schemas.openxmlformats.org/officeDocument/2006/relationships/image" Target="../media/image17.emf"/><Relationship Id="rId3" Type="http://schemas.openxmlformats.org/officeDocument/2006/relationships/drawing" Target="../drawings/drawing2.xml"/><Relationship Id="rId21" Type="http://schemas.openxmlformats.org/officeDocument/2006/relationships/control" Target="../activeX/activeX13.xml"/><Relationship Id="rId34" Type="http://schemas.openxmlformats.org/officeDocument/2006/relationships/image" Target="../media/image21.emf"/><Relationship Id="rId7" Type="http://schemas.openxmlformats.org/officeDocument/2006/relationships/control" Target="../activeX/activeX6.xml"/><Relationship Id="rId12" Type="http://schemas.openxmlformats.org/officeDocument/2006/relationships/image" Target="../media/image10.emf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5.xml"/><Relationship Id="rId33" Type="http://schemas.openxmlformats.org/officeDocument/2006/relationships/control" Target="../activeX/activeX19.xml"/><Relationship Id="rId2" Type="http://schemas.openxmlformats.org/officeDocument/2006/relationships/printerSettings" Target="../printerSettings/printerSettings2.bin"/><Relationship Id="rId16" Type="http://schemas.openxmlformats.org/officeDocument/2006/relationships/image" Target="../media/image12.emf"/><Relationship Id="rId20" Type="http://schemas.openxmlformats.org/officeDocument/2006/relationships/image" Target="../media/image14.emf"/><Relationship Id="rId29" Type="http://schemas.openxmlformats.org/officeDocument/2006/relationships/control" Target="../activeX/activeX17.xml"/><Relationship Id="rId1" Type="http://schemas.openxmlformats.org/officeDocument/2006/relationships/hyperlink" Target="mailto:SerAdmGav1@" TargetMode="External"/><Relationship Id="rId6" Type="http://schemas.openxmlformats.org/officeDocument/2006/relationships/image" Target="../media/image7.emf"/><Relationship Id="rId11" Type="http://schemas.openxmlformats.org/officeDocument/2006/relationships/control" Target="../activeX/activeX8.xml"/><Relationship Id="rId24" Type="http://schemas.openxmlformats.org/officeDocument/2006/relationships/image" Target="../media/image16.emf"/><Relationship Id="rId32" Type="http://schemas.openxmlformats.org/officeDocument/2006/relationships/image" Target="../media/image20.emf"/><Relationship Id="rId5" Type="http://schemas.openxmlformats.org/officeDocument/2006/relationships/control" Target="../activeX/activeX5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4.xml"/><Relationship Id="rId28" Type="http://schemas.openxmlformats.org/officeDocument/2006/relationships/image" Target="../media/image18.emf"/><Relationship Id="rId36" Type="http://schemas.openxmlformats.org/officeDocument/2006/relationships/image" Target="../media/image22.emf"/><Relationship Id="rId10" Type="http://schemas.openxmlformats.org/officeDocument/2006/relationships/image" Target="../media/image9.emf"/><Relationship Id="rId19" Type="http://schemas.openxmlformats.org/officeDocument/2006/relationships/control" Target="../activeX/activeX12.xml"/><Relationship Id="rId31" Type="http://schemas.openxmlformats.org/officeDocument/2006/relationships/control" Target="../activeX/activeX18.xml"/><Relationship Id="rId4" Type="http://schemas.openxmlformats.org/officeDocument/2006/relationships/vmlDrawing" Target="../drawings/vmlDrawing2.vml"/><Relationship Id="rId9" Type="http://schemas.openxmlformats.org/officeDocument/2006/relationships/control" Target="../activeX/activeX7.xml"/><Relationship Id="rId14" Type="http://schemas.openxmlformats.org/officeDocument/2006/relationships/image" Target="../media/image11.emf"/><Relationship Id="rId22" Type="http://schemas.openxmlformats.org/officeDocument/2006/relationships/image" Target="../media/image15.emf"/><Relationship Id="rId27" Type="http://schemas.openxmlformats.org/officeDocument/2006/relationships/control" Target="../activeX/activeX16.xml"/><Relationship Id="rId30" Type="http://schemas.openxmlformats.org/officeDocument/2006/relationships/image" Target="../media/image19.emf"/><Relationship Id="rId35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AF91"/>
  <sheetViews>
    <sheetView zoomScaleNormal="100" workbookViewId="0">
      <pane xSplit="13" ySplit="7" topLeftCell="N47" activePane="bottomRight" state="frozen"/>
      <selection pane="topRight" activeCell="N1" sqref="N1"/>
      <selection pane="bottomLeft" activeCell="A8" sqref="A8"/>
      <selection pane="bottomRight" activeCell="E1" sqref="E1"/>
    </sheetView>
  </sheetViews>
  <sheetFormatPr baseColWidth="10" defaultRowHeight="15" x14ac:dyDescent="0.25"/>
  <cols>
    <col min="1" max="1" width="12.28515625" style="51" customWidth="1"/>
    <col min="2" max="2" width="14.140625" style="51" customWidth="1"/>
    <col min="3" max="3" width="18.5703125" style="51" bestFit="1" customWidth="1"/>
    <col min="4" max="4" width="58.28515625" style="52" customWidth="1"/>
    <col min="5" max="5" width="20" style="53" customWidth="1"/>
    <col min="6" max="6" width="12.85546875" style="54" hidden="1" customWidth="1"/>
    <col min="7" max="7" width="5.140625" style="52" hidden="1" customWidth="1"/>
    <col min="8" max="8" width="12.85546875" style="54" hidden="1" customWidth="1"/>
    <col min="9" max="9" width="4.5703125" style="52" hidden="1" customWidth="1"/>
    <col min="10" max="10" width="12.85546875" style="54" hidden="1" customWidth="1"/>
    <col min="11" max="11" width="4.5703125" style="52" hidden="1" customWidth="1"/>
    <col min="12" max="12" width="12.85546875" style="54" hidden="1" customWidth="1"/>
    <col min="13" max="13" width="20.7109375" style="41" customWidth="1"/>
    <col min="14" max="14" width="11.42578125" style="41"/>
    <col min="15" max="15" width="12.140625" style="41" bestFit="1" customWidth="1"/>
    <col min="16" max="16" width="11.42578125" style="41" customWidth="1"/>
    <col min="17" max="16384" width="11.42578125" style="41"/>
  </cols>
  <sheetData>
    <row r="1" spans="1:32" x14ac:dyDescent="0.25">
      <c r="A1" s="37"/>
      <c r="B1" s="37"/>
      <c r="C1" s="38"/>
      <c r="D1" s="39" t="s">
        <v>38</v>
      </c>
      <c r="E1" s="40" t="s">
        <v>33</v>
      </c>
      <c r="F1" s="40"/>
      <c r="G1" s="40"/>
      <c r="H1" s="40"/>
      <c r="I1" s="40"/>
      <c r="J1" s="40"/>
      <c r="K1" s="40"/>
      <c r="L1" s="40"/>
      <c r="M1" s="40"/>
      <c r="N1" s="65"/>
      <c r="O1" s="65"/>
      <c r="P1" s="65"/>
      <c r="Q1" s="65" t="str">
        <f>VLOOKUP(E4,Config!J:P,7,FALSE)</f>
        <v>MXN</v>
      </c>
      <c r="R1" s="65">
        <f>VLOOKUP(E4,Config!J:O,3,FALSE)</f>
        <v>1</v>
      </c>
      <c r="S1" s="65">
        <f>VLOOKUP(E1,Config!P:R,3,FALSE)</f>
        <v>1</v>
      </c>
      <c r="T1" s="65"/>
      <c r="U1" s="65"/>
      <c r="V1" s="65"/>
      <c r="W1" s="65"/>
      <c r="X1" s="65"/>
      <c r="Y1" s="65"/>
      <c r="Z1" s="65"/>
      <c r="AA1" s="73" t="s">
        <v>145</v>
      </c>
      <c r="AB1" s="72"/>
      <c r="AC1" s="72">
        <v>1</v>
      </c>
      <c r="AD1" s="70">
        <f>IF(ISERROR(VLOOKUP(D62,AA1:AC6,3,FALSE)),1,VLOOKUP(D62,AA1:AC6,3,FALSE))</f>
        <v>1</v>
      </c>
      <c r="AE1" s="65"/>
      <c r="AF1" s="65"/>
    </row>
    <row r="2" spans="1:32" x14ac:dyDescent="0.25">
      <c r="A2" s="37"/>
      <c r="B2" s="37"/>
      <c r="C2" s="38"/>
      <c r="D2" s="39" t="s">
        <v>39</v>
      </c>
      <c r="E2" s="42"/>
      <c r="F2" s="42"/>
      <c r="G2" s="42"/>
      <c r="H2" s="42"/>
      <c r="I2" s="42"/>
      <c r="J2" s="42"/>
      <c r="K2" s="42"/>
      <c r="L2" s="42"/>
      <c r="M2" s="42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72" t="s">
        <v>146</v>
      </c>
      <c r="AB2" s="72"/>
      <c r="AC2" s="72">
        <v>1</v>
      </c>
      <c r="AD2" s="69"/>
      <c r="AE2" s="65"/>
      <c r="AF2" s="65"/>
    </row>
    <row r="3" spans="1:32" x14ac:dyDescent="0.25">
      <c r="A3" s="37"/>
      <c r="B3" s="37"/>
      <c r="C3" s="38"/>
      <c r="D3" s="39" t="s">
        <v>87</v>
      </c>
      <c r="E3" s="40"/>
      <c r="F3" s="40"/>
      <c r="G3" s="40"/>
      <c r="H3" s="40"/>
      <c r="I3" s="40"/>
      <c r="J3" s="40"/>
      <c r="K3" s="40"/>
      <c r="L3" s="40"/>
      <c r="M3" s="40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72" t="s">
        <v>147</v>
      </c>
      <c r="AB3" s="72"/>
      <c r="AC3" s="72">
        <v>2</v>
      </c>
      <c r="AD3" s="69"/>
      <c r="AE3" s="65"/>
      <c r="AF3" s="65"/>
    </row>
    <row r="4" spans="1:32" x14ac:dyDescent="0.25">
      <c r="A4" s="37"/>
      <c r="B4" s="37"/>
      <c r="C4" s="38"/>
      <c r="D4" s="39" t="s">
        <v>86</v>
      </c>
      <c r="E4" s="40" t="s">
        <v>92</v>
      </c>
      <c r="F4" s="40"/>
      <c r="G4" s="40"/>
      <c r="H4" s="40"/>
      <c r="I4" s="40"/>
      <c r="J4" s="40"/>
      <c r="K4" s="40"/>
      <c r="L4" s="40"/>
      <c r="M4" s="40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 t="str">
        <f>IF(VLOOKUP(E4,Config!J:O,3,FALSE)=1,"",VLOOKUP(E4,Config!J:O,3,FALSE))</f>
        <v/>
      </c>
      <c r="Z4" s="65"/>
      <c r="AA4" s="72" t="s">
        <v>148</v>
      </c>
      <c r="AB4" s="72"/>
      <c r="AC4" s="72">
        <v>2</v>
      </c>
      <c r="AD4" s="69"/>
      <c r="AE4" s="65"/>
      <c r="AF4" s="65"/>
    </row>
    <row r="5" spans="1:32" x14ac:dyDescent="0.25">
      <c r="A5" s="37"/>
      <c r="B5" s="37"/>
      <c r="C5" s="38"/>
      <c r="D5" s="75" t="s">
        <v>152</v>
      </c>
      <c r="E5" s="74" t="s">
        <v>153</v>
      </c>
      <c r="F5" s="34"/>
      <c r="G5" s="43"/>
      <c r="H5" s="34"/>
      <c r="I5" s="43"/>
      <c r="J5" s="34"/>
      <c r="K5" s="43"/>
      <c r="L5" s="34"/>
      <c r="M5" s="43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 t="str">
        <f>IF(VLOOKUP(E4,Config!J:P,7,FALSE)=1,"",VLOOKUP(E4,Config!J:P,7,FALSE))</f>
        <v>MXN</v>
      </c>
      <c r="Z5" s="65"/>
      <c r="AA5" s="72" t="s">
        <v>149</v>
      </c>
      <c r="AB5" s="72"/>
      <c r="AC5" s="72">
        <v>2</v>
      </c>
      <c r="AD5" s="69"/>
      <c r="AE5" s="65"/>
      <c r="AF5" s="65"/>
    </row>
    <row r="6" spans="1:32" ht="15.75" x14ac:dyDescent="0.25">
      <c r="A6" s="136"/>
      <c r="B6" s="136"/>
      <c r="C6" s="136"/>
      <c r="D6" s="103" t="s">
        <v>97</v>
      </c>
      <c r="E6" s="137" t="s">
        <v>111</v>
      </c>
      <c r="F6" s="137"/>
      <c r="G6" s="137"/>
      <c r="H6" s="137"/>
      <c r="I6" s="137"/>
      <c r="J6" s="137"/>
      <c r="K6" s="137"/>
      <c r="L6" s="137"/>
      <c r="M6" s="137"/>
      <c r="N6" s="35"/>
      <c r="O6" s="35"/>
      <c r="P6" s="35"/>
      <c r="Q6" s="35"/>
      <c r="R6" s="35"/>
      <c r="S6" s="35"/>
      <c r="T6" s="35"/>
      <c r="U6" s="35"/>
      <c r="V6" s="35"/>
      <c r="W6" s="35"/>
      <c r="AA6" s="72" t="s">
        <v>150</v>
      </c>
      <c r="AB6" s="72"/>
      <c r="AC6" s="72">
        <v>2</v>
      </c>
      <c r="AD6" s="71"/>
    </row>
    <row r="7" spans="1:32" x14ac:dyDescent="0.25">
      <c r="A7" s="136"/>
      <c r="B7" s="136"/>
      <c r="C7" s="136"/>
      <c r="D7" s="142" t="str">
        <f>Config!B8</f>
        <v>SERVICIOS ADMINISTRATIVOS LA GAVIA SA DE CV</v>
      </c>
      <c r="E7" s="138" t="str">
        <f>"Folio Interno: " &amp;E2</f>
        <v xml:space="preserve">Folio Interno: </v>
      </c>
      <c r="F7" s="138"/>
      <c r="G7" s="138"/>
      <c r="H7" s="138"/>
      <c r="I7" s="138"/>
      <c r="J7" s="138"/>
      <c r="K7" s="138"/>
      <c r="L7" s="138"/>
      <c r="M7" s="138"/>
      <c r="N7" s="35"/>
      <c r="O7" s="35"/>
      <c r="P7" s="35"/>
      <c r="Q7" s="35"/>
      <c r="R7" s="35"/>
      <c r="S7" s="35"/>
      <c r="T7" s="35"/>
      <c r="U7" s="35"/>
      <c r="V7" s="35"/>
      <c r="W7" s="35"/>
    </row>
    <row r="8" spans="1:32" x14ac:dyDescent="0.25">
      <c r="A8" s="136"/>
      <c r="B8" s="136"/>
      <c r="C8" s="136"/>
      <c r="D8" s="142"/>
      <c r="E8" s="134" t="s">
        <v>113</v>
      </c>
      <c r="F8" s="134"/>
      <c r="G8" s="134"/>
      <c r="H8" s="134"/>
      <c r="I8" s="134"/>
      <c r="J8" s="134"/>
      <c r="K8" s="134"/>
      <c r="L8" s="134"/>
      <c r="M8" s="134"/>
      <c r="N8" s="35"/>
      <c r="O8" s="35"/>
      <c r="P8" s="35"/>
      <c r="Q8" s="35"/>
      <c r="R8" s="35"/>
      <c r="S8" s="35"/>
      <c r="T8" s="35"/>
      <c r="U8" s="35"/>
      <c r="V8" s="35"/>
      <c r="W8" s="35"/>
    </row>
    <row r="9" spans="1:32" x14ac:dyDescent="0.25">
      <c r="A9" s="136"/>
      <c r="B9" s="136"/>
      <c r="C9" s="136"/>
      <c r="D9" s="142"/>
      <c r="E9" s="141"/>
      <c r="F9" s="141"/>
      <c r="G9" s="141"/>
      <c r="H9" s="141"/>
      <c r="I9" s="141"/>
      <c r="J9" s="141"/>
      <c r="K9" s="141"/>
      <c r="L9" s="141"/>
      <c r="M9" s="141"/>
      <c r="N9" s="35"/>
      <c r="O9" s="35"/>
      <c r="P9" s="35"/>
      <c r="Q9" s="35"/>
      <c r="R9" s="35"/>
      <c r="S9" s="35"/>
      <c r="T9" s="35"/>
      <c r="U9" s="35"/>
      <c r="V9" s="35"/>
      <c r="W9" s="35"/>
    </row>
    <row r="10" spans="1:32" x14ac:dyDescent="0.25">
      <c r="A10" s="136"/>
      <c r="B10" s="136"/>
      <c r="C10" s="136"/>
      <c r="D10" s="142"/>
      <c r="E10" s="141"/>
      <c r="F10" s="141"/>
      <c r="G10" s="141"/>
      <c r="H10" s="141"/>
      <c r="I10" s="141"/>
      <c r="J10" s="141"/>
      <c r="K10" s="141"/>
      <c r="L10" s="141"/>
      <c r="M10" s="141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spans="1:32" x14ac:dyDescent="0.25">
      <c r="A11" s="136"/>
      <c r="B11" s="136"/>
      <c r="C11" s="136"/>
      <c r="D11" s="139" t="str">
        <f>Config!B12 &amp; " " &amp; Config!B13 &amp; " " &amp; Config!B14 &amp; " "  &amp; Config!B15 &amp; " " &amp; Config!B18 &amp; " " &amp; Config!B19 &amp; " " &amp;  Config!B20</f>
        <v>AVENIDA MIGUEL ANGEL DE QUEVEDO 1023 102 EL ROSEDAL COYOACAN DISTRITO FEDERAL 04330</v>
      </c>
      <c r="E11" s="134" t="s">
        <v>114</v>
      </c>
      <c r="F11" s="134"/>
      <c r="G11" s="134"/>
      <c r="H11" s="134"/>
      <c r="I11" s="134"/>
      <c r="J11" s="134"/>
      <c r="K11" s="134"/>
      <c r="L11" s="134"/>
      <c r="M11" s="134"/>
      <c r="N11" s="35"/>
      <c r="O11" s="35"/>
      <c r="P11" s="35"/>
      <c r="Q11" s="35"/>
      <c r="R11" s="35"/>
      <c r="S11" s="35"/>
      <c r="T11" s="35"/>
      <c r="U11" s="35"/>
      <c r="V11" s="35"/>
      <c r="W11" s="35"/>
    </row>
    <row r="12" spans="1:32" x14ac:dyDescent="0.25">
      <c r="A12" s="136"/>
      <c r="B12" s="136"/>
      <c r="C12" s="136"/>
      <c r="D12" s="139"/>
      <c r="E12" s="147"/>
      <c r="F12" s="147"/>
      <c r="G12" s="147"/>
      <c r="H12" s="147"/>
      <c r="I12" s="147"/>
      <c r="J12" s="147"/>
      <c r="K12" s="147"/>
      <c r="L12" s="147"/>
      <c r="M12" s="147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r="13" spans="1:32" x14ac:dyDescent="0.25">
      <c r="A13" s="136"/>
      <c r="B13" s="136"/>
      <c r="C13" s="136"/>
      <c r="D13" s="94" t="str">
        <f>"RFC: " &amp; Config!B7</f>
        <v>RFC: SAG1112147Z5</v>
      </c>
      <c r="E13" s="134" t="s">
        <v>115</v>
      </c>
      <c r="F13" s="134"/>
      <c r="G13" s="134"/>
      <c r="H13" s="134"/>
      <c r="I13" s="134"/>
      <c r="J13" s="134"/>
      <c r="K13" s="134"/>
      <c r="L13" s="134"/>
      <c r="M13" s="134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 spans="1:32" x14ac:dyDescent="0.25">
      <c r="A14" s="136"/>
      <c r="B14" s="136"/>
      <c r="C14" s="136"/>
      <c r="D14" s="140" t="str">
        <f>IF(OR(Config!B22 &lt;&gt; "", Config!B23 &lt;&gt; "", Config!B24 &lt;&gt; "", Config!B25 &lt;&gt; "", Config!B26 &lt;&gt; "", Config!B27 &lt;&gt; "", Config!B28 &lt;&gt; "", Config!B29 &lt;&gt; "", Config!B30 &lt;&gt; ""), "SUCURSAL " &amp; Config!B22 &amp; " " &amp; Config!B23  &amp; " " &amp; Config!B24  &amp; " " &amp; Config!B25  &amp; " " &amp;  Config!B28  &amp; " " &amp; Config!B29  &amp; " " &amp; Config!B30, "")</f>
        <v/>
      </c>
      <c r="E14" s="148" t="s">
        <v>119</v>
      </c>
      <c r="F14" s="148"/>
      <c r="G14" s="148"/>
      <c r="H14" s="148"/>
      <c r="I14" s="148"/>
      <c r="J14" s="148"/>
      <c r="K14" s="148"/>
      <c r="L14" s="148"/>
      <c r="M14" s="148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r="15" spans="1:32" x14ac:dyDescent="0.25">
      <c r="A15" s="136"/>
      <c r="B15" s="136"/>
      <c r="C15" s="136"/>
      <c r="D15" s="140"/>
      <c r="E15" s="95"/>
      <c r="F15" s="95"/>
      <c r="G15" s="95"/>
      <c r="H15" s="95"/>
      <c r="I15" s="95"/>
      <c r="J15" s="95"/>
      <c r="K15" s="95"/>
      <c r="L15" s="95"/>
      <c r="M15" s="9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 spans="1:32" x14ac:dyDescent="0.25">
      <c r="A16" s="105" t="s">
        <v>96</v>
      </c>
      <c r="B16" s="106"/>
      <c r="C16" s="104"/>
      <c r="D16" s="96"/>
      <c r="E16" s="137" t="s">
        <v>67</v>
      </c>
      <c r="F16" s="137"/>
      <c r="G16" s="137"/>
      <c r="H16" s="137"/>
      <c r="I16" s="137"/>
      <c r="J16" s="137"/>
      <c r="K16" s="137"/>
      <c r="L16" s="137"/>
      <c r="M16" s="137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pans="1:23" x14ac:dyDescent="0.25">
      <c r="A17" s="149" t="str">
        <f>IF(ISNA(VLOOKUP(E3,Clientes!A:Z,2,FALSE)),"",VLOOKUP(E3,Clientes!A:Z,2,FALSE))</f>
        <v/>
      </c>
      <c r="B17" s="149"/>
      <c r="C17" s="149"/>
      <c r="D17" s="149"/>
      <c r="E17" s="143" t="str">
        <f>IF(OR(Config!B22 &lt;&gt; "", Config!B23 &lt;&gt; "", Config!B24 &lt;&gt; "", Config!B25 &lt;&gt; "", Config!B26 &lt;&gt; "", Config!B27 &lt;&gt; "", Config!B28 &lt;&gt; "", Config!B29 &lt;&gt; "", Config!B30 &lt;&gt; ""), "MÉXICO,"  &amp; " " &amp; Config!B29, "México," &amp; " " &amp; Config!B19)</f>
        <v>México, DISTRITO FEDERAL</v>
      </c>
      <c r="F17" s="143"/>
      <c r="G17" s="143"/>
      <c r="H17" s="143"/>
      <c r="I17" s="143"/>
      <c r="J17" s="143"/>
      <c r="K17" s="143"/>
      <c r="L17" s="143"/>
      <c r="M17" s="143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1:23" x14ac:dyDescent="0.25">
      <c r="A18" s="149"/>
      <c r="B18" s="149"/>
      <c r="C18" s="149"/>
      <c r="D18" s="149"/>
      <c r="E18" s="144" t="s">
        <v>68</v>
      </c>
      <c r="F18" s="144"/>
      <c r="G18" s="144"/>
      <c r="H18" s="144"/>
      <c r="I18" s="144"/>
      <c r="J18" s="144"/>
      <c r="K18" s="144"/>
      <c r="L18" s="144"/>
      <c r="M18" s="144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1:23" x14ac:dyDescent="0.25">
      <c r="A19" s="149"/>
      <c r="B19" s="149"/>
      <c r="C19" s="149"/>
      <c r="D19" s="149"/>
      <c r="E19" s="146"/>
      <c r="F19" s="146"/>
      <c r="G19" s="146"/>
      <c r="H19" s="146"/>
      <c r="I19" s="146"/>
      <c r="J19" s="146"/>
      <c r="K19" s="146"/>
      <c r="L19" s="146"/>
      <c r="M19" s="146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1:23" x14ac:dyDescent="0.25">
      <c r="A20" s="149"/>
      <c r="B20" s="149"/>
      <c r="C20" s="149"/>
      <c r="D20" s="149"/>
      <c r="E20" s="144" t="s">
        <v>95</v>
      </c>
      <c r="F20" s="144"/>
      <c r="G20" s="144"/>
      <c r="H20" s="144"/>
      <c r="I20" s="144"/>
      <c r="J20" s="144"/>
      <c r="K20" s="144"/>
      <c r="L20" s="144"/>
      <c r="M20" s="144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spans="1:23" x14ac:dyDescent="0.25">
      <c r="A21" s="149"/>
      <c r="B21" s="149"/>
      <c r="C21" s="149"/>
      <c r="D21" s="149"/>
      <c r="E21" s="135">
        <f ca="1">TODAY()</f>
        <v>41992</v>
      </c>
      <c r="F21" s="135"/>
      <c r="G21" s="135"/>
      <c r="H21" s="135"/>
      <c r="I21" s="135"/>
      <c r="J21" s="135"/>
      <c r="K21" s="135"/>
      <c r="L21" s="135"/>
      <c r="M21" s="1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r="22" spans="1:23" x14ac:dyDescent="0.25">
      <c r="A22" s="105" t="s">
        <v>71</v>
      </c>
      <c r="B22" s="107"/>
      <c r="C22" s="108"/>
      <c r="D22" s="96"/>
      <c r="E22" s="131" t="s">
        <v>69</v>
      </c>
      <c r="F22" s="131"/>
      <c r="G22" s="131"/>
      <c r="H22" s="131"/>
      <c r="I22" s="131"/>
      <c r="J22" s="131"/>
      <c r="K22" s="131"/>
      <c r="L22" s="131"/>
      <c r="M22" s="131"/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r="23" spans="1:23" x14ac:dyDescent="0.25">
      <c r="A23" s="167" t="str">
        <f>IF(ISNA(VLOOKUP(E3,Clientes!A:Z,5,FALSE)),"",VLOOKUP(E3,Clientes!A:Z,5,FALSE))&amp;IF(ISNA(VLOOKUP(E3,Clientes!A:Z,6,FALSE)),""," "&amp;VLOOKUP(E3,Clientes!A:Z,6,FALSE))&amp;IF(ISNA(VLOOKUP(E3,Clientes!A:Z,7,FALSE)),""," "&amp;VLOOKUP(E3,Clientes!A:Z,7,FALSE))&amp;IF(ISNA(VLOOKUP(E3,Clientes!A:Z,8,FALSE)),"",", "&amp;VLOOKUP(E3,Clientes!A:Z,8,FALSE))</f>
        <v/>
      </c>
      <c r="B23" s="167"/>
      <c r="C23" s="167"/>
      <c r="D23" s="167"/>
      <c r="E23" s="145" t="str">
        <f>UPPER(E3)</f>
        <v/>
      </c>
      <c r="F23" s="145"/>
      <c r="G23" s="145"/>
      <c r="H23" s="145"/>
      <c r="I23" s="145"/>
      <c r="J23" s="145"/>
      <c r="K23" s="145"/>
      <c r="L23" s="145"/>
      <c r="M23" s="14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1:23" x14ac:dyDescent="0.25">
      <c r="A24" s="167"/>
      <c r="B24" s="167"/>
      <c r="C24" s="167"/>
      <c r="D24" s="167"/>
      <c r="E24" s="145"/>
      <c r="F24" s="145"/>
      <c r="G24" s="145"/>
      <c r="H24" s="145"/>
      <c r="I24" s="145"/>
      <c r="J24" s="145"/>
      <c r="K24" s="145"/>
      <c r="L24" s="145"/>
      <c r="M24" s="14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23" x14ac:dyDescent="0.25">
      <c r="A25" s="109" t="s">
        <v>72</v>
      </c>
      <c r="B25" s="107"/>
      <c r="C25" s="108"/>
      <c r="D25" s="96"/>
      <c r="E25" s="165" t="s">
        <v>70</v>
      </c>
      <c r="F25" s="165"/>
      <c r="G25" s="165"/>
      <c r="H25" s="165"/>
      <c r="I25" s="165"/>
      <c r="J25" s="165"/>
      <c r="K25" s="165"/>
      <c r="L25" s="165"/>
      <c r="M25" s="16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 spans="1:23" x14ac:dyDescent="0.25">
      <c r="A26" s="168" t="str">
        <f>IF(ISNA(VLOOKUP(E3,Clientes!A:Z,10,FALSE)),"",VLOOKUP(E3,Clientes!A:Z,10,FALSE))&amp;" "&amp;IF(ISNA(VLOOKUP(E3,Clientes!A:Z,11,FALSE)),"",",  "&amp;VLOOKUP(E3,Clientes!A:Z,11,FALSE))&amp;" "&amp;IF(ISNA(VLOOKUP(E3,Clientes!A:Z,13,FALSE)),"",",  "&amp;VLOOKUP(E3,Clientes!A:Z,13,FALSE))</f>
        <v xml:space="preserve">  </v>
      </c>
      <c r="B26" s="168"/>
      <c r="C26" s="168"/>
      <c r="D26" s="168"/>
      <c r="E26" s="145" t="str">
        <f>IF(VLOOKUP(E4,Config!J:O,3,FALSE)=1,"",VLOOKUP(E4,Config!J:O,3,FALSE))</f>
        <v/>
      </c>
      <c r="F26" s="145"/>
      <c r="G26" s="145"/>
      <c r="H26" s="145"/>
      <c r="I26" s="145"/>
      <c r="J26" s="145"/>
      <c r="K26" s="145"/>
      <c r="L26" s="145"/>
      <c r="M26" s="14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 spans="1:23" x14ac:dyDescent="0.25">
      <c r="A27" s="168"/>
      <c r="B27" s="168"/>
      <c r="C27" s="168"/>
      <c r="D27" s="168"/>
      <c r="E27" s="145"/>
      <c r="F27" s="145"/>
      <c r="G27" s="145"/>
      <c r="H27" s="145"/>
      <c r="I27" s="145"/>
      <c r="J27" s="145"/>
      <c r="K27" s="145"/>
      <c r="L27" s="145"/>
      <c r="M27" s="14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spans="1:23" x14ac:dyDescent="0.25">
      <c r="A28" s="109" t="s">
        <v>73</v>
      </c>
      <c r="B28" s="107"/>
      <c r="C28" s="108"/>
      <c r="D28" s="96"/>
      <c r="E28" s="131" t="s">
        <v>74</v>
      </c>
      <c r="F28" s="131"/>
      <c r="G28" s="131"/>
      <c r="H28" s="131"/>
      <c r="I28" s="131"/>
      <c r="J28" s="131"/>
      <c r="K28" s="131"/>
      <c r="L28" s="131"/>
      <c r="M28" s="131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r="29" spans="1:23" ht="15.75" thickBot="1" x14ac:dyDescent="0.3">
      <c r="A29" s="168" t="str">
        <f>IF(ISNA(VLOOKUP(E3,Clientes!A:Z,12,FALSE)),"",VLOOKUP(E3,Clientes!A:Z,12,FALSE))</f>
        <v/>
      </c>
      <c r="B29" s="168"/>
      <c r="C29" s="168"/>
      <c r="D29" s="168"/>
      <c r="E29" s="164" t="s">
        <v>88</v>
      </c>
      <c r="F29" s="164"/>
      <c r="G29" s="164"/>
      <c r="H29" s="164"/>
      <c r="I29" s="164"/>
      <c r="J29" s="164"/>
      <c r="K29" s="164"/>
      <c r="L29" s="164"/>
      <c r="M29" s="164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 spans="1:23" s="47" customFormat="1" ht="15.75" thickBot="1" x14ac:dyDescent="0.3">
      <c r="A30" s="171" t="s">
        <v>61</v>
      </c>
      <c r="B30" s="171" t="s">
        <v>77</v>
      </c>
      <c r="C30" s="171" t="s">
        <v>60</v>
      </c>
      <c r="D30" s="171" t="s">
        <v>66</v>
      </c>
      <c r="E30" s="132" t="s">
        <v>62</v>
      </c>
      <c r="F30" s="132" t="s">
        <v>64</v>
      </c>
      <c r="G30" s="169" t="s">
        <v>65</v>
      </c>
      <c r="H30" s="170"/>
      <c r="I30" s="169" t="s">
        <v>3</v>
      </c>
      <c r="J30" s="170"/>
      <c r="K30" s="169" t="s">
        <v>4</v>
      </c>
      <c r="L30" s="170"/>
      <c r="M30" s="132" t="s">
        <v>63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</row>
    <row r="31" spans="1:23" s="47" customFormat="1" ht="15.75" thickBot="1" x14ac:dyDescent="0.3">
      <c r="A31" s="172"/>
      <c r="B31" s="172"/>
      <c r="C31" s="172"/>
      <c r="D31" s="172"/>
      <c r="E31" s="133"/>
      <c r="F31" s="133"/>
      <c r="G31" s="125" t="s">
        <v>1</v>
      </c>
      <c r="H31" s="126" t="s">
        <v>2</v>
      </c>
      <c r="I31" s="125" t="s">
        <v>1</v>
      </c>
      <c r="J31" s="126" t="s">
        <v>2</v>
      </c>
      <c r="K31" s="125" t="s">
        <v>1</v>
      </c>
      <c r="L31" s="126" t="s">
        <v>2</v>
      </c>
      <c r="M31" s="133"/>
      <c r="N31" s="46"/>
      <c r="O31" s="46"/>
      <c r="P31" s="46"/>
      <c r="Q31" s="46"/>
      <c r="R31" s="46"/>
      <c r="S31" s="46"/>
      <c r="T31" s="46"/>
      <c r="U31" s="46"/>
      <c r="V31" s="46"/>
      <c r="W31" s="46"/>
    </row>
    <row r="32" spans="1:23" s="47" customFormat="1" ht="30" customHeight="1" x14ac:dyDescent="0.25">
      <c r="A32" s="44"/>
      <c r="B32" s="114" t="str">
        <f>IF(A32 = "","",IF(ISERROR(VLOOKUP(C32,Productos!A:G,2,FALSE)),E5,IF(VLOOKUP(C32,Productos!A:G,2,FALSE)=0,E5,VLOOKUP(C32,Productos!A:G,2,FALSE))))</f>
        <v/>
      </c>
      <c r="C32" s="45"/>
      <c r="D32" s="117" t="str">
        <f>IF(ISERROR(VLOOKUP(C32,Productos!A:G,3,FALSE)),"",VLOOKUP(C32,Productos!A:G,3,FALSE))</f>
        <v/>
      </c>
      <c r="E32" s="85">
        <f>IF(ISERROR(VLOOKUP(C32,Productos!A:G,4,FALSE)),0,VLOOKUP(C32,Productos!A:G,4,FALSE))</f>
        <v>0</v>
      </c>
      <c r="F32" s="87">
        <f t="shared" ref="F32:F60" si="0">IF(A32="",0,A32*E32)</f>
        <v>0</v>
      </c>
      <c r="G32" s="122">
        <f>IF(ISERROR(VLOOKUP(C32,Productos!A:G,5,FALSE)),0,VLOOKUP(C32,Productos!A:G,5,FALSE))</f>
        <v>0</v>
      </c>
      <c r="H32" s="86">
        <f t="shared" ref="H32:H60" si="1">F32*G32/100</f>
        <v>0</v>
      </c>
      <c r="I32" s="122">
        <f>IF(ISERROR(VLOOKUP(C32,Productos!A:G,6,FALSE)),0,VLOOKUP(C32,Productos!A:G,6,FALSE))</f>
        <v>0</v>
      </c>
      <c r="J32" s="86">
        <f t="shared" ref="J32:J60" si="2">(F32-H32)*(I32/100)</f>
        <v>0</v>
      </c>
      <c r="K32" s="85">
        <f>IF(ISERROR(VLOOKUP(C32,Productos!A:G,7,FALSE)),0,VLOOKUP(C32,Productos!A:G,7,FALSE))</f>
        <v>0</v>
      </c>
      <c r="L32" s="110">
        <f t="shared" ref="L32:L60" si="3">(F32-H32+J32)*(K32/100)</f>
        <v>0</v>
      </c>
      <c r="M32" s="110">
        <f t="shared" ref="M32:M60" si="4">IF(A32="",0,A32*E32)</f>
        <v>0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</row>
    <row r="33" spans="1:23" s="47" customFormat="1" x14ac:dyDescent="0.25">
      <c r="A33" s="48"/>
      <c r="B33" s="115" t="str">
        <f>IF(A33 = "","",IF(ISERROR(VLOOKUP(C33,Productos!A:G,2,FALSE)),E5,IF(VLOOKUP(C33,Productos!A:G,2,FALSE)=0,E5,VLOOKUP(C33,Productos!A:G,2,FALSE))))</f>
        <v/>
      </c>
      <c r="C33" s="76"/>
      <c r="D33" s="118" t="str">
        <f>IF(ISERROR(VLOOKUP(C33,Productos!A:G,3,FALSE)),"",VLOOKUP(C33,Productos!A:G,3,FALSE))</f>
        <v/>
      </c>
      <c r="E33" s="81">
        <f>IF(ISERROR(VLOOKUP(C33,Productos!A:G,4,FALSE)),0,VLOOKUP(C33,Productos!A:G,4,FALSE))</f>
        <v>0</v>
      </c>
      <c r="F33" s="79">
        <f t="shared" si="0"/>
        <v>0</v>
      </c>
      <c r="G33" s="123">
        <f>IF(ISERROR(VLOOKUP(C33,Productos!A:G,5,FALSE)),0,VLOOKUP(C33,Productos!A:G,5,FALSE))</f>
        <v>0</v>
      </c>
      <c r="H33" s="80">
        <f t="shared" si="1"/>
        <v>0</v>
      </c>
      <c r="I33" s="123">
        <f>IF(ISERROR(VLOOKUP(C33,Productos!A:G,6,FALSE)),0,VLOOKUP(C33,Productos!A:G,6,FALSE))</f>
        <v>0</v>
      </c>
      <c r="J33" s="80">
        <f t="shared" si="2"/>
        <v>0</v>
      </c>
      <c r="K33" s="81">
        <f>IF(ISERROR(VLOOKUP(C33,Productos!A:G,7,FALSE)),0,VLOOKUP(C33,Productos!A:G,7,FALSE))</f>
        <v>0</v>
      </c>
      <c r="L33" s="111">
        <f t="shared" si="3"/>
        <v>0</v>
      </c>
      <c r="M33" s="111">
        <f t="shared" si="4"/>
        <v>0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</row>
    <row r="34" spans="1:23" s="47" customFormat="1" ht="12.75" customHeight="1" x14ac:dyDescent="0.25">
      <c r="A34" s="48"/>
      <c r="B34" s="115" t="str">
        <f>IF(A34 = "","",IF(ISERROR(VLOOKUP(C34,Productos!A:G,2,FALSE)),E5,IF(VLOOKUP(C34,Productos!A:G,2,FALSE)=0,E5,VLOOKUP(C34,Productos!A:G,2,FALSE))))</f>
        <v/>
      </c>
      <c r="C34" s="76"/>
      <c r="D34" s="118" t="str">
        <f>IF(ISERROR(VLOOKUP(C34,Productos!A:G,3,FALSE)),"",VLOOKUP(C34,Productos!A:G,3,FALSE))</f>
        <v/>
      </c>
      <c r="E34" s="81">
        <f>IF(ISERROR(VLOOKUP(C34,Productos!A:G,4,FALSE)),0,VLOOKUP(C34,Productos!A:G,4,FALSE))</f>
        <v>0</v>
      </c>
      <c r="F34" s="79">
        <f t="shared" si="0"/>
        <v>0</v>
      </c>
      <c r="G34" s="123">
        <f>IF(ISERROR(VLOOKUP(C34,Productos!A:G,5,FALSE)),0,VLOOKUP(C34,Productos!A:G,5,FALSE))</f>
        <v>0</v>
      </c>
      <c r="H34" s="80">
        <f t="shared" si="1"/>
        <v>0</v>
      </c>
      <c r="I34" s="123">
        <f>IF(ISERROR(VLOOKUP(C34,Productos!A:G,6,FALSE)),0,VLOOKUP(C34,Productos!A:G,6,FALSE))</f>
        <v>0</v>
      </c>
      <c r="J34" s="80">
        <f t="shared" si="2"/>
        <v>0</v>
      </c>
      <c r="K34" s="81">
        <f>IF(ISERROR(VLOOKUP(C34,Productos!A:G,7,FALSE)),0,VLOOKUP(C34,Productos!A:G,7,FALSE))</f>
        <v>0</v>
      </c>
      <c r="L34" s="111">
        <f t="shared" si="3"/>
        <v>0</v>
      </c>
      <c r="M34" s="111">
        <f t="shared" si="4"/>
        <v>0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</row>
    <row r="35" spans="1:23" s="47" customFormat="1" ht="12.75" customHeight="1" x14ac:dyDescent="0.25">
      <c r="A35" s="48"/>
      <c r="B35" s="115" t="str">
        <f>IF(A35 = "","",IF(ISERROR(VLOOKUP(C35,Productos!A:G,2,FALSE)),E5,IF(VLOOKUP(C35,Productos!A:G,2,FALSE)=0,E5,VLOOKUP(C35,Productos!A:G,2,FALSE))))</f>
        <v/>
      </c>
      <c r="C35" s="76"/>
      <c r="D35" s="118" t="str">
        <f>IF(ISERROR(VLOOKUP(C35,Productos!A:G,3,FALSE)),"",VLOOKUP(C35,Productos!A:G,3,FALSE))</f>
        <v/>
      </c>
      <c r="E35" s="81">
        <f>IF(ISERROR(VLOOKUP(C35,Productos!A:G,4,FALSE)),0,VLOOKUP(C35,Productos!A:G,4,FALSE))</f>
        <v>0</v>
      </c>
      <c r="F35" s="79">
        <f t="shared" si="0"/>
        <v>0</v>
      </c>
      <c r="G35" s="123">
        <f>IF(ISERROR(VLOOKUP(C35,Productos!A:G,5,FALSE)),0,VLOOKUP(C35,Productos!A:G,5,FALSE))</f>
        <v>0</v>
      </c>
      <c r="H35" s="80">
        <f t="shared" si="1"/>
        <v>0</v>
      </c>
      <c r="I35" s="123">
        <f>IF(ISERROR(VLOOKUP(C35,Productos!A:G,6,FALSE)),0,VLOOKUP(C35,Productos!A:G,6,FALSE))</f>
        <v>0</v>
      </c>
      <c r="J35" s="80">
        <f t="shared" si="2"/>
        <v>0</v>
      </c>
      <c r="K35" s="81">
        <f>IF(ISERROR(VLOOKUP(C35,Productos!A:G,7,FALSE)),0,VLOOKUP(C35,Productos!A:G,7,FALSE))</f>
        <v>0</v>
      </c>
      <c r="L35" s="111">
        <f t="shared" si="3"/>
        <v>0</v>
      </c>
      <c r="M35" s="111">
        <f t="shared" si="4"/>
        <v>0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</row>
    <row r="36" spans="1:23" s="47" customFormat="1" ht="12.75" customHeight="1" x14ac:dyDescent="0.25">
      <c r="A36" s="48"/>
      <c r="B36" s="115" t="str">
        <f>IF(A36 = "","",IF(ISERROR(VLOOKUP(C36,Productos!A:G,2,FALSE)),E5,IF(VLOOKUP(C36,Productos!A:G,2,FALSE)=0,E5,VLOOKUP(C36,Productos!A:G,2,FALSE))))</f>
        <v/>
      </c>
      <c r="C36" s="76"/>
      <c r="D36" s="118" t="str">
        <f>IF(ISERROR(VLOOKUP(C36,Productos!A:G,3,FALSE)),"",VLOOKUP(C36,Productos!A:G,3,FALSE))</f>
        <v/>
      </c>
      <c r="E36" s="81">
        <f>IF(ISERROR(VLOOKUP(C36,Productos!A:G,4,FALSE)),0,VLOOKUP(C36,Productos!A:G,4,FALSE))</f>
        <v>0</v>
      </c>
      <c r="F36" s="79">
        <f t="shared" si="0"/>
        <v>0</v>
      </c>
      <c r="G36" s="123">
        <f>IF(ISERROR(VLOOKUP(C36,Productos!A:G,5,FALSE)),0,VLOOKUP(C36,Productos!A:G,5,FALSE))</f>
        <v>0</v>
      </c>
      <c r="H36" s="80">
        <f t="shared" si="1"/>
        <v>0</v>
      </c>
      <c r="I36" s="123">
        <f>IF(ISERROR(VLOOKUP(C36,Productos!A:G,6,FALSE)),0,VLOOKUP(C36,Productos!A:G,6,FALSE))</f>
        <v>0</v>
      </c>
      <c r="J36" s="80">
        <f t="shared" si="2"/>
        <v>0</v>
      </c>
      <c r="K36" s="81">
        <f>IF(ISERROR(VLOOKUP(C36,Productos!A:G,7,FALSE)),0,VLOOKUP(C36,Productos!A:G,7,FALSE))</f>
        <v>0</v>
      </c>
      <c r="L36" s="111">
        <f t="shared" si="3"/>
        <v>0</v>
      </c>
      <c r="M36" s="111">
        <f t="shared" si="4"/>
        <v>0</v>
      </c>
      <c r="N36" s="46"/>
      <c r="O36" s="46"/>
      <c r="P36" s="46"/>
      <c r="Q36" s="46"/>
      <c r="R36" s="46"/>
      <c r="S36" s="46"/>
      <c r="T36" s="46"/>
      <c r="U36" s="46"/>
      <c r="V36" s="46"/>
      <c r="W36" s="46"/>
    </row>
    <row r="37" spans="1:23" s="47" customFormat="1" ht="12.75" customHeight="1" x14ac:dyDescent="0.25">
      <c r="A37" s="48"/>
      <c r="B37" s="115" t="str">
        <f>IF(A37 = "","",IF(ISERROR(VLOOKUP(C37,Productos!A:G,2,FALSE)),E5,IF(VLOOKUP(C37,Productos!A:G,2,FALSE)=0,E5,VLOOKUP(C37,Productos!A:G,2,FALSE))))</f>
        <v/>
      </c>
      <c r="C37" s="76"/>
      <c r="D37" s="118" t="str">
        <f>IF(ISERROR(VLOOKUP(C37,Productos!A:G,3,FALSE)),"",VLOOKUP(C37,Productos!A:G,3,FALSE))</f>
        <v/>
      </c>
      <c r="E37" s="81">
        <f>IF(ISERROR(VLOOKUP(C37,Productos!A:G,4,FALSE)),0,VLOOKUP(C37,Productos!A:G,4,FALSE))</f>
        <v>0</v>
      </c>
      <c r="F37" s="79">
        <f t="shared" si="0"/>
        <v>0</v>
      </c>
      <c r="G37" s="123">
        <f>IF(ISERROR(VLOOKUP(C37,Productos!A:G,5,FALSE)),0,VLOOKUP(C37,Productos!A:G,5,FALSE))</f>
        <v>0</v>
      </c>
      <c r="H37" s="80">
        <f t="shared" si="1"/>
        <v>0</v>
      </c>
      <c r="I37" s="123">
        <f>IF(ISERROR(VLOOKUP(C37,Productos!A:G,6,FALSE)),0,VLOOKUP(C37,Productos!A:G,6,FALSE))</f>
        <v>0</v>
      </c>
      <c r="J37" s="80">
        <f t="shared" si="2"/>
        <v>0</v>
      </c>
      <c r="K37" s="81">
        <f>IF(ISERROR(VLOOKUP(C37,Productos!A:G,7,FALSE)),0,VLOOKUP(C37,Productos!A:G,7,FALSE))</f>
        <v>0</v>
      </c>
      <c r="L37" s="111">
        <f t="shared" si="3"/>
        <v>0</v>
      </c>
      <c r="M37" s="111">
        <f t="shared" si="4"/>
        <v>0</v>
      </c>
      <c r="N37" s="46"/>
      <c r="O37" s="46"/>
      <c r="P37" s="46"/>
      <c r="Q37" s="46"/>
      <c r="R37" s="46"/>
      <c r="S37" s="46"/>
      <c r="T37" s="46"/>
      <c r="U37" s="46"/>
      <c r="V37" s="46"/>
      <c r="W37" s="46"/>
    </row>
    <row r="38" spans="1:23" s="47" customFormat="1" ht="12.75" customHeight="1" x14ac:dyDescent="0.25">
      <c r="A38" s="48"/>
      <c r="B38" s="115" t="str">
        <f>IF(A38 = "","",IF(ISERROR(VLOOKUP(C38,Productos!A:G,2,FALSE)),E5,IF(VLOOKUP(C38,Productos!A:G,2,FALSE)=0,E5,VLOOKUP(C38,Productos!A:G,2,FALSE))))</f>
        <v/>
      </c>
      <c r="C38" s="76"/>
      <c r="D38" s="118" t="str">
        <f>IF(ISERROR(VLOOKUP(C38,Productos!A:G,3,FALSE)),"",VLOOKUP(C38,Productos!A:G,3,FALSE))</f>
        <v/>
      </c>
      <c r="E38" s="81">
        <f>IF(ISERROR(VLOOKUP(C38,Productos!A:G,4,FALSE)),0,VLOOKUP(C38,Productos!A:G,4,FALSE))</f>
        <v>0</v>
      </c>
      <c r="F38" s="79">
        <f t="shared" si="0"/>
        <v>0</v>
      </c>
      <c r="G38" s="123">
        <f>IF(ISERROR(VLOOKUP(C38,Productos!A:G,5,FALSE)),0,VLOOKUP(C38,Productos!A:G,5,FALSE))</f>
        <v>0</v>
      </c>
      <c r="H38" s="80">
        <f t="shared" si="1"/>
        <v>0</v>
      </c>
      <c r="I38" s="123">
        <f>IF(ISERROR(VLOOKUP(C38,Productos!A:G,6,FALSE)),0,VLOOKUP(C38,Productos!A:G,6,FALSE))</f>
        <v>0</v>
      </c>
      <c r="J38" s="80">
        <f t="shared" si="2"/>
        <v>0</v>
      </c>
      <c r="K38" s="81">
        <f>IF(ISERROR(VLOOKUP(C38,Productos!A:G,7,FALSE)),0,VLOOKUP(C38,Productos!A:G,7,FALSE))</f>
        <v>0</v>
      </c>
      <c r="L38" s="111">
        <f t="shared" si="3"/>
        <v>0</v>
      </c>
      <c r="M38" s="111">
        <f t="shared" si="4"/>
        <v>0</v>
      </c>
      <c r="N38" s="46"/>
      <c r="O38" s="46"/>
      <c r="P38" s="46"/>
      <c r="Q38" s="46"/>
      <c r="R38" s="46"/>
      <c r="S38" s="46"/>
      <c r="T38" s="46"/>
      <c r="U38" s="46"/>
      <c r="V38" s="46"/>
      <c r="W38" s="46"/>
    </row>
    <row r="39" spans="1:23" s="47" customFormat="1" ht="12.75" customHeight="1" x14ac:dyDescent="0.25">
      <c r="A39" s="48"/>
      <c r="B39" s="115" t="str">
        <f>IF(A39 = "","",IF(ISERROR(VLOOKUP(C39,Productos!A:G,2,FALSE)),E5,IF(VLOOKUP(C39,Productos!A:G,2,FALSE)=0,E5,VLOOKUP(C39,Productos!A:G,2,FALSE))))</f>
        <v/>
      </c>
      <c r="C39" s="76"/>
      <c r="D39" s="118" t="str">
        <f>IF(ISERROR(VLOOKUP(C39,Productos!A:G,3,FALSE)),"",VLOOKUP(C39,Productos!A:G,3,FALSE))</f>
        <v/>
      </c>
      <c r="E39" s="81">
        <f>IF(ISERROR(VLOOKUP(C39,Productos!A:G,4,FALSE)),0,VLOOKUP(C39,Productos!A:G,4,FALSE))</f>
        <v>0</v>
      </c>
      <c r="F39" s="79">
        <f t="shared" si="0"/>
        <v>0</v>
      </c>
      <c r="G39" s="123">
        <f>IF(ISERROR(VLOOKUP(C39,Productos!A:G,5,FALSE)),0,VLOOKUP(C39,Productos!A:G,5,FALSE))</f>
        <v>0</v>
      </c>
      <c r="H39" s="80">
        <f t="shared" si="1"/>
        <v>0</v>
      </c>
      <c r="I39" s="123">
        <f>IF(ISERROR(VLOOKUP(C39,Productos!A:G,6,FALSE)),0,VLOOKUP(C39,Productos!A:G,6,FALSE))</f>
        <v>0</v>
      </c>
      <c r="J39" s="80">
        <f t="shared" si="2"/>
        <v>0</v>
      </c>
      <c r="K39" s="81">
        <f>IF(ISERROR(VLOOKUP(C39,Productos!A:G,7,FALSE)),0,VLOOKUP(C39,Productos!A:G,7,FALSE))</f>
        <v>0</v>
      </c>
      <c r="L39" s="111">
        <f t="shared" si="3"/>
        <v>0</v>
      </c>
      <c r="M39" s="111">
        <f t="shared" si="4"/>
        <v>0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</row>
    <row r="40" spans="1:23" s="47" customFormat="1" ht="12.75" customHeight="1" x14ac:dyDescent="0.25">
      <c r="A40" s="48"/>
      <c r="B40" s="115" t="str">
        <f>IF(A40 = "","",IF(ISERROR(VLOOKUP(C40,Productos!A:G,2,FALSE)),E5,IF(VLOOKUP(C40,Productos!A:G,2,FALSE)=0,E5,VLOOKUP(C40,Productos!A:G,2,FALSE))))</f>
        <v/>
      </c>
      <c r="C40" s="76"/>
      <c r="D40" s="118" t="str">
        <f>IF(ISERROR(VLOOKUP(C40,Productos!A:G,3,FALSE)),"",VLOOKUP(C40,Productos!A:G,3,FALSE))</f>
        <v/>
      </c>
      <c r="E40" s="81">
        <f>IF(ISERROR(VLOOKUP(C40,Productos!A:G,4,FALSE)),0,VLOOKUP(C40,Productos!A:G,4,FALSE))</f>
        <v>0</v>
      </c>
      <c r="F40" s="79">
        <f t="shared" si="0"/>
        <v>0</v>
      </c>
      <c r="G40" s="123">
        <f>IF(ISERROR(VLOOKUP(C40,Productos!A:G,5,FALSE)),0,VLOOKUP(C40,Productos!A:G,5,FALSE))</f>
        <v>0</v>
      </c>
      <c r="H40" s="80">
        <f t="shared" si="1"/>
        <v>0</v>
      </c>
      <c r="I40" s="123">
        <f>IF(ISERROR(VLOOKUP(C40,Productos!A:G,6,FALSE)),0,VLOOKUP(C40,Productos!A:G,6,FALSE))</f>
        <v>0</v>
      </c>
      <c r="J40" s="80">
        <f t="shared" si="2"/>
        <v>0</v>
      </c>
      <c r="K40" s="81">
        <f>IF(ISERROR(VLOOKUP(C40,Productos!A:G,7,FALSE)),0,VLOOKUP(C40,Productos!A:G,7,FALSE))</f>
        <v>0</v>
      </c>
      <c r="L40" s="111">
        <f t="shared" si="3"/>
        <v>0</v>
      </c>
      <c r="M40" s="111">
        <f t="shared" si="4"/>
        <v>0</v>
      </c>
      <c r="N40" s="46"/>
      <c r="O40" s="46"/>
      <c r="P40" s="46"/>
      <c r="Q40" s="46"/>
      <c r="R40" s="46"/>
      <c r="S40" s="46"/>
      <c r="T40" s="46"/>
      <c r="U40" s="46"/>
      <c r="V40" s="46"/>
      <c r="W40" s="46"/>
    </row>
    <row r="41" spans="1:23" s="47" customFormat="1" ht="12.75" customHeight="1" x14ac:dyDescent="0.25">
      <c r="A41" s="48"/>
      <c r="B41" s="115" t="str">
        <f>IF(A41 = "","",IF(ISERROR(VLOOKUP(C41,Productos!A:G,2,FALSE)),E5,IF(VLOOKUP(C41,Productos!A:G,2,FALSE)=0,E5,VLOOKUP(C41,Productos!A:G,2,FALSE))))</f>
        <v/>
      </c>
      <c r="C41" s="76"/>
      <c r="D41" s="118" t="str">
        <f>IF(ISERROR(VLOOKUP(C41,Productos!A:G,3,FALSE)),"",VLOOKUP(C41,Productos!A:G,3,FALSE))</f>
        <v/>
      </c>
      <c r="E41" s="81">
        <f>IF(ISERROR(VLOOKUP(C41,Productos!A:G,4,FALSE)),0,VLOOKUP(C41,Productos!A:G,4,FALSE))</f>
        <v>0</v>
      </c>
      <c r="F41" s="79">
        <f t="shared" si="0"/>
        <v>0</v>
      </c>
      <c r="G41" s="123">
        <f>IF(ISERROR(VLOOKUP(C41,Productos!A:G,5,FALSE)),0,VLOOKUP(C41,Productos!A:G,5,FALSE))</f>
        <v>0</v>
      </c>
      <c r="H41" s="80">
        <f t="shared" si="1"/>
        <v>0</v>
      </c>
      <c r="I41" s="123">
        <f>IF(ISERROR(VLOOKUP(C41,Productos!A:G,6,FALSE)),0,VLOOKUP(C41,Productos!A:G,6,FALSE))</f>
        <v>0</v>
      </c>
      <c r="J41" s="80">
        <f t="shared" si="2"/>
        <v>0</v>
      </c>
      <c r="K41" s="81">
        <f>IF(ISERROR(VLOOKUP(C41,Productos!A:G,7,FALSE)),0,VLOOKUP(C41,Productos!A:G,7,FALSE))</f>
        <v>0</v>
      </c>
      <c r="L41" s="111">
        <f t="shared" si="3"/>
        <v>0</v>
      </c>
      <c r="M41" s="111">
        <f t="shared" si="4"/>
        <v>0</v>
      </c>
      <c r="N41" s="46"/>
      <c r="O41" s="46"/>
      <c r="P41" s="46"/>
      <c r="Q41" s="46"/>
      <c r="R41" s="46"/>
      <c r="S41" s="46"/>
      <c r="T41" s="46"/>
      <c r="U41" s="46"/>
      <c r="V41" s="46"/>
      <c r="W41" s="46"/>
    </row>
    <row r="42" spans="1:23" s="47" customFormat="1" ht="12.75" customHeight="1" x14ac:dyDescent="0.25">
      <c r="A42" s="48"/>
      <c r="B42" s="115" t="str">
        <f>IF(A42 = "","",IF(ISERROR(VLOOKUP(C42,Productos!A:G,2,FALSE)),E5,IF(VLOOKUP(C42,Productos!A:G,2,FALSE)=0,E5,VLOOKUP(C42,Productos!A:G,2,FALSE))))</f>
        <v/>
      </c>
      <c r="C42" s="76"/>
      <c r="D42" s="118" t="str">
        <f>IF(ISERROR(VLOOKUP(C42,Productos!A:G,3,FALSE)),"",VLOOKUP(C42,Productos!A:G,3,FALSE))</f>
        <v/>
      </c>
      <c r="E42" s="81">
        <f>IF(ISERROR(VLOOKUP(C42,Productos!A:G,4,FALSE)),0,VLOOKUP(C42,Productos!A:G,4,FALSE))</f>
        <v>0</v>
      </c>
      <c r="F42" s="79">
        <f t="shared" si="0"/>
        <v>0</v>
      </c>
      <c r="G42" s="123">
        <f>IF(ISERROR(VLOOKUP(C42,Productos!A:G,5,FALSE)),0,VLOOKUP(C42,Productos!A:G,5,FALSE))</f>
        <v>0</v>
      </c>
      <c r="H42" s="80">
        <f t="shared" si="1"/>
        <v>0</v>
      </c>
      <c r="I42" s="123">
        <f>IF(ISERROR(VLOOKUP(C42,Productos!A:G,6,FALSE)),0,VLOOKUP(C42,Productos!A:G,6,FALSE))</f>
        <v>0</v>
      </c>
      <c r="J42" s="80">
        <f t="shared" si="2"/>
        <v>0</v>
      </c>
      <c r="K42" s="81">
        <f>IF(ISERROR(VLOOKUP(C42,Productos!A:G,7,FALSE)),0,VLOOKUP(C42,Productos!A:G,7,FALSE))</f>
        <v>0</v>
      </c>
      <c r="L42" s="111">
        <f t="shared" si="3"/>
        <v>0</v>
      </c>
      <c r="M42" s="111">
        <f t="shared" si="4"/>
        <v>0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</row>
    <row r="43" spans="1:23" s="47" customFormat="1" ht="12.75" customHeight="1" x14ac:dyDescent="0.25">
      <c r="A43" s="48"/>
      <c r="B43" s="115" t="str">
        <f>IF(A43 = "","",IF(ISERROR(VLOOKUP(C43,Productos!A:G,2,FALSE)),E5,IF(VLOOKUP(C43,Productos!A:G,2,FALSE)=0,E5,VLOOKUP(C43,Productos!A:G,2,FALSE))))</f>
        <v/>
      </c>
      <c r="C43" s="76"/>
      <c r="D43" s="118" t="str">
        <f>IF(ISERROR(VLOOKUP(C43,Productos!A:G,3,FALSE)),"",VLOOKUP(C43,Productos!A:G,3,FALSE))</f>
        <v/>
      </c>
      <c r="E43" s="81">
        <f>IF(ISERROR(VLOOKUP(C43,Productos!A:G,4,FALSE)),0,VLOOKUP(C43,Productos!A:G,4,FALSE))</f>
        <v>0</v>
      </c>
      <c r="F43" s="79">
        <f t="shared" si="0"/>
        <v>0</v>
      </c>
      <c r="G43" s="123">
        <f>IF(ISERROR(VLOOKUP(C43,Productos!A:G,5,FALSE)),0,VLOOKUP(C43,Productos!A:G,5,FALSE))</f>
        <v>0</v>
      </c>
      <c r="H43" s="80">
        <f t="shared" si="1"/>
        <v>0</v>
      </c>
      <c r="I43" s="123">
        <f>IF(ISERROR(VLOOKUP(C43,Productos!A:G,6,FALSE)),0,VLOOKUP(C43,Productos!A:G,6,FALSE))</f>
        <v>0</v>
      </c>
      <c r="J43" s="80">
        <f t="shared" si="2"/>
        <v>0</v>
      </c>
      <c r="K43" s="81">
        <f>IF(ISERROR(VLOOKUP(C43,Productos!A:G,7,FALSE)),0,VLOOKUP(C43,Productos!A:G,7,FALSE))</f>
        <v>0</v>
      </c>
      <c r="L43" s="111">
        <f t="shared" si="3"/>
        <v>0</v>
      </c>
      <c r="M43" s="111">
        <f t="shared" si="4"/>
        <v>0</v>
      </c>
      <c r="N43" s="46"/>
      <c r="O43" s="46"/>
      <c r="P43" s="46"/>
      <c r="Q43" s="46"/>
      <c r="R43" s="46"/>
      <c r="S43" s="46"/>
      <c r="T43" s="46"/>
      <c r="U43" s="46"/>
      <c r="V43" s="46"/>
      <c r="W43" s="46"/>
    </row>
    <row r="44" spans="1:23" s="47" customFormat="1" ht="12.75" customHeight="1" x14ac:dyDescent="0.25">
      <c r="A44" s="48"/>
      <c r="B44" s="115" t="str">
        <f>IF(A44 = "","",IF(ISERROR(VLOOKUP(C44,Productos!A:G,2,FALSE)),E5,IF(VLOOKUP(C44,Productos!A:G,2,FALSE)=0,E5,VLOOKUP(C44,Productos!A:G,2,FALSE))))</f>
        <v/>
      </c>
      <c r="C44" s="76"/>
      <c r="D44" s="118" t="str">
        <f>IF(ISERROR(VLOOKUP(C44,Productos!A:G,3,FALSE)),"",VLOOKUP(C44,Productos!A:G,3,FALSE))</f>
        <v/>
      </c>
      <c r="E44" s="81">
        <f>IF(ISERROR(VLOOKUP(C44,Productos!A:G,4,FALSE)),0,VLOOKUP(C44,Productos!A:G,4,FALSE))</f>
        <v>0</v>
      </c>
      <c r="F44" s="79">
        <f t="shared" si="0"/>
        <v>0</v>
      </c>
      <c r="G44" s="123">
        <f>IF(ISERROR(VLOOKUP(C44,Productos!A:G,5,FALSE)),0,VLOOKUP(C44,Productos!A:G,5,FALSE))</f>
        <v>0</v>
      </c>
      <c r="H44" s="80">
        <f t="shared" si="1"/>
        <v>0</v>
      </c>
      <c r="I44" s="123">
        <f>IF(ISERROR(VLOOKUP(C44,Productos!A:G,6,FALSE)),0,VLOOKUP(C44,Productos!A:G,6,FALSE))</f>
        <v>0</v>
      </c>
      <c r="J44" s="80">
        <f t="shared" si="2"/>
        <v>0</v>
      </c>
      <c r="K44" s="81">
        <f>IF(ISERROR(VLOOKUP(C44,Productos!A:G,7,FALSE)),0,VLOOKUP(C44,Productos!A:G,7,FALSE))</f>
        <v>0</v>
      </c>
      <c r="L44" s="111">
        <f t="shared" si="3"/>
        <v>0</v>
      </c>
      <c r="M44" s="111">
        <f t="shared" si="4"/>
        <v>0</v>
      </c>
      <c r="N44" s="46"/>
      <c r="O44" s="46"/>
      <c r="P44" s="46"/>
      <c r="Q44" s="46"/>
      <c r="R44" s="46"/>
      <c r="S44" s="46"/>
      <c r="T44" s="46"/>
      <c r="U44" s="46"/>
      <c r="V44" s="46"/>
      <c r="W44" s="46"/>
    </row>
    <row r="45" spans="1:23" s="47" customFormat="1" ht="12.75" customHeight="1" x14ac:dyDescent="0.25">
      <c r="A45" s="48"/>
      <c r="B45" s="115" t="str">
        <f>IF(A45 = "","",IF(ISERROR(VLOOKUP(C45,Productos!A:G,2,FALSE)),E5,IF(VLOOKUP(C45,Productos!A:G,2,FALSE)=0,E5,VLOOKUP(C45,Productos!A:G,2,FALSE))))</f>
        <v/>
      </c>
      <c r="C45" s="76"/>
      <c r="D45" s="118" t="str">
        <f>IF(ISERROR(VLOOKUP(C45,Productos!A:G,3,FALSE)),"",VLOOKUP(C45,Productos!A:G,3,FALSE))</f>
        <v/>
      </c>
      <c r="E45" s="81">
        <f>IF(ISERROR(VLOOKUP(C45,Productos!A:G,4,FALSE)),0,VLOOKUP(C45,Productos!A:G,4,FALSE))</f>
        <v>0</v>
      </c>
      <c r="F45" s="79">
        <f t="shared" si="0"/>
        <v>0</v>
      </c>
      <c r="G45" s="123">
        <f>IF(ISERROR(VLOOKUP(C45,Productos!A:G,5,FALSE)),0,VLOOKUP(C45,Productos!A:G,5,FALSE))</f>
        <v>0</v>
      </c>
      <c r="H45" s="80">
        <f t="shared" si="1"/>
        <v>0</v>
      </c>
      <c r="I45" s="123">
        <f>IF(ISERROR(VLOOKUP(C45,Productos!A:G,6,FALSE)),0,VLOOKUP(C45,Productos!A:G,6,FALSE))</f>
        <v>0</v>
      </c>
      <c r="J45" s="80">
        <f t="shared" si="2"/>
        <v>0</v>
      </c>
      <c r="K45" s="81">
        <f>IF(ISERROR(VLOOKUP(C45,Productos!A:G,7,FALSE)),0,VLOOKUP(C45,Productos!A:G,7,FALSE))</f>
        <v>0</v>
      </c>
      <c r="L45" s="111">
        <f t="shared" si="3"/>
        <v>0</v>
      </c>
      <c r="M45" s="111">
        <f t="shared" si="4"/>
        <v>0</v>
      </c>
      <c r="N45" s="46"/>
      <c r="O45" s="46"/>
      <c r="P45" s="46"/>
      <c r="Q45" s="46"/>
      <c r="R45" s="46"/>
      <c r="S45" s="46"/>
      <c r="T45" s="46"/>
      <c r="U45" s="46"/>
      <c r="V45" s="46"/>
      <c r="W45" s="46"/>
    </row>
    <row r="46" spans="1:23" s="47" customFormat="1" ht="12.75" customHeight="1" x14ac:dyDescent="0.25">
      <c r="A46" s="48"/>
      <c r="B46" s="115" t="str">
        <f>IF(A46 = "","",IF(ISERROR(VLOOKUP(C46,Productos!A:G,2,FALSE)),E5,IF(VLOOKUP(C46,Productos!A:G,2,FALSE)=0,E5,VLOOKUP(C46,Productos!A:G,2,FALSE))))</f>
        <v/>
      </c>
      <c r="C46" s="76"/>
      <c r="D46" s="118" t="str">
        <f>IF(ISERROR(VLOOKUP(C46,Productos!A:G,3,FALSE)),"",VLOOKUP(C46,Productos!A:G,3,FALSE))</f>
        <v/>
      </c>
      <c r="E46" s="81">
        <f>IF(ISERROR(VLOOKUP(C46,Productos!A:G,4,FALSE)),0,VLOOKUP(C46,Productos!A:G,4,FALSE))</f>
        <v>0</v>
      </c>
      <c r="F46" s="79">
        <f t="shared" si="0"/>
        <v>0</v>
      </c>
      <c r="G46" s="123">
        <f>IF(ISERROR(VLOOKUP(C46,Productos!A:G,5,FALSE)),0,VLOOKUP(C46,Productos!A:G,5,FALSE))</f>
        <v>0</v>
      </c>
      <c r="H46" s="80">
        <f t="shared" si="1"/>
        <v>0</v>
      </c>
      <c r="I46" s="123">
        <f>IF(ISERROR(VLOOKUP(C46,Productos!A:G,6,FALSE)),0,VLOOKUP(C46,Productos!A:G,6,FALSE))</f>
        <v>0</v>
      </c>
      <c r="J46" s="80">
        <f t="shared" si="2"/>
        <v>0</v>
      </c>
      <c r="K46" s="81">
        <f>IF(ISERROR(VLOOKUP(C46,Productos!A:G,7,FALSE)),0,VLOOKUP(C46,Productos!A:G,7,FALSE))</f>
        <v>0</v>
      </c>
      <c r="L46" s="111">
        <f t="shared" si="3"/>
        <v>0</v>
      </c>
      <c r="M46" s="111">
        <f t="shared" si="4"/>
        <v>0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</row>
    <row r="47" spans="1:23" s="47" customFormat="1" ht="12.75" customHeight="1" x14ac:dyDescent="0.25">
      <c r="A47" s="48"/>
      <c r="B47" s="115" t="str">
        <f>IF(A47 = "","",IF(ISERROR(VLOOKUP(C47,Productos!A:G,2,FALSE)),E5,IF(VLOOKUP(C47,Productos!A:G,2,FALSE)=0,E5,VLOOKUP(C47,Productos!A:G,2,FALSE))))</f>
        <v/>
      </c>
      <c r="C47" s="76"/>
      <c r="D47" s="118" t="str">
        <f>IF(ISERROR(VLOOKUP(C47,Productos!A:G,3,FALSE)),"",VLOOKUP(C47,Productos!A:G,3,FALSE))</f>
        <v/>
      </c>
      <c r="E47" s="81">
        <f>IF(ISERROR(VLOOKUP(C47,Productos!A:G,4,FALSE)),0,VLOOKUP(C47,Productos!A:G,4,FALSE))</f>
        <v>0</v>
      </c>
      <c r="F47" s="79">
        <f t="shared" si="0"/>
        <v>0</v>
      </c>
      <c r="G47" s="123">
        <f>IF(ISERROR(VLOOKUP(C47,Productos!A:G,5,FALSE)),0,VLOOKUP(C47,Productos!A:G,5,FALSE))</f>
        <v>0</v>
      </c>
      <c r="H47" s="80">
        <f t="shared" si="1"/>
        <v>0</v>
      </c>
      <c r="I47" s="123">
        <f>IF(ISERROR(VLOOKUP(C47,Productos!A:G,6,FALSE)),0,VLOOKUP(C47,Productos!A:G,6,FALSE))</f>
        <v>0</v>
      </c>
      <c r="J47" s="80">
        <f t="shared" si="2"/>
        <v>0</v>
      </c>
      <c r="K47" s="81">
        <f>IF(ISERROR(VLOOKUP(C47,Productos!A:G,7,FALSE)),0,VLOOKUP(C47,Productos!A:G,7,FALSE))</f>
        <v>0</v>
      </c>
      <c r="L47" s="111">
        <f t="shared" si="3"/>
        <v>0</v>
      </c>
      <c r="M47" s="111">
        <f t="shared" si="4"/>
        <v>0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</row>
    <row r="48" spans="1:23" s="47" customFormat="1" ht="12.75" customHeight="1" x14ac:dyDescent="0.25">
      <c r="A48" s="48"/>
      <c r="B48" s="115" t="str">
        <f>IF(A48 = "","",IF(ISERROR(VLOOKUP(C48,Productos!A:G,2,FALSE)),E5,IF(VLOOKUP(C48,Productos!A:G,2,FALSE)=0,E5,VLOOKUP(C48,Productos!A:G,2,FALSE))))</f>
        <v/>
      </c>
      <c r="C48" s="76"/>
      <c r="D48" s="118" t="str">
        <f>IF(ISERROR(VLOOKUP(C48,Productos!A:G,3,FALSE)),"",VLOOKUP(C48,Productos!A:G,3,FALSE))</f>
        <v/>
      </c>
      <c r="E48" s="81">
        <f>IF(ISERROR(VLOOKUP(C48,Productos!A:G,4,FALSE)),0,VLOOKUP(C48,Productos!A:G,4,FALSE))</f>
        <v>0</v>
      </c>
      <c r="F48" s="79">
        <f t="shared" si="0"/>
        <v>0</v>
      </c>
      <c r="G48" s="123">
        <f>IF(ISERROR(VLOOKUP(C48,Productos!A:G,5,FALSE)),0,VLOOKUP(C48,Productos!A:G,5,FALSE))</f>
        <v>0</v>
      </c>
      <c r="H48" s="80">
        <f t="shared" si="1"/>
        <v>0</v>
      </c>
      <c r="I48" s="123">
        <f>IF(ISERROR(VLOOKUP(C48,Productos!A:G,6,FALSE)),0,VLOOKUP(C48,Productos!A:G,6,FALSE))</f>
        <v>0</v>
      </c>
      <c r="J48" s="80">
        <f t="shared" si="2"/>
        <v>0</v>
      </c>
      <c r="K48" s="81">
        <f>IF(ISERROR(VLOOKUP(C48,Productos!A:G,7,FALSE)),0,VLOOKUP(C48,Productos!A:G,7,FALSE))</f>
        <v>0</v>
      </c>
      <c r="L48" s="111">
        <f t="shared" si="3"/>
        <v>0</v>
      </c>
      <c r="M48" s="111">
        <f t="shared" si="4"/>
        <v>0</v>
      </c>
      <c r="N48" s="46"/>
      <c r="O48" s="46"/>
      <c r="P48" s="46"/>
      <c r="Q48" s="46"/>
      <c r="R48" s="46"/>
      <c r="S48" s="46"/>
      <c r="T48" s="46"/>
      <c r="U48" s="46"/>
      <c r="V48" s="46"/>
      <c r="W48" s="46"/>
    </row>
    <row r="49" spans="1:23" s="47" customFormat="1" ht="12.75" customHeight="1" x14ac:dyDescent="0.25">
      <c r="A49" s="48"/>
      <c r="B49" s="115" t="str">
        <f>IF(A49 = "","",IF(ISERROR(VLOOKUP(C49,Productos!A:G,2,FALSE)),E5,IF(VLOOKUP(C49,Productos!A:G,2,FALSE)=0,E5,VLOOKUP(C49,Productos!A:G,2,FALSE))))</f>
        <v/>
      </c>
      <c r="C49" s="76"/>
      <c r="D49" s="118" t="str">
        <f>IF(ISERROR(VLOOKUP(C49,Productos!A:G,3,FALSE)),"",VLOOKUP(C49,Productos!A:G,3,FALSE))</f>
        <v/>
      </c>
      <c r="E49" s="81">
        <f>IF(ISERROR(VLOOKUP(C49,Productos!A:G,4,FALSE)),0,VLOOKUP(C49,Productos!A:G,4,FALSE))</f>
        <v>0</v>
      </c>
      <c r="F49" s="79">
        <f t="shared" si="0"/>
        <v>0</v>
      </c>
      <c r="G49" s="123">
        <f>IF(ISERROR(VLOOKUP(C49,Productos!A:G,5,FALSE)),0,VLOOKUP(C49,Productos!A:G,5,FALSE))</f>
        <v>0</v>
      </c>
      <c r="H49" s="80">
        <f t="shared" si="1"/>
        <v>0</v>
      </c>
      <c r="I49" s="123">
        <f>IF(ISERROR(VLOOKUP(C49,Productos!A:G,6,FALSE)),0,VLOOKUP(C49,Productos!A:G,6,FALSE))</f>
        <v>0</v>
      </c>
      <c r="J49" s="80">
        <f t="shared" si="2"/>
        <v>0</v>
      </c>
      <c r="K49" s="81">
        <f>IF(ISERROR(VLOOKUP(C49,Productos!A:G,7,FALSE)),0,VLOOKUP(C49,Productos!A:G,7,FALSE))</f>
        <v>0</v>
      </c>
      <c r="L49" s="111">
        <f t="shared" si="3"/>
        <v>0</v>
      </c>
      <c r="M49" s="111">
        <f t="shared" si="4"/>
        <v>0</v>
      </c>
      <c r="N49" s="46"/>
      <c r="O49" s="46"/>
      <c r="P49" s="46"/>
      <c r="Q49" s="46"/>
      <c r="R49" s="46"/>
      <c r="S49" s="46"/>
      <c r="T49" s="46"/>
      <c r="U49" s="46"/>
      <c r="V49" s="46"/>
      <c r="W49" s="46"/>
    </row>
    <row r="50" spans="1:23" s="47" customFormat="1" ht="12.75" customHeight="1" x14ac:dyDescent="0.25">
      <c r="A50" s="48"/>
      <c r="B50" s="115" t="str">
        <f>IF(A50 = "","",IF(ISERROR(VLOOKUP(C50,Productos!A:G,2,FALSE)),E5,IF(VLOOKUP(C50,Productos!A:G,2,FALSE)=0,E5,VLOOKUP(C50,Productos!A:G,2,FALSE))))</f>
        <v/>
      </c>
      <c r="C50" s="76"/>
      <c r="D50" s="118" t="str">
        <f>IF(ISERROR(VLOOKUP(C50,Productos!A:G,3,FALSE)),"",VLOOKUP(C50,Productos!A:G,3,FALSE))</f>
        <v/>
      </c>
      <c r="E50" s="81">
        <f>IF(ISERROR(VLOOKUP(C50,Productos!A:G,4,FALSE)),0,VLOOKUP(C50,Productos!A:G,4,FALSE))</f>
        <v>0</v>
      </c>
      <c r="F50" s="79">
        <f t="shared" si="0"/>
        <v>0</v>
      </c>
      <c r="G50" s="123">
        <f>IF(ISERROR(VLOOKUP(C50,Productos!A:G,5,FALSE)),0,VLOOKUP(C50,Productos!A:G,5,FALSE))</f>
        <v>0</v>
      </c>
      <c r="H50" s="80">
        <f t="shared" si="1"/>
        <v>0</v>
      </c>
      <c r="I50" s="123">
        <f>IF(ISERROR(VLOOKUP(C50,Productos!A:G,6,FALSE)),0,VLOOKUP(C50,Productos!A:G,6,FALSE))</f>
        <v>0</v>
      </c>
      <c r="J50" s="80">
        <f t="shared" si="2"/>
        <v>0</v>
      </c>
      <c r="K50" s="81">
        <f>IF(ISERROR(VLOOKUP(C50,Productos!A:G,7,FALSE)),0,VLOOKUP(C50,Productos!A:G,7,FALSE))</f>
        <v>0</v>
      </c>
      <c r="L50" s="111">
        <f t="shared" si="3"/>
        <v>0</v>
      </c>
      <c r="M50" s="111">
        <f t="shared" si="4"/>
        <v>0</v>
      </c>
      <c r="N50" s="46"/>
      <c r="O50" s="46"/>
      <c r="P50" s="46"/>
      <c r="Q50" s="46"/>
      <c r="R50" s="46"/>
      <c r="S50" s="46"/>
      <c r="T50" s="46"/>
      <c r="U50" s="46"/>
      <c r="V50" s="46"/>
      <c r="W50" s="46"/>
    </row>
    <row r="51" spans="1:23" s="47" customFormat="1" ht="12.75" customHeight="1" x14ac:dyDescent="0.25">
      <c r="A51" s="48"/>
      <c r="B51" s="115" t="str">
        <f>IF(A51 = "","",IF(ISERROR(VLOOKUP(C51,Productos!A:G,2,FALSE)),E5,IF(VLOOKUP(C51,Productos!A:G,2,FALSE)=0,E5,VLOOKUP(C51,Productos!A:G,2,FALSE))))</f>
        <v/>
      </c>
      <c r="C51" s="76"/>
      <c r="D51" s="118" t="str">
        <f>IF(ISERROR(VLOOKUP(C51,Productos!A:G,3,FALSE)),"",VLOOKUP(C51,Productos!A:G,3,FALSE))</f>
        <v/>
      </c>
      <c r="E51" s="81">
        <f>IF(ISERROR(VLOOKUP(C51,Productos!A:G,4,FALSE)),0,VLOOKUP(C51,Productos!A:G,4,FALSE))</f>
        <v>0</v>
      </c>
      <c r="F51" s="79">
        <f t="shared" si="0"/>
        <v>0</v>
      </c>
      <c r="G51" s="123">
        <f>IF(ISERROR(VLOOKUP(C51,Productos!A:G,5,FALSE)),0,VLOOKUP(C51,Productos!A:G,5,FALSE))</f>
        <v>0</v>
      </c>
      <c r="H51" s="80">
        <f t="shared" si="1"/>
        <v>0</v>
      </c>
      <c r="I51" s="123">
        <f>IF(ISERROR(VLOOKUP(C51,Productos!A:G,6,FALSE)),0,VLOOKUP(C51,Productos!A:G,6,FALSE))</f>
        <v>0</v>
      </c>
      <c r="J51" s="80">
        <f t="shared" si="2"/>
        <v>0</v>
      </c>
      <c r="K51" s="81">
        <f>IF(ISERROR(VLOOKUP(C51,Productos!A:G,7,FALSE)),0,VLOOKUP(C51,Productos!A:G,7,FALSE))</f>
        <v>0</v>
      </c>
      <c r="L51" s="111">
        <f t="shared" si="3"/>
        <v>0</v>
      </c>
      <c r="M51" s="111">
        <f t="shared" si="4"/>
        <v>0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</row>
    <row r="52" spans="1:23" s="47" customFormat="1" ht="12.75" customHeight="1" x14ac:dyDescent="0.25">
      <c r="A52" s="48"/>
      <c r="B52" s="115" t="str">
        <f>IF(A52 = "","",IF(ISERROR(VLOOKUP(C52,Productos!A:G,2,FALSE)),E5,IF(VLOOKUP(C52,Productos!A:G,2,FALSE)=0,E5,VLOOKUP(C52,Productos!A:G,2,FALSE))))</f>
        <v/>
      </c>
      <c r="C52" s="76"/>
      <c r="D52" s="118" t="str">
        <f>IF(ISERROR(VLOOKUP(C52,Productos!A:G,3,FALSE)),"",VLOOKUP(C52,Productos!A:G,3,FALSE))</f>
        <v/>
      </c>
      <c r="E52" s="81">
        <f>IF(ISERROR(VLOOKUP(C52,Productos!A:G,4,FALSE)),0,VLOOKUP(C52,Productos!A:G,4,FALSE))</f>
        <v>0</v>
      </c>
      <c r="F52" s="79">
        <f t="shared" si="0"/>
        <v>0</v>
      </c>
      <c r="G52" s="123">
        <f>IF(ISERROR(VLOOKUP(C52,Productos!A:G,5,FALSE)),0,VLOOKUP(C52,Productos!A:G,5,FALSE))</f>
        <v>0</v>
      </c>
      <c r="H52" s="80">
        <f t="shared" si="1"/>
        <v>0</v>
      </c>
      <c r="I52" s="123">
        <f>IF(ISERROR(VLOOKUP(C52,Productos!A:G,6,FALSE)),0,VLOOKUP(C52,Productos!A:G,6,FALSE))</f>
        <v>0</v>
      </c>
      <c r="J52" s="80">
        <f t="shared" si="2"/>
        <v>0</v>
      </c>
      <c r="K52" s="81">
        <f>IF(ISERROR(VLOOKUP(C52,Productos!A:G,7,FALSE)),0,VLOOKUP(C52,Productos!A:G,7,FALSE))</f>
        <v>0</v>
      </c>
      <c r="L52" s="111">
        <f t="shared" si="3"/>
        <v>0</v>
      </c>
      <c r="M52" s="111">
        <f t="shared" si="4"/>
        <v>0</v>
      </c>
      <c r="N52" s="46"/>
      <c r="O52" s="46"/>
      <c r="P52" s="46"/>
      <c r="Q52" s="46"/>
      <c r="R52" s="46"/>
      <c r="S52" s="46"/>
      <c r="T52" s="46"/>
      <c r="U52" s="46"/>
      <c r="V52" s="46"/>
      <c r="W52" s="46"/>
    </row>
    <row r="53" spans="1:23" s="47" customFormat="1" ht="12.75" customHeight="1" x14ac:dyDescent="0.25">
      <c r="A53" s="48"/>
      <c r="B53" s="115" t="str">
        <f>IF(A53 = "","",IF(ISERROR(VLOOKUP(C53,Productos!A:G,2,FALSE)),E5,IF(VLOOKUP(C53,Productos!A:G,2,FALSE)=0,E5,VLOOKUP(C53,Productos!A:G,2,FALSE))))</f>
        <v/>
      </c>
      <c r="C53" s="76"/>
      <c r="D53" s="118" t="str">
        <f>IF(ISERROR(VLOOKUP(C53,Productos!A:G,3,FALSE)),"",VLOOKUP(C53,Productos!A:G,3,FALSE))</f>
        <v/>
      </c>
      <c r="E53" s="81">
        <f>IF(ISERROR(VLOOKUP(C53,Productos!A:G,4,FALSE)),0,VLOOKUP(C53,Productos!A:G,4,FALSE))</f>
        <v>0</v>
      </c>
      <c r="F53" s="79">
        <f t="shared" si="0"/>
        <v>0</v>
      </c>
      <c r="G53" s="123">
        <f>IF(ISERROR(VLOOKUP(C53,Productos!A:G,5,FALSE)),0,VLOOKUP(C53,Productos!A:G,5,FALSE))</f>
        <v>0</v>
      </c>
      <c r="H53" s="80">
        <f t="shared" si="1"/>
        <v>0</v>
      </c>
      <c r="I53" s="123">
        <f>IF(ISERROR(VLOOKUP(C53,Productos!A:G,6,FALSE)),0,VLOOKUP(C53,Productos!A:G,6,FALSE))</f>
        <v>0</v>
      </c>
      <c r="J53" s="80">
        <f t="shared" si="2"/>
        <v>0</v>
      </c>
      <c r="K53" s="81">
        <f>IF(ISERROR(VLOOKUP(C53,Productos!A:G,7,FALSE)),0,VLOOKUP(C53,Productos!A:G,7,FALSE))</f>
        <v>0</v>
      </c>
      <c r="L53" s="111">
        <f t="shared" si="3"/>
        <v>0</v>
      </c>
      <c r="M53" s="111">
        <f t="shared" si="4"/>
        <v>0</v>
      </c>
      <c r="N53" s="46"/>
      <c r="O53" s="46"/>
      <c r="P53" s="46"/>
      <c r="Q53" s="46"/>
      <c r="R53" s="46"/>
      <c r="S53" s="46"/>
      <c r="T53" s="46"/>
      <c r="U53" s="46"/>
      <c r="V53" s="46"/>
      <c r="W53" s="46"/>
    </row>
    <row r="54" spans="1:23" s="47" customFormat="1" ht="12.75" customHeight="1" x14ac:dyDescent="0.25">
      <c r="A54" s="48"/>
      <c r="B54" s="115" t="str">
        <f>IF(A54 = "","",IF(ISERROR(VLOOKUP(C54,Productos!A:G,2,FALSE)),E5,IF(VLOOKUP(C54,Productos!A:G,2,FALSE)=0,E5,VLOOKUP(C54,Productos!A:G,2,FALSE))))</f>
        <v/>
      </c>
      <c r="C54" s="76"/>
      <c r="D54" s="118" t="str">
        <f>IF(ISERROR(VLOOKUP(C54,Productos!A:G,3,FALSE)),"",VLOOKUP(C54,Productos!A:G,3,FALSE))</f>
        <v/>
      </c>
      <c r="E54" s="81">
        <f>IF(ISERROR(VLOOKUP(C54,Productos!A:G,4,FALSE)),0,VLOOKUP(C54,Productos!A:G,4,FALSE))</f>
        <v>0</v>
      </c>
      <c r="F54" s="79">
        <f t="shared" si="0"/>
        <v>0</v>
      </c>
      <c r="G54" s="123">
        <f>IF(ISERROR(VLOOKUP(C54,Productos!A:G,5,FALSE)),0,VLOOKUP(C54,Productos!A:G,5,FALSE))</f>
        <v>0</v>
      </c>
      <c r="H54" s="80">
        <f t="shared" si="1"/>
        <v>0</v>
      </c>
      <c r="I54" s="123">
        <f>IF(ISERROR(VLOOKUP(C54,Productos!A:G,6,FALSE)),0,VLOOKUP(C54,Productos!A:G,6,FALSE))</f>
        <v>0</v>
      </c>
      <c r="J54" s="80">
        <f t="shared" si="2"/>
        <v>0</v>
      </c>
      <c r="K54" s="81">
        <f>IF(ISERROR(VLOOKUP(C54,Productos!A:G,7,FALSE)),0,VLOOKUP(C54,Productos!A:G,7,FALSE))</f>
        <v>0</v>
      </c>
      <c r="L54" s="111">
        <f t="shared" si="3"/>
        <v>0</v>
      </c>
      <c r="M54" s="111">
        <f t="shared" si="4"/>
        <v>0</v>
      </c>
      <c r="N54" s="46"/>
      <c r="O54" s="46"/>
      <c r="P54" s="46"/>
      <c r="Q54" s="46"/>
      <c r="R54" s="46"/>
      <c r="S54" s="46"/>
      <c r="T54" s="46"/>
      <c r="U54" s="46"/>
      <c r="V54" s="46"/>
      <c r="W54" s="46"/>
    </row>
    <row r="55" spans="1:23" s="47" customFormat="1" ht="12.75" customHeight="1" x14ac:dyDescent="0.25">
      <c r="A55" s="48"/>
      <c r="B55" s="115" t="str">
        <f>IF(A55 = "","",IF(ISERROR(VLOOKUP(C55,Productos!A:G,2,FALSE)),E5,IF(VLOOKUP(C55,Productos!A:G,2,FALSE)=0,E5,VLOOKUP(C55,Productos!A:G,2,FALSE))))</f>
        <v/>
      </c>
      <c r="C55" s="76"/>
      <c r="D55" s="118" t="str">
        <f>IF(ISERROR(VLOOKUP(C55,Productos!A:G,3,FALSE)),"",VLOOKUP(C55,Productos!A:G,3,FALSE))</f>
        <v/>
      </c>
      <c r="E55" s="81">
        <f>IF(ISERROR(VLOOKUP(C55,Productos!A:G,4,FALSE)),0,VLOOKUP(C55,Productos!A:G,4,FALSE))</f>
        <v>0</v>
      </c>
      <c r="F55" s="79">
        <f t="shared" si="0"/>
        <v>0</v>
      </c>
      <c r="G55" s="123">
        <f>IF(ISERROR(VLOOKUP(C55,Productos!A:G,5,FALSE)),0,VLOOKUP(C55,Productos!A:G,5,FALSE))</f>
        <v>0</v>
      </c>
      <c r="H55" s="80">
        <f t="shared" si="1"/>
        <v>0</v>
      </c>
      <c r="I55" s="123">
        <f>IF(ISERROR(VLOOKUP(C55,Productos!A:G,6,FALSE)),0,VLOOKUP(C55,Productos!A:G,6,FALSE))</f>
        <v>0</v>
      </c>
      <c r="J55" s="80">
        <f t="shared" si="2"/>
        <v>0</v>
      </c>
      <c r="K55" s="81">
        <f>IF(ISERROR(VLOOKUP(C55,Productos!A:G,7,FALSE)),0,VLOOKUP(C55,Productos!A:G,7,FALSE))</f>
        <v>0</v>
      </c>
      <c r="L55" s="111">
        <f t="shared" si="3"/>
        <v>0</v>
      </c>
      <c r="M55" s="111">
        <f t="shared" si="4"/>
        <v>0</v>
      </c>
      <c r="N55" s="46"/>
      <c r="O55" s="46"/>
      <c r="P55" s="46"/>
      <c r="Q55" s="46"/>
      <c r="R55" s="46"/>
      <c r="S55" s="46"/>
      <c r="T55" s="46"/>
      <c r="U55" s="46"/>
      <c r="V55" s="46"/>
      <c r="W55" s="46"/>
    </row>
    <row r="56" spans="1:23" s="47" customFormat="1" ht="12.75" customHeight="1" x14ac:dyDescent="0.25">
      <c r="A56" s="48"/>
      <c r="B56" s="115" t="str">
        <f>IF(A56 = "","",IF(ISERROR(VLOOKUP(C56,Productos!A:G,2,FALSE)),E5,IF(VLOOKUP(C56,Productos!A:G,2,FALSE)=0,E5,VLOOKUP(C56,Productos!A:G,2,FALSE))))</f>
        <v/>
      </c>
      <c r="C56" s="76"/>
      <c r="D56" s="118" t="str">
        <f>IF(ISERROR(VLOOKUP(C56,Productos!A:G,3,FALSE)),"",VLOOKUP(C56,Productos!A:G,3,FALSE))</f>
        <v/>
      </c>
      <c r="E56" s="81">
        <f>IF(ISERROR(VLOOKUP(C56,Productos!A:G,4,FALSE)),0,VLOOKUP(C56,Productos!A:G,4,FALSE))</f>
        <v>0</v>
      </c>
      <c r="F56" s="79">
        <f t="shared" si="0"/>
        <v>0</v>
      </c>
      <c r="G56" s="123">
        <f>IF(ISERROR(VLOOKUP(C56,Productos!A:G,5,FALSE)),0,VLOOKUP(C56,Productos!A:G,5,FALSE))</f>
        <v>0</v>
      </c>
      <c r="H56" s="80">
        <f t="shared" si="1"/>
        <v>0</v>
      </c>
      <c r="I56" s="123">
        <f>IF(ISERROR(VLOOKUP(C56,Productos!A:G,6,FALSE)),0,VLOOKUP(C56,Productos!A:G,6,FALSE))</f>
        <v>0</v>
      </c>
      <c r="J56" s="80">
        <f t="shared" si="2"/>
        <v>0</v>
      </c>
      <c r="K56" s="81">
        <f>IF(ISERROR(VLOOKUP(C56,Productos!A:G,7,FALSE)),0,VLOOKUP(C56,Productos!A:G,7,FALSE))</f>
        <v>0</v>
      </c>
      <c r="L56" s="111">
        <f t="shared" si="3"/>
        <v>0</v>
      </c>
      <c r="M56" s="111">
        <f t="shared" si="4"/>
        <v>0</v>
      </c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spans="1:23" s="47" customFormat="1" ht="12.75" customHeight="1" x14ac:dyDescent="0.25">
      <c r="A57" s="48"/>
      <c r="B57" s="115" t="str">
        <f>IF(A57 = "","",IF(ISERROR(VLOOKUP(C57,Productos!A:G,2,FALSE)),E5,IF(VLOOKUP(C57,Productos!A:G,2,FALSE)=0,E5,VLOOKUP(C57,Productos!A:G,2,FALSE))))</f>
        <v/>
      </c>
      <c r="C57" s="76"/>
      <c r="D57" s="118" t="str">
        <f>IF(ISERROR(VLOOKUP(C57,Productos!A:G,3,FALSE)),"",VLOOKUP(C57,Productos!A:G,3,FALSE))</f>
        <v/>
      </c>
      <c r="E57" s="81">
        <f>IF(ISERROR(VLOOKUP(C57,Productos!A:G,4,FALSE)),0,VLOOKUP(C57,Productos!A:G,4,FALSE))</f>
        <v>0</v>
      </c>
      <c r="F57" s="79">
        <f t="shared" si="0"/>
        <v>0</v>
      </c>
      <c r="G57" s="123">
        <f>IF(ISERROR(VLOOKUP(C57,Productos!A:G,5,FALSE)),0,VLOOKUP(C57,Productos!A:G,5,FALSE))</f>
        <v>0</v>
      </c>
      <c r="H57" s="80">
        <f t="shared" si="1"/>
        <v>0</v>
      </c>
      <c r="I57" s="123">
        <f>IF(ISERROR(VLOOKUP(C57,Productos!A:G,6,FALSE)),0,VLOOKUP(C57,Productos!A:G,6,FALSE))</f>
        <v>0</v>
      </c>
      <c r="J57" s="80">
        <f t="shared" si="2"/>
        <v>0</v>
      </c>
      <c r="K57" s="81">
        <f>IF(ISERROR(VLOOKUP(C57,Productos!A:G,7,FALSE)),0,VLOOKUP(C57,Productos!A:G,7,FALSE))</f>
        <v>0</v>
      </c>
      <c r="L57" s="111">
        <f t="shared" si="3"/>
        <v>0</v>
      </c>
      <c r="M57" s="111">
        <f t="shared" si="4"/>
        <v>0</v>
      </c>
      <c r="N57" s="46"/>
      <c r="O57" s="46"/>
      <c r="P57" s="46"/>
      <c r="Q57" s="46"/>
      <c r="R57" s="46"/>
      <c r="S57" s="46"/>
      <c r="T57" s="46"/>
      <c r="U57" s="46"/>
      <c r="V57" s="46"/>
      <c r="W57" s="46"/>
    </row>
    <row r="58" spans="1:23" s="47" customFormat="1" ht="12.75" customHeight="1" x14ac:dyDescent="0.25">
      <c r="A58" s="48"/>
      <c r="B58" s="115" t="str">
        <f>IF(A58 = "","",IF(ISERROR(VLOOKUP(C58,Productos!A:G,2,FALSE)),E5,IF(VLOOKUP(C58,Productos!A:G,2,FALSE)=0,E5,VLOOKUP(C58,Productos!A:G,2,FALSE))))</f>
        <v/>
      </c>
      <c r="C58" s="76"/>
      <c r="D58" s="118" t="str">
        <f>IF(ISERROR(VLOOKUP(C58,Productos!A:G,3,FALSE)),"",VLOOKUP(C58,Productos!A:G,3,FALSE))</f>
        <v/>
      </c>
      <c r="E58" s="81">
        <f>IF(ISERROR(VLOOKUP(C58,Productos!A:G,4,FALSE)),0,VLOOKUP(C58,Productos!A:G,4,FALSE))</f>
        <v>0</v>
      </c>
      <c r="F58" s="79">
        <f t="shared" si="0"/>
        <v>0</v>
      </c>
      <c r="G58" s="123">
        <f>IF(ISERROR(VLOOKUP(C58,Productos!A:G,5,FALSE)),0,VLOOKUP(C58,Productos!A:G,5,FALSE))</f>
        <v>0</v>
      </c>
      <c r="H58" s="80">
        <f t="shared" si="1"/>
        <v>0</v>
      </c>
      <c r="I58" s="123">
        <f>IF(ISERROR(VLOOKUP(C58,Productos!A:G,6,FALSE)),0,VLOOKUP(C58,Productos!A:G,6,FALSE))</f>
        <v>0</v>
      </c>
      <c r="J58" s="80">
        <f t="shared" si="2"/>
        <v>0</v>
      </c>
      <c r="K58" s="123">
        <f>IF(ISERROR(VLOOKUP(C58,Productos!A:G,7,FALSE)),0,VLOOKUP(C58,Productos!A:G,7,FALSE))</f>
        <v>0</v>
      </c>
      <c r="L58" s="80">
        <f t="shared" si="3"/>
        <v>0</v>
      </c>
      <c r="M58" s="111">
        <f t="shared" si="4"/>
        <v>0</v>
      </c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spans="1:23" s="47" customFormat="1" ht="12.75" customHeight="1" x14ac:dyDescent="0.25">
      <c r="A59" s="48"/>
      <c r="B59" s="115" t="str">
        <f>IF(A59 = "","",IF(ISERROR(VLOOKUP(C59,Productos!A:G,2,FALSE)),E5,IF(VLOOKUP(C59,Productos!A:G,2,FALSE)=0,E5,VLOOKUP(C59,Productos!A:G,2,FALSE))))</f>
        <v/>
      </c>
      <c r="C59" s="76"/>
      <c r="D59" s="118" t="str">
        <f>IF(ISERROR(VLOOKUP(C59,Productos!A:G,3,FALSE)),"",VLOOKUP(C59,Productos!A:G,3,FALSE))</f>
        <v/>
      </c>
      <c r="E59" s="81">
        <f>IF(ISERROR(VLOOKUP(C59,Productos!A:G,4,FALSE)),0,VLOOKUP(C59,Productos!A:G,4,FALSE))</f>
        <v>0</v>
      </c>
      <c r="F59" s="79">
        <f t="shared" si="0"/>
        <v>0</v>
      </c>
      <c r="G59" s="123">
        <f>IF(ISERROR(VLOOKUP(C59,Productos!A:G,5,FALSE)),0,VLOOKUP(C59,Productos!A:G,5,FALSE))</f>
        <v>0</v>
      </c>
      <c r="H59" s="80">
        <f t="shared" si="1"/>
        <v>0</v>
      </c>
      <c r="I59" s="123">
        <f>IF(ISERROR(VLOOKUP(C59,Productos!A:G,6,FALSE)),0,VLOOKUP(C59,Productos!A:G,6,FALSE))</f>
        <v>0</v>
      </c>
      <c r="J59" s="80">
        <f t="shared" si="2"/>
        <v>0</v>
      </c>
      <c r="K59" s="123">
        <f>IF(ISERROR(VLOOKUP(C59,Productos!A:G,7,FALSE)),0,VLOOKUP(C59,Productos!A:G,7,FALSE))</f>
        <v>0</v>
      </c>
      <c r="L59" s="80">
        <f t="shared" si="3"/>
        <v>0</v>
      </c>
      <c r="M59" s="111">
        <f t="shared" si="4"/>
        <v>0</v>
      </c>
      <c r="N59" s="46"/>
      <c r="O59" s="46"/>
      <c r="P59" s="46"/>
      <c r="Q59" s="46"/>
      <c r="R59" s="46"/>
      <c r="S59" s="46"/>
      <c r="T59" s="46"/>
      <c r="U59" s="46"/>
      <c r="V59" s="46"/>
      <c r="W59" s="46"/>
    </row>
    <row r="60" spans="1:23" s="47" customFormat="1" ht="10.5" customHeight="1" x14ac:dyDescent="0.25">
      <c r="A60" s="48"/>
      <c r="B60" s="115" t="str">
        <f>IF(A60 = "","",IF(ISERROR(VLOOKUP(C60,Productos!A:G,2,FALSE)),E5,IF(VLOOKUP(C60,Productos!A:G,2,FALSE)=0,E5,VLOOKUP(C60,Productos!A:G,2,FALSE))))</f>
        <v/>
      </c>
      <c r="C60" s="115"/>
      <c r="D60" s="118" t="str">
        <f>IF(ISERROR(VLOOKUP(C60,Productos!A:G,3,FALSE)),"",VLOOKUP(C60,Productos!A:G,3,FALSE))</f>
        <v/>
      </c>
      <c r="E60" s="82">
        <f>IF(ISERROR(VLOOKUP(C60,Productos!A:G,4,FALSE)),0,VLOOKUP(C60,Productos!A:G,4,FALSE))</f>
        <v>0</v>
      </c>
      <c r="F60" s="84">
        <f t="shared" si="0"/>
        <v>0</v>
      </c>
      <c r="G60" s="124">
        <f>IF(ISERROR(VLOOKUP(C60,Productos!A:G,5,FALSE)),0,VLOOKUP(C60,Productos!A:G,5,FALSE))</f>
        <v>0</v>
      </c>
      <c r="H60" s="83">
        <f t="shared" si="1"/>
        <v>0</v>
      </c>
      <c r="I60" s="124">
        <f>IF(ISERROR(VLOOKUP(C60,Productos!A:G,6,FALSE)),0,VLOOKUP(C60,Productos!A:G,6,FALSE))</f>
        <v>0</v>
      </c>
      <c r="J60" s="83">
        <f t="shared" si="2"/>
        <v>0</v>
      </c>
      <c r="K60" s="124">
        <f>IF(ISERROR(VLOOKUP(C60,Productos!A:G,7,FALSE)),0,VLOOKUP(C60,Productos!A:G,7,FALSE))</f>
        <v>0</v>
      </c>
      <c r="L60" s="83">
        <f t="shared" si="3"/>
        <v>0</v>
      </c>
      <c r="M60" s="112">
        <f t="shared" si="4"/>
        <v>0</v>
      </c>
      <c r="N60" s="46"/>
      <c r="O60" s="46"/>
      <c r="P60" s="46"/>
      <c r="Q60" s="46"/>
      <c r="R60" s="46"/>
      <c r="S60" s="46"/>
      <c r="T60" s="46"/>
      <c r="U60" s="46"/>
      <c r="V60" s="46"/>
      <c r="W60" s="46"/>
    </row>
    <row r="61" spans="1:23" ht="10.5" customHeight="1" thickBot="1" x14ac:dyDescent="0.3">
      <c r="A61" s="113"/>
      <c r="B61" s="116" t="str">
        <f>IF(ISERROR(VLOOKUP(C61,Productos!A:G,2,FALSE)),"",VLOOKUP(C61,Productos!A:G,2,FALSE))</f>
        <v/>
      </c>
      <c r="C61" s="116"/>
      <c r="D61" s="119" t="str">
        <f>IF(ISERROR(VLOOKUP(C61,Productos!A:G,3,FALSE)),"",VLOOKUP(C61,Productos!A:G,3,FALSE))</f>
        <v/>
      </c>
      <c r="E61" s="120">
        <f>IF(ISERROR(VLOOKUP(C61,Productos!A:G,4,FALSE)),0,VLOOKUP(C61,Productos!A:G,4,FALSE))</f>
        <v>0</v>
      </c>
      <c r="F61" s="121">
        <f t="shared" ref="F61" si="5">IF(A61="",0,A61*E61)</f>
        <v>0</v>
      </c>
      <c r="G61" s="121">
        <f>IF(ISERROR(VLOOKUP(C61,Productos!A:G,5,FALSE)),0,VLOOKUP(C61,Productos!A:G,5,FALSE))</f>
        <v>0</v>
      </c>
      <c r="H61" s="120">
        <f t="shared" ref="H61" si="6">F61*G61/100</f>
        <v>0</v>
      </c>
      <c r="I61" s="121">
        <f>IF(ISERROR(VLOOKUP(C61,Productos!A:G,6,FALSE)),0,VLOOKUP(C61,Productos!A:G,6,FALSE))</f>
        <v>0</v>
      </c>
      <c r="J61" s="120">
        <f t="shared" ref="J61" si="7">(F61-H61)*(I61/100)</f>
        <v>0</v>
      </c>
      <c r="K61" s="121">
        <f>IF(ISERROR(VLOOKUP(C61,Productos!A:G,7,FALSE)),0,VLOOKUP(C61,Productos!A:G,7,FALSE))</f>
        <v>0</v>
      </c>
      <c r="L61" s="120">
        <f t="shared" ref="L61" si="8">(F61-H61+J61)*(K61/100)</f>
        <v>0</v>
      </c>
      <c r="M61" s="128">
        <f t="shared" ref="M61" si="9">F61-H61+J61+L61</f>
        <v>0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 spans="1:23" ht="15.75" thickBot="1" x14ac:dyDescent="0.3">
      <c r="A62" s="97"/>
      <c r="B62" s="98"/>
      <c r="C62" s="98" t="s">
        <v>151</v>
      </c>
      <c r="D62" s="99"/>
      <c r="E62" s="159" t="s">
        <v>76</v>
      </c>
      <c r="F62" s="159"/>
      <c r="G62" s="159"/>
      <c r="H62" s="159"/>
      <c r="I62" s="159"/>
      <c r="J62" s="159"/>
      <c r="K62" s="159"/>
      <c r="L62" s="159"/>
      <c r="M62" s="129">
        <f>SUM(F32:F61)</f>
        <v>0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1:23" ht="11.25" hidden="1" customHeight="1" x14ac:dyDescent="0.25">
      <c r="A63" s="100"/>
      <c r="B63" s="50"/>
      <c r="C63" s="50"/>
      <c r="D63" s="50"/>
      <c r="E63" s="159" t="s">
        <v>78</v>
      </c>
      <c r="F63" s="159"/>
      <c r="G63" s="159"/>
      <c r="H63" s="159"/>
      <c r="I63" s="159"/>
      <c r="J63" s="159"/>
      <c r="K63" s="159"/>
      <c r="L63" s="159"/>
      <c r="M63" s="127">
        <f>SUM(H32:H61)</f>
        <v>0</v>
      </c>
    </row>
    <row r="64" spans="1:23" ht="11.25" hidden="1" customHeight="1" x14ac:dyDescent="0.25">
      <c r="A64" s="100"/>
      <c r="B64" s="50"/>
      <c r="C64" s="50"/>
      <c r="D64" s="50"/>
      <c r="E64" s="159" t="s">
        <v>3</v>
      </c>
      <c r="F64" s="159"/>
      <c r="G64" s="159"/>
      <c r="H64" s="159"/>
      <c r="I64" s="159"/>
      <c r="J64" s="159"/>
      <c r="K64" s="159"/>
      <c r="L64" s="159"/>
      <c r="M64" s="127">
        <f>SUM(J32:J61)</f>
        <v>0</v>
      </c>
    </row>
    <row r="65" spans="1:15" ht="15.75" thickBot="1" x14ac:dyDescent="0.3">
      <c r="A65" s="100"/>
      <c r="B65" s="50"/>
      <c r="C65" s="50" t="str">
        <f>IF(AD1=2,"Numero de Cuenta:","")</f>
        <v/>
      </c>
      <c r="D65" s="101" t="s">
        <v>119</v>
      </c>
      <c r="E65" s="159" t="s">
        <v>99</v>
      </c>
      <c r="F65" s="159"/>
      <c r="G65" s="159"/>
      <c r="H65" s="159"/>
      <c r="I65" s="159"/>
      <c r="J65" s="159"/>
      <c r="K65" s="159"/>
      <c r="L65" s="159"/>
      <c r="M65" s="129">
        <f>SUM(L32:L61)</f>
        <v>0</v>
      </c>
    </row>
    <row r="66" spans="1:15" ht="11.25" hidden="1" customHeight="1" x14ac:dyDescent="0.25">
      <c r="A66" s="102"/>
      <c r="B66" s="102"/>
      <c r="C66" s="102"/>
      <c r="D66" s="102"/>
      <c r="E66" s="159" t="str">
        <f xml:space="preserve"> "Retención IVA ("  &amp; Config!K2 &amp; "%)"</f>
        <v>Retención IVA (0%)</v>
      </c>
      <c r="F66" s="159"/>
      <c r="G66" s="159"/>
      <c r="H66" s="159"/>
      <c r="I66" s="159"/>
      <c r="J66" s="159"/>
      <c r="K66" s="159"/>
      <c r="L66" s="159"/>
      <c r="M66" s="127">
        <f>Config!K2*(CFD!M62-M63)/100</f>
        <v>0</v>
      </c>
      <c r="O66" s="54"/>
    </row>
    <row r="67" spans="1:15" ht="11.25" hidden="1" customHeight="1" thickBot="1" x14ac:dyDescent="0.3">
      <c r="A67" s="102"/>
      <c r="B67" s="102"/>
      <c r="C67" s="102"/>
      <c r="D67" s="102"/>
      <c r="E67" s="159" t="str">
        <f xml:space="preserve"> "Retención ISR ("  &amp;  Config!K3 &amp; "%)"</f>
        <v>Retención ISR (0%)</v>
      </c>
      <c r="F67" s="159"/>
      <c r="G67" s="159"/>
      <c r="H67" s="159"/>
      <c r="I67" s="159"/>
      <c r="J67" s="159"/>
      <c r="K67" s="159"/>
      <c r="L67" s="159"/>
      <c r="M67" s="127">
        <f>Config!K3*(CFD!M62-M63)/100</f>
        <v>0</v>
      </c>
      <c r="O67" s="54"/>
    </row>
    <row r="68" spans="1:15" ht="15" customHeight="1" x14ac:dyDescent="0.25">
      <c r="A68" s="160" t="s">
        <v>79</v>
      </c>
      <c r="B68" s="160"/>
      <c r="C68" s="160"/>
      <c r="D68" s="160"/>
      <c r="E68" s="159" t="s">
        <v>75</v>
      </c>
      <c r="F68" s="159"/>
      <c r="G68" s="159"/>
      <c r="H68" s="159"/>
      <c r="I68" s="159"/>
      <c r="J68" s="159"/>
      <c r="K68" s="159"/>
      <c r="L68" s="159"/>
      <c r="M68" s="162">
        <f>M62-M63+M64+M65-M66-M67</f>
        <v>0</v>
      </c>
      <c r="O68" s="54"/>
    </row>
    <row r="69" spans="1:15" ht="15.75" thickBot="1" x14ac:dyDescent="0.3">
      <c r="A69" s="161" t="e">
        <f ca="1">PesosMN(M68,E4,VLOOKUP(E4,Config!J:O,5,FALSE),IF(E4="PESOS",1,0 ))</f>
        <v>#NAME?</v>
      </c>
      <c r="B69" s="161"/>
      <c r="C69" s="161"/>
      <c r="D69" s="161"/>
      <c r="E69" s="159"/>
      <c r="F69" s="159"/>
      <c r="G69" s="159"/>
      <c r="H69" s="159"/>
      <c r="I69" s="159"/>
      <c r="J69" s="159"/>
      <c r="K69" s="159"/>
      <c r="L69" s="159"/>
      <c r="M69" s="163"/>
      <c r="O69" s="54"/>
    </row>
    <row r="70" spans="1:15" ht="15" customHeight="1" thickBot="1" x14ac:dyDescent="0.3">
      <c r="A70" s="90"/>
      <c r="B70" s="90"/>
      <c r="C70" s="90"/>
      <c r="D70" s="154" t="str">
        <f>"RÉGIMEN FISCAL: " &amp; IF(Config!M5&lt;&gt;"",Config!M5,"")</f>
        <v>RÉGIMEN FISCAL: REGIMEN FEDERAL DE LEY PERSONAS MORALES</v>
      </c>
      <c r="E70" s="154"/>
      <c r="F70" s="154"/>
      <c r="G70" s="154"/>
      <c r="H70" s="154"/>
      <c r="I70" s="154"/>
      <c r="J70" s="154"/>
      <c r="K70" s="154"/>
      <c r="L70" s="154"/>
      <c r="M70" s="154"/>
    </row>
    <row r="71" spans="1:15" ht="12.75" customHeight="1" x14ac:dyDescent="0.25">
      <c r="A71" s="90"/>
      <c r="B71" s="90"/>
      <c r="C71" s="90"/>
      <c r="D71" s="150"/>
      <c r="E71" s="151"/>
      <c r="F71" s="151"/>
      <c r="G71" s="151"/>
      <c r="H71" s="151"/>
      <c r="I71" s="151"/>
      <c r="J71" s="151"/>
      <c r="K71" s="151"/>
      <c r="L71" s="151"/>
      <c r="M71" s="152"/>
    </row>
    <row r="72" spans="1:15" ht="12.75" customHeight="1" x14ac:dyDescent="0.25">
      <c r="A72" s="90"/>
      <c r="B72" s="90"/>
      <c r="C72" s="90"/>
      <c r="D72" s="153"/>
      <c r="E72" s="154"/>
      <c r="F72" s="154"/>
      <c r="G72" s="154"/>
      <c r="H72" s="154"/>
      <c r="I72" s="154"/>
      <c r="J72" s="154"/>
      <c r="K72" s="154"/>
      <c r="L72" s="154"/>
      <c r="M72" s="155"/>
    </row>
    <row r="73" spans="1:15" ht="12.75" customHeight="1" x14ac:dyDescent="0.25">
      <c r="A73" s="90"/>
      <c r="B73" s="90"/>
      <c r="C73" s="90"/>
      <c r="D73" s="153"/>
      <c r="E73" s="154"/>
      <c r="F73" s="154"/>
      <c r="G73" s="154"/>
      <c r="H73" s="154"/>
      <c r="I73" s="154"/>
      <c r="J73" s="154"/>
      <c r="K73" s="154"/>
      <c r="L73" s="154"/>
      <c r="M73" s="155"/>
    </row>
    <row r="74" spans="1:15" ht="12.75" customHeight="1" thickBot="1" x14ac:dyDescent="0.3">
      <c r="A74" s="90"/>
      <c r="B74" s="90"/>
      <c r="C74" s="90"/>
      <c r="D74" s="156"/>
      <c r="E74" s="157"/>
      <c r="F74" s="157"/>
      <c r="G74" s="157"/>
      <c r="H74" s="157"/>
      <c r="I74" s="157"/>
      <c r="J74" s="157"/>
      <c r="K74" s="157"/>
      <c r="L74" s="157"/>
      <c r="M74" s="158"/>
    </row>
    <row r="75" spans="1:15" ht="12.75" customHeight="1" x14ac:dyDescent="0.25">
      <c r="A75" s="90"/>
      <c r="B75" s="90"/>
      <c r="C75" s="90"/>
      <c r="D75" s="150"/>
      <c r="E75" s="151"/>
      <c r="F75" s="151"/>
      <c r="G75" s="151"/>
      <c r="H75" s="151"/>
      <c r="I75" s="151"/>
      <c r="J75" s="151"/>
      <c r="K75" s="151"/>
      <c r="L75" s="151"/>
      <c r="M75" s="152"/>
    </row>
    <row r="76" spans="1:15" ht="12.75" customHeight="1" x14ac:dyDescent="0.25">
      <c r="A76" s="90"/>
      <c r="B76" s="49" t="s">
        <v>89</v>
      </c>
      <c r="C76" s="49"/>
      <c r="D76" s="153"/>
      <c r="E76" s="154"/>
      <c r="F76" s="154"/>
      <c r="G76" s="154"/>
      <c r="H76" s="154"/>
      <c r="I76" s="154"/>
      <c r="J76" s="154"/>
      <c r="K76" s="154"/>
      <c r="L76" s="154"/>
      <c r="M76" s="155"/>
    </row>
    <row r="77" spans="1:15" ht="12.75" customHeight="1" x14ac:dyDescent="0.25">
      <c r="A77" s="90"/>
      <c r="B77" s="49"/>
      <c r="C77" s="49"/>
      <c r="D77" s="153"/>
      <c r="E77" s="154"/>
      <c r="F77" s="154"/>
      <c r="G77" s="154"/>
      <c r="H77" s="154"/>
      <c r="I77" s="154"/>
      <c r="J77" s="154"/>
      <c r="K77" s="154"/>
      <c r="L77" s="154"/>
      <c r="M77" s="155"/>
    </row>
    <row r="78" spans="1:15" ht="12.75" customHeight="1" thickBot="1" x14ac:dyDescent="0.3">
      <c r="A78" s="90"/>
      <c r="B78" s="49"/>
      <c r="C78" s="49"/>
      <c r="D78" s="156"/>
      <c r="E78" s="157"/>
      <c r="F78" s="157"/>
      <c r="G78" s="157"/>
      <c r="H78" s="157"/>
      <c r="I78" s="157"/>
      <c r="J78" s="157"/>
      <c r="K78" s="157"/>
      <c r="L78" s="157"/>
      <c r="M78" s="158"/>
    </row>
    <row r="79" spans="1:15" ht="11.25" customHeight="1" x14ac:dyDescent="0.25">
      <c r="A79" s="90"/>
      <c r="B79" s="49"/>
      <c r="C79" s="49"/>
      <c r="D79" s="150"/>
      <c r="E79" s="88"/>
      <c r="F79" s="88"/>
      <c r="G79" s="88"/>
      <c r="H79" s="88"/>
      <c r="I79" s="88"/>
      <c r="J79" s="88"/>
      <c r="K79" s="88"/>
      <c r="L79" s="88"/>
      <c r="M79" s="89"/>
    </row>
    <row r="80" spans="1:15" ht="21.75" customHeight="1" x14ac:dyDescent="0.25">
      <c r="A80" s="90"/>
      <c r="B80" s="49"/>
      <c r="C80" s="49"/>
      <c r="D80" s="153"/>
      <c r="E80" s="90"/>
      <c r="F80" s="90"/>
      <c r="G80" s="90"/>
      <c r="H80" s="90"/>
      <c r="I80" s="90"/>
      <c r="J80" s="90"/>
      <c r="K80" s="90"/>
      <c r="L80" s="90"/>
      <c r="M80" s="91"/>
    </row>
    <row r="81" spans="1:13" ht="13.5" customHeight="1" x14ac:dyDescent="0.25">
      <c r="A81" s="90"/>
      <c r="B81" s="50"/>
      <c r="C81" s="50"/>
      <c r="D81" s="153"/>
      <c r="E81" s="90"/>
      <c r="F81" s="90"/>
      <c r="G81" s="90"/>
      <c r="H81" s="90"/>
      <c r="I81" s="90"/>
      <c r="J81" s="90"/>
      <c r="K81" s="90"/>
      <c r="L81" s="90"/>
      <c r="M81" s="91"/>
    </row>
    <row r="82" spans="1:13" ht="11.25" customHeight="1" x14ac:dyDescent="0.25">
      <c r="A82" s="90"/>
      <c r="B82" s="90"/>
      <c r="C82" s="90"/>
      <c r="D82" s="153"/>
      <c r="E82" s="90"/>
      <c r="F82" s="90"/>
      <c r="G82" s="90"/>
      <c r="H82" s="90"/>
      <c r="I82" s="90"/>
      <c r="J82" s="90"/>
      <c r="K82" s="90"/>
      <c r="L82" s="90"/>
      <c r="M82" s="91"/>
    </row>
    <row r="83" spans="1:13" ht="11.25" customHeight="1" x14ac:dyDescent="0.25">
      <c r="A83" s="90"/>
      <c r="B83" s="90"/>
      <c r="C83" s="90"/>
      <c r="D83" s="153"/>
      <c r="E83" s="90"/>
      <c r="F83" s="90"/>
      <c r="G83" s="90"/>
      <c r="H83" s="90"/>
      <c r="I83" s="90"/>
      <c r="J83" s="90"/>
      <c r="K83" s="90"/>
      <c r="L83" s="90"/>
      <c r="M83" s="91"/>
    </row>
    <row r="84" spans="1:13" ht="12.75" customHeight="1" x14ac:dyDescent="0.25">
      <c r="A84" s="90"/>
      <c r="B84" s="90"/>
      <c r="C84" s="90"/>
      <c r="D84" s="153"/>
      <c r="E84" s="90"/>
      <c r="F84" s="90"/>
      <c r="G84" s="90"/>
      <c r="H84" s="90"/>
      <c r="I84" s="90"/>
      <c r="J84" s="90"/>
      <c r="K84" s="90"/>
      <c r="L84" s="90"/>
      <c r="M84" s="91"/>
    </row>
    <row r="85" spans="1:13" ht="11.25" customHeight="1" x14ac:dyDescent="0.25">
      <c r="A85" s="90"/>
      <c r="B85" s="90"/>
      <c r="C85" s="90"/>
      <c r="D85" s="153"/>
      <c r="E85" s="90"/>
      <c r="F85" s="90"/>
      <c r="G85" s="90"/>
      <c r="H85" s="90"/>
      <c r="I85" s="90"/>
      <c r="J85" s="90"/>
      <c r="K85" s="90"/>
      <c r="L85" s="90"/>
      <c r="M85" s="91"/>
    </row>
    <row r="86" spans="1:13" ht="11.25" customHeight="1" x14ac:dyDescent="0.25">
      <c r="A86" s="90"/>
      <c r="B86" s="90"/>
      <c r="C86" s="90"/>
      <c r="D86" s="153"/>
      <c r="E86" s="90"/>
      <c r="F86" s="90"/>
      <c r="G86" s="90"/>
      <c r="H86" s="90"/>
      <c r="I86" s="90"/>
      <c r="J86" s="90"/>
      <c r="K86" s="90"/>
      <c r="L86" s="90"/>
      <c r="M86" s="91"/>
    </row>
    <row r="87" spans="1:13" ht="11.25" customHeight="1" thickBot="1" x14ac:dyDescent="0.3">
      <c r="A87" s="90"/>
      <c r="B87" s="90"/>
      <c r="C87" s="90"/>
      <c r="D87" s="156"/>
      <c r="E87" s="92"/>
      <c r="F87" s="92"/>
      <c r="G87" s="92"/>
      <c r="H87" s="92"/>
      <c r="I87" s="92"/>
      <c r="J87" s="92"/>
      <c r="K87" s="92"/>
      <c r="L87" s="92"/>
      <c r="M87" s="93"/>
    </row>
    <row r="88" spans="1:13" x14ac:dyDescent="0.25">
      <c r="A88" s="57" t="s">
        <v>98</v>
      </c>
    </row>
    <row r="89" spans="1:13" x14ac:dyDescent="0.25">
      <c r="A89" s="166" t="s">
        <v>112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</row>
    <row r="90" spans="1:13" x14ac:dyDescent="0.25">
      <c r="A90" s="55"/>
    </row>
    <row r="91" spans="1:13" x14ac:dyDescent="0.25">
      <c r="A91" s="56" t="str">
        <f>"Número de serie del certificado de sello digital : " &amp; Config!B6</f>
        <v>Número de serie del certificado de sello digital : 00001000000200041011</v>
      </c>
    </row>
  </sheetData>
  <mergeCells count="53">
    <mergeCell ref="A89:M89"/>
    <mergeCell ref="E22:M22"/>
    <mergeCell ref="A23:D24"/>
    <mergeCell ref="A26:D27"/>
    <mergeCell ref="A29:D29"/>
    <mergeCell ref="E63:L63"/>
    <mergeCell ref="G30:H30"/>
    <mergeCell ref="A30:A31"/>
    <mergeCell ref="B30:B31"/>
    <mergeCell ref="D30:D31"/>
    <mergeCell ref="E30:E31"/>
    <mergeCell ref="F30:F31"/>
    <mergeCell ref="C30:C31"/>
    <mergeCell ref="I30:J30"/>
    <mergeCell ref="K30:L30"/>
    <mergeCell ref="E26:M27"/>
    <mergeCell ref="A17:D21"/>
    <mergeCell ref="D75:M78"/>
    <mergeCell ref="D79:D87"/>
    <mergeCell ref="E68:L69"/>
    <mergeCell ref="D71:M74"/>
    <mergeCell ref="D70:M70"/>
    <mergeCell ref="A68:D68"/>
    <mergeCell ref="A69:D69"/>
    <mergeCell ref="M68:M69"/>
    <mergeCell ref="E65:L65"/>
    <mergeCell ref="E66:L66"/>
    <mergeCell ref="E67:L67"/>
    <mergeCell ref="E62:L62"/>
    <mergeCell ref="E64:L64"/>
    <mergeCell ref="E29:M29"/>
    <mergeCell ref="E25:M25"/>
    <mergeCell ref="E23:M24"/>
    <mergeCell ref="E19:M19"/>
    <mergeCell ref="E20:M20"/>
    <mergeCell ref="E12:M12"/>
    <mergeCell ref="E14:M14"/>
    <mergeCell ref="E28:M28"/>
    <mergeCell ref="M30:M31"/>
    <mergeCell ref="E11:M11"/>
    <mergeCell ref="E21:M21"/>
    <mergeCell ref="A6:C15"/>
    <mergeCell ref="E16:M16"/>
    <mergeCell ref="E6:M6"/>
    <mergeCell ref="E8:M8"/>
    <mergeCell ref="E7:M7"/>
    <mergeCell ref="D11:D12"/>
    <mergeCell ref="D14:D15"/>
    <mergeCell ref="E9:M10"/>
    <mergeCell ref="E13:M13"/>
    <mergeCell ref="D7:D10"/>
    <mergeCell ref="E17:M17"/>
    <mergeCell ref="E18:M18"/>
  </mergeCells>
  <dataValidations xWindow="781" yWindow="201" count="3">
    <dataValidation type="decimal" operator="greaterThan" allowBlank="1" showInputMessage="1" showErrorMessage="1" sqref="A32:A60">
      <formula1>0</formula1>
    </dataValidation>
    <dataValidation type="decimal" operator="greaterThanOrEqual" allowBlank="1" showInputMessage="1" showErrorMessage="1" sqref="E32:E60">
      <formula1>0</formula1>
    </dataValidation>
    <dataValidation type="list" allowBlank="1" showInputMessage="1" showErrorMessage="1" sqref="D62">
      <formula1>AA$1:AA$6</formula1>
    </dataValidation>
  </dataValidations>
  <printOptions horizontalCentered="1" verticalCentered="1"/>
  <pageMargins left="0.39370078740157483" right="0.39370078740157483" top="0.39370078740157483" bottom="0.39370078740157483" header="0" footer="0"/>
  <pageSetup scale="66" orientation="portrait" r:id="rId1"/>
  <drawing r:id="rId2"/>
  <legacyDrawing r:id="rId3"/>
  <controls>
    <mc:AlternateContent xmlns:mc="http://schemas.openxmlformats.org/markup-compatibility/2006">
      <mc:Choice Requires="x14">
        <control shapeId="2074" r:id="rId4" name="btn_monitor">
          <controlPr defaultSize="0" print="0" autoFill="0" autoLine="0" r:id="rId5">
            <anchor>
              <from>
                <xdr:col>2</xdr:col>
                <xdr:colOff>228600</xdr:colOff>
                <xdr:row>2</xdr:row>
                <xdr:rowOff>142875</xdr:rowOff>
              </from>
              <to>
                <xdr:col>3</xdr:col>
                <xdr:colOff>752475</xdr:colOff>
                <xdr:row>4</xdr:row>
                <xdr:rowOff>104775</xdr:rowOff>
              </to>
            </anchor>
          </controlPr>
        </control>
      </mc:Choice>
      <mc:Fallback>
        <control shapeId="2074" r:id="rId4" name="btn_monitor"/>
      </mc:Fallback>
    </mc:AlternateContent>
    <mc:AlternateContent xmlns:mc="http://schemas.openxmlformats.org/markup-compatibility/2006">
      <mc:Choice Requires="x14">
        <control shapeId="2054" r:id="rId6" name="btnActualiza">
          <controlPr defaultSize="0" print="0" autoFill="0" autoLine="0" autoPict="0" r:id="rId7">
            <anchor>
              <from>
                <xdr:col>0</xdr:col>
                <xdr:colOff>104775</xdr:colOff>
                <xdr:row>0</xdr:row>
                <xdr:rowOff>95250</xdr:rowOff>
              </from>
              <to>
                <xdr:col>2</xdr:col>
                <xdr:colOff>104775</xdr:colOff>
                <xdr:row>2</xdr:row>
                <xdr:rowOff>57150</xdr:rowOff>
              </to>
            </anchor>
          </controlPr>
        </control>
      </mc:Choice>
      <mc:Fallback>
        <control shapeId="2054" r:id="rId6" name="btnActualiza"/>
      </mc:Fallback>
    </mc:AlternateContent>
    <mc:AlternateContent xmlns:mc="http://schemas.openxmlformats.org/markup-compatibility/2006">
      <mc:Choice Requires="x14">
        <control shapeId="2069" r:id="rId8" name="imgCBB">
          <controlPr autoLine="0" r:id="rId9">
            <anchor moveWithCells="1" sizeWithCells="1">
              <from>
                <xdr:col>4</xdr:col>
                <xdr:colOff>742950</xdr:colOff>
                <xdr:row>78</xdr:row>
                <xdr:rowOff>38100</xdr:rowOff>
              </from>
              <to>
                <xdr:col>12</xdr:col>
                <xdr:colOff>666750</xdr:colOff>
                <xdr:row>86</xdr:row>
                <xdr:rowOff>85725</xdr:rowOff>
              </to>
            </anchor>
          </controlPr>
        </control>
      </mc:Choice>
      <mc:Fallback>
        <control shapeId="2069" r:id="rId8" name="imgCBB"/>
      </mc:Fallback>
    </mc:AlternateContent>
    <mc:AlternateContent xmlns:mc="http://schemas.openxmlformats.org/markup-compatibility/2006">
      <mc:Choice Requires="x14">
        <control shapeId="2071" r:id="rId10" name="btnFacturar">
          <controlPr defaultSize="0" autoFill="0" autoLine="0" r:id="rId11">
            <anchor moveWithCells="1">
              <from>
                <xdr:col>0</xdr:col>
                <xdr:colOff>104775</xdr:colOff>
                <xdr:row>2</xdr:row>
                <xdr:rowOff>152400</xdr:rowOff>
              </from>
              <to>
                <xdr:col>2</xdr:col>
                <xdr:colOff>104775</xdr:colOff>
                <xdr:row>4</xdr:row>
                <xdr:rowOff>114300</xdr:rowOff>
              </to>
            </anchor>
          </controlPr>
        </control>
      </mc:Choice>
      <mc:Fallback>
        <control shapeId="2071" r:id="rId10" name="btnFacturar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xWindow="781" yWindow="201" count="6">
        <x14:dataValidation type="list" allowBlank="1" showInputMessage="1" showErrorMessage="1" prompt="Seleccione una Moneda Por Favor_x000a_">
          <x14:formula1>
            <xm:f>Config!$J23:$J25</xm:f>
          </x14:formula1>
          <xm:sqref>E4</xm:sqref>
        </x14:dataValidation>
        <x14:dataValidation type="list" allowBlank="1" showInputMessage="1" showErrorMessage="1">
          <x14:formula1>
            <xm:f>Config!$F$35:$F$35</xm:f>
          </x14:formula1>
          <xm:sqref>F2:L2</xm:sqref>
        </x14:dataValidation>
        <x14:dataValidation type="list" allowBlank="1" showInputMessage="1" showErrorMessage="1">
          <x14:formula1>
            <xm:f>Clientes!$A:$A</xm:f>
          </x14:formula1>
          <xm:sqref>E3</xm:sqref>
        </x14:dataValidation>
        <x14:dataValidation type="list" allowBlank="1" showInputMessage="1" showErrorMessage="1">
          <x14:formula1>
            <xm:f>Config!J$35:J$36</xm:f>
          </x14:formula1>
          <xm:sqref>E5</xm:sqref>
        </x14:dataValidation>
        <x14:dataValidation type="list" errorStyle="information" allowBlank="1" showInputMessage="1" showErrorMessage="1" prompt="Seleccione un Folio por favor">
          <x14:formula1>
            <xm:f>Config!$C$35:$C$35</xm:f>
          </x14:formula1>
          <xm:sqref>E2</xm:sqref>
        </x14:dataValidation>
        <x14:dataValidation type="list" errorStyle="information" allowBlank="1" showInputMessage="1" showErrorMessage="1" prompt="Seleccione un tipo de documento por favor">
          <x14:formula1>
            <xm:f>Config!$P$1:$P$5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5"/>
  <sheetViews>
    <sheetView topLeftCell="E1" zoomScale="110" zoomScaleNormal="110" workbookViewId="0">
      <selection activeCell="E9" sqref="E9"/>
    </sheetView>
  </sheetViews>
  <sheetFormatPr baseColWidth="10" defaultColWidth="11.42578125" defaultRowHeight="15" x14ac:dyDescent="0.25"/>
  <cols>
    <col min="1" max="1" width="21" style="28" customWidth="1"/>
    <col min="2" max="2" width="35.140625" style="28" customWidth="1"/>
    <col min="3" max="3" width="13.7109375" style="28" customWidth="1"/>
    <col min="4" max="4" width="23.85546875" style="28" bestFit="1" customWidth="1"/>
    <col min="5" max="5" width="16.7109375" style="28" customWidth="1"/>
    <col min="6" max="6" width="15.42578125" style="28" customWidth="1"/>
    <col min="7" max="7" width="11.28515625" style="28" bestFit="1" customWidth="1"/>
    <col min="8" max="8" width="20.28515625" style="28" customWidth="1"/>
    <col min="9" max="9" width="32.28515625" style="28" customWidth="1"/>
    <col min="10" max="10" width="21.42578125" style="28" customWidth="1"/>
    <col min="11" max="11" width="14.5703125" style="28" customWidth="1"/>
    <col min="12" max="12" width="6" style="28" customWidth="1"/>
    <col min="13" max="13" width="11.42578125" style="28"/>
    <col min="14" max="14" width="14" style="28" bestFit="1" customWidth="1"/>
    <col min="15" max="16384" width="11.42578125" style="28"/>
  </cols>
  <sheetData>
    <row r="1" spans="1:14" ht="16.5" thickTop="1" thickBot="1" x14ac:dyDescent="0.3">
      <c r="A1" s="29" t="s">
        <v>51</v>
      </c>
      <c r="B1" s="29" t="s">
        <v>59</v>
      </c>
      <c r="C1" s="29" t="s">
        <v>8</v>
      </c>
      <c r="D1" s="29" t="s">
        <v>5</v>
      </c>
      <c r="E1" s="29" t="s">
        <v>6</v>
      </c>
      <c r="F1" s="29" t="s">
        <v>9</v>
      </c>
      <c r="G1" s="29" t="s">
        <v>10</v>
      </c>
      <c r="H1" s="29" t="s">
        <v>7</v>
      </c>
      <c r="I1" s="29" t="s">
        <v>11</v>
      </c>
      <c r="J1" s="29" t="s">
        <v>54</v>
      </c>
      <c r="K1" s="29" t="s">
        <v>55</v>
      </c>
      <c r="L1" s="29" t="s">
        <v>56</v>
      </c>
      <c r="M1" s="29" t="s">
        <v>120</v>
      </c>
      <c r="N1" s="29" t="s">
        <v>156</v>
      </c>
    </row>
    <row r="2" spans="1:14" ht="15.75" thickTop="1" x14ac:dyDescent="0.25">
      <c r="A2" s="28" t="s">
        <v>136</v>
      </c>
      <c r="B2" s="28" t="s">
        <v>137</v>
      </c>
      <c r="D2" s="68"/>
      <c r="M2" s="28" t="s">
        <v>142</v>
      </c>
      <c r="N2" s="28" t="s">
        <v>155</v>
      </c>
    </row>
    <row r="3" spans="1:14" x14ac:dyDescent="0.25">
      <c r="A3" s="28" t="s">
        <v>138</v>
      </c>
      <c r="B3" s="28" t="s">
        <v>139</v>
      </c>
      <c r="D3" s="68"/>
      <c r="M3" s="28" t="s">
        <v>142</v>
      </c>
    </row>
    <row r="4" spans="1:14" x14ac:dyDescent="0.25">
      <c r="A4" s="28" t="s">
        <v>140</v>
      </c>
      <c r="B4" s="28" t="s">
        <v>159</v>
      </c>
      <c r="C4" s="28" t="s">
        <v>141</v>
      </c>
      <c r="E4" s="28" t="s">
        <v>160</v>
      </c>
      <c r="F4" s="28" t="s">
        <v>127</v>
      </c>
      <c r="G4" s="28" t="s">
        <v>128</v>
      </c>
      <c r="H4" s="28" t="s">
        <v>129</v>
      </c>
      <c r="I4" s="28" t="s">
        <v>161</v>
      </c>
      <c r="J4" s="28" t="s">
        <v>162</v>
      </c>
      <c r="K4" s="28" t="s">
        <v>163</v>
      </c>
      <c r="L4" s="28" t="s">
        <v>133</v>
      </c>
      <c r="M4" s="28" t="s">
        <v>164</v>
      </c>
      <c r="N4" s="28" t="s">
        <v>158</v>
      </c>
    </row>
    <row r="5" spans="1:14" x14ac:dyDescent="0.25">
      <c r="A5" s="28" t="s">
        <v>169</v>
      </c>
      <c r="B5" s="28" t="s">
        <v>170</v>
      </c>
      <c r="E5" s="28" t="s">
        <v>171</v>
      </c>
      <c r="F5" s="28" t="s">
        <v>172</v>
      </c>
      <c r="H5" s="28" t="s">
        <v>173</v>
      </c>
      <c r="J5" s="28" t="s">
        <v>162</v>
      </c>
      <c r="K5" s="28" t="s">
        <v>163</v>
      </c>
      <c r="L5" s="28" t="s">
        <v>174</v>
      </c>
      <c r="M5" s="28" t="s">
        <v>175</v>
      </c>
      <c r="N5" s="2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998"/>
  <sheetViews>
    <sheetView tabSelected="1" zoomScale="80" zoomScaleNormal="80" workbookViewId="0">
      <selection activeCell="H10" sqref="H10"/>
    </sheetView>
  </sheetViews>
  <sheetFormatPr baseColWidth="10" defaultColWidth="11" defaultRowHeight="15" x14ac:dyDescent="0.25"/>
  <cols>
    <col min="1" max="1" width="11" style="1"/>
    <col min="2" max="2" width="14.140625" style="1" customWidth="1"/>
    <col min="3" max="3" width="80.140625" style="1" customWidth="1"/>
    <col min="4" max="4" width="16" style="1" customWidth="1"/>
    <col min="5" max="5" width="11.28515625" style="1" customWidth="1"/>
    <col min="6" max="6" width="9.42578125" style="1" customWidth="1"/>
    <col min="7" max="7" width="11" style="1" customWidth="1"/>
    <col min="8" max="8" width="14.28515625" style="28" bestFit="1" customWidth="1"/>
    <col min="9" max="9" width="11" style="1"/>
    <col min="10" max="10" width="12.28515625" style="53" bestFit="1" customWidth="1"/>
    <col min="11" max="16384" width="11" style="1"/>
  </cols>
  <sheetData>
    <row r="1" spans="1:10" ht="31.5" thickTop="1" thickBot="1" x14ac:dyDescent="0.3">
      <c r="A1" s="21" t="s">
        <v>57</v>
      </c>
      <c r="B1" s="18" t="s">
        <v>44</v>
      </c>
      <c r="C1" s="19" t="s">
        <v>0</v>
      </c>
      <c r="D1" s="20" t="s">
        <v>58</v>
      </c>
      <c r="E1" s="20" t="s">
        <v>45</v>
      </c>
      <c r="F1" s="21" t="s">
        <v>46</v>
      </c>
      <c r="G1" s="22" t="s">
        <v>47</v>
      </c>
      <c r="H1" s="29" t="s">
        <v>156</v>
      </c>
    </row>
    <row r="2" spans="1:10" ht="15.75" thickTop="1" x14ac:dyDescent="0.25">
      <c r="A2" s="27" t="s">
        <v>177</v>
      </c>
      <c r="B2" s="23" t="s">
        <v>157</v>
      </c>
      <c r="C2" s="24" t="s">
        <v>168</v>
      </c>
      <c r="D2" s="33">
        <f>+J2/1.16</f>
        <v>83879.310344827594</v>
      </c>
      <c r="E2" s="25">
        <v>0</v>
      </c>
      <c r="F2" s="26">
        <v>0</v>
      </c>
      <c r="G2" s="23">
        <v>16</v>
      </c>
      <c r="J2" s="130">
        <v>97300</v>
      </c>
    </row>
    <row r="3" spans="1:10" x14ac:dyDescent="0.25">
      <c r="A3" s="27" t="s">
        <v>178</v>
      </c>
      <c r="B3" s="23" t="s">
        <v>157</v>
      </c>
      <c r="C3" s="24" t="s">
        <v>168</v>
      </c>
      <c r="D3" s="33">
        <f t="shared" ref="D3" si="0">+J3/1.16</f>
        <v>67550.155172413797</v>
      </c>
      <c r="E3" s="25">
        <v>0</v>
      </c>
      <c r="F3" s="26">
        <v>0</v>
      </c>
      <c r="G3" s="23">
        <v>16</v>
      </c>
      <c r="J3" s="130">
        <v>78358.179999999993</v>
      </c>
    </row>
    <row r="4" spans="1:10" x14ac:dyDescent="0.25">
      <c r="A4" s="27" t="s">
        <v>179</v>
      </c>
      <c r="B4" s="23" t="s">
        <v>157</v>
      </c>
      <c r="C4" s="24" t="s">
        <v>168</v>
      </c>
      <c r="D4" s="33">
        <f>+J4/1.16</f>
        <v>94291.448275862072</v>
      </c>
      <c r="E4" s="25">
        <v>0</v>
      </c>
      <c r="F4" s="26">
        <v>0</v>
      </c>
      <c r="G4" s="23">
        <v>16</v>
      </c>
      <c r="J4" s="130">
        <v>109378.08</v>
      </c>
    </row>
    <row r="5" spans="1:10" x14ac:dyDescent="0.25">
      <c r="A5" s="27" t="s">
        <v>180</v>
      </c>
      <c r="B5" s="23" t="s">
        <v>157</v>
      </c>
      <c r="C5" s="24" t="s">
        <v>168</v>
      </c>
      <c r="D5" s="33">
        <f t="shared" ref="D5:D8" si="1">+J5/1.16</f>
        <v>74746.301724137942</v>
      </c>
      <c r="E5" s="25">
        <v>0</v>
      </c>
      <c r="F5" s="26">
        <v>0</v>
      </c>
      <c r="G5" s="23">
        <v>16</v>
      </c>
      <c r="J5" s="130">
        <v>86705.71</v>
      </c>
    </row>
    <row r="6" spans="1:10" x14ac:dyDescent="0.25">
      <c r="A6" s="27" t="s">
        <v>181</v>
      </c>
      <c r="B6" s="23" t="s">
        <v>157</v>
      </c>
      <c r="C6" s="24" t="s">
        <v>168</v>
      </c>
      <c r="D6" s="33">
        <f t="shared" si="1"/>
        <v>100156.4051724138</v>
      </c>
      <c r="E6" s="25">
        <v>0</v>
      </c>
      <c r="F6" s="26">
        <v>0</v>
      </c>
      <c r="G6" s="23">
        <v>16</v>
      </c>
      <c r="J6" s="130">
        <v>116181.43</v>
      </c>
    </row>
    <row r="7" spans="1:10" x14ac:dyDescent="0.25">
      <c r="A7" s="27" t="s">
        <v>182</v>
      </c>
      <c r="B7" s="23" t="s">
        <v>157</v>
      </c>
      <c r="C7" s="24" t="s">
        <v>168</v>
      </c>
      <c r="D7" s="33">
        <f t="shared" si="1"/>
        <v>2963.4051724137935</v>
      </c>
      <c r="E7" s="25">
        <v>0</v>
      </c>
      <c r="F7" s="26">
        <v>0</v>
      </c>
      <c r="G7" s="23">
        <v>16</v>
      </c>
      <c r="J7" s="130">
        <v>3437.55</v>
      </c>
    </row>
    <row r="8" spans="1:10" x14ac:dyDescent="0.25">
      <c r="A8" s="27" t="s">
        <v>183</v>
      </c>
      <c r="B8" s="23" t="s">
        <v>157</v>
      </c>
      <c r="C8" s="24" t="s">
        <v>168</v>
      </c>
      <c r="D8" s="33">
        <f t="shared" si="1"/>
        <v>101932.2672413793</v>
      </c>
      <c r="E8" s="25">
        <v>0</v>
      </c>
      <c r="F8" s="26">
        <v>0</v>
      </c>
      <c r="G8" s="23">
        <v>16</v>
      </c>
      <c r="J8" s="130">
        <v>118241.43</v>
      </c>
    </row>
    <row r="9" spans="1:10" x14ac:dyDescent="0.25">
      <c r="A9" s="27" t="s">
        <v>184</v>
      </c>
      <c r="B9" s="23" t="s">
        <v>157</v>
      </c>
      <c r="C9" s="24" t="s">
        <v>168</v>
      </c>
      <c r="D9" s="33">
        <f t="shared" ref="D9:D11" si="2">+J9/1.16</f>
        <v>102477.74137931035</v>
      </c>
      <c r="E9" s="25">
        <v>0</v>
      </c>
      <c r="F9" s="26">
        <v>0</v>
      </c>
      <c r="G9" s="23">
        <v>16</v>
      </c>
      <c r="J9" s="130">
        <v>118874.18</v>
      </c>
    </row>
    <row r="10" spans="1:10" x14ac:dyDescent="0.25">
      <c r="A10" s="27" t="s">
        <v>185</v>
      </c>
      <c r="B10" s="23" t="s">
        <v>157</v>
      </c>
      <c r="C10" s="24" t="s">
        <v>168</v>
      </c>
      <c r="D10" s="33">
        <f t="shared" si="2"/>
        <v>0</v>
      </c>
      <c r="E10" s="25">
        <v>0</v>
      </c>
      <c r="F10" s="26">
        <v>0</v>
      </c>
      <c r="G10" s="23">
        <v>16</v>
      </c>
      <c r="J10" s="130"/>
    </row>
    <row r="11" spans="1:10" x14ac:dyDescent="0.25">
      <c r="A11" s="27" t="s">
        <v>186</v>
      </c>
      <c r="B11" s="23" t="s">
        <v>157</v>
      </c>
      <c r="C11" s="24" t="s">
        <v>168</v>
      </c>
      <c r="D11" s="33">
        <f t="shared" si="2"/>
        <v>0</v>
      </c>
      <c r="E11" s="25">
        <v>0</v>
      </c>
      <c r="F11" s="26">
        <v>0</v>
      </c>
      <c r="G11" s="23">
        <v>16</v>
      </c>
      <c r="J11" s="130"/>
    </row>
    <row r="12" spans="1:10" x14ac:dyDescent="0.25">
      <c r="A12" s="27" t="s">
        <v>187</v>
      </c>
      <c r="B12" s="23" t="s">
        <v>157</v>
      </c>
      <c r="C12" s="24" t="s">
        <v>168</v>
      </c>
      <c r="D12" s="33">
        <f t="shared" ref="D12" si="3">+J12/1.16</f>
        <v>0</v>
      </c>
      <c r="E12" s="25">
        <v>0</v>
      </c>
      <c r="F12" s="26">
        <v>0</v>
      </c>
      <c r="G12" s="23">
        <v>16</v>
      </c>
      <c r="J12" s="130"/>
    </row>
    <row r="13" spans="1:10" x14ac:dyDescent="0.25">
      <c r="A13" s="27"/>
      <c r="B13" s="23"/>
      <c r="C13" s="24"/>
      <c r="D13" s="33"/>
      <c r="E13" s="25"/>
      <c r="F13" s="26"/>
      <c r="G13" s="23"/>
    </row>
    <row r="14" spans="1:10" x14ac:dyDescent="0.25">
      <c r="A14" s="27"/>
      <c r="B14" s="23"/>
      <c r="C14" s="24"/>
      <c r="D14" s="33"/>
      <c r="E14" s="25"/>
      <c r="F14" s="26"/>
      <c r="G14" s="23"/>
    </row>
    <row r="15" spans="1:10" x14ac:dyDescent="0.25">
      <c r="A15" s="27"/>
      <c r="B15" s="23"/>
      <c r="C15" s="24"/>
      <c r="D15" s="33"/>
      <c r="E15" s="25"/>
      <c r="F15" s="26"/>
      <c r="G15" s="23"/>
    </row>
    <row r="16" spans="1:10" x14ac:dyDescent="0.25">
      <c r="A16" s="27"/>
      <c r="B16" s="23"/>
      <c r="C16" s="24"/>
      <c r="D16" s="33"/>
      <c r="E16" s="25"/>
      <c r="F16" s="26"/>
      <c r="G16" s="23"/>
    </row>
    <row r="17" spans="1:7" x14ac:dyDescent="0.25">
      <c r="A17" s="27"/>
      <c r="B17" s="23"/>
      <c r="C17" s="24"/>
      <c r="D17" s="33"/>
      <c r="E17" s="25"/>
      <c r="F17" s="26"/>
      <c r="G17" s="23"/>
    </row>
    <row r="18" spans="1:7" x14ac:dyDescent="0.25">
      <c r="A18" s="27"/>
      <c r="B18" s="23"/>
      <c r="C18" s="24"/>
      <c r="D18" s="33"/>
      <c r="E18" s="25"/>
      <c r="F18" s="26"/>
      <c r="G18" s="23"/>
    </row>
    <row r="19" spans="1:7" x14ac:dyDescent="0.25">
      <c r="A19" s="27"/>
      <c r="B19" s="23"/>
      <c r="C19" s="24"/>
      <c r="D19" s="33"/>
      <c r="E19" s="25"/>
      <c r="F19" s="26"/>
      <c r="G19" s="23"/>
    </row>
    <row r="20" spans="1:7" x14ac:dyDescent="0.25">
      <c r="A20" s="27"/>
      <c r="B20" s="23"/>
      <c r="C20" s="24"/>
      <c r="D20" s="33"/>
      <c r="E20" s="25"/>
      <c r="F20" s="26"/>
      <c r="G20" s="23"/>
    </row>
    <row r="21" spans="1:7" x14ac:dyDescent="0.25">
      <c r="A21" s="27"/>
      <c r="B21" s="23"/>
      <c r="C21" s="24"/>
      <c r="D21" s="33"/>
      <c r="E21" s="25"/>
      <c r="F21" s="26"/>
      <c r="G21" s="23"/>
    </row>
    <row r="22" spans="1:7" x14ac:dyDescent="0.25">
      <c r="A22" s="27"/>
      <c r="B22" s="23"/>
      <c r="C22" s="24"/>
      <c r="D22" s="33"/>
      <c r="E22" s="25"/>
      <c r="F22" s="26"/>
      <c r="G22" s="23"/>
    </row>
    <row r="23" spans="1:7" x14ac:dyDescent="0.25">
      <c r="A23" s="27"/>
      <c r="B23" s="23"/>
      <c r="C23" s="24"/>
      <c r="D23" s="33"/>
      <c r="E23" s="25"/>
      <c r="F23" s="26"/>
      <c r="G23" s="23"/>
    </row>
    <row r="24" spans="1:7" x14ac:dyDescent="0.25">
      <c r="A24" s="27"/>
      <c r="B24" s="23"/>
      <c r="C24" s="24"/>
      <c r="D24" s="33"/>
      <c r="E24" s="25"/>
      <c r="F24" s="26"/>
      <c r="G24" s="23"/>
    </row>
    <row r="25" spans="1:7" x14ac:dyDescent="0.25">
      <c r="A25" s="27"/>
      <c r="B25" s="23"/>
      <c r="C25" s="24"/>
      <c r="D25" s="33"/>
      <c r="E25" s="25"/>
      <c r="F25" s="26"/>
      <c r="G25" s="23"/>
    </row>
    <row r="26" spans="1:7" x14ac:dyDescent="0.25">
      <c r="A26" s="27"/>
      <c r="B26" s="23"/>
      <c r="C26" s="24"/>
      <c r="D26" s="33"/>
      <c r="E26" s="25"/>
      <c r="F26" s="26"/>
      <c r="G26" s="23"/>
    </row>
    <row r="27" spans="1:7" x14ac:dyDescent="0.25">
      <c r="A27" s="27"/>
      <c r="B27" s="23"/>
      <c r="C27" s="24"/>
      <c r="D27" s="33"/>
      <c r="E27" s="25"/>
      <c r="F27" s="26"/>
      <c r="G27" s="23"/>
    </row>
    <row r="28" spans="1:7" x14ac:dyDescent="0.25">
      <c r="A28" s="27"/>
      <c r="B28" s="23"/>
      <c r="C28" s="24"/>
      <c r="D28" s="33"/>
      <c r="E28" s="25"/>
      <c r="F28" s="26"/>
      <c r="G28" s="23"/>
    </row>
    <row r="29" spans="1:7" x14ac:dyDescent="0.25">
      <c r="A29" s="27"/>
      <c r="B29" s="23"/>
      <c r="C29" s="24"/>
      <c r="D29" s="33"/>
      <c r="E29" s="25"/>
      <c r="F29" s="26"/>
      <c r="G29" s="23"/>
    </row>
    <row r="30" spans="1:7" x14ac:dyDescent="0.25">
      <c r="A30" s="27"/>
      <c r="B30" s="23"/>
      <c r="C30" s="24"/>
      <c r="D30" s="33"/>
      <c r="E30" s="25"/>
      <c r="F30" s="26"/>
      <c r="G30" s="23"/>
    </row>
    <row r="31" spans="1:7" x14ac:dyDescent="0.25">
      <c r="A31" s="27"/>
      <c r="B31" s="23"/>
      <c r="C31" s="24"/>
      <c r="D31" s="33"/>
      <c r="E31" s="25"/>
      <c r="F31" s="26"/>
      <c r="G31" s="23"/>
    </row>
    <row r="32" spans="1:7" x14ac:dyDescent="0.25">
      <c r="A32" s="27"/>
      <c r="B32" s="23"/>
      <c r="C32" s="24"/>
      <c r="D32" s="33"/>
      <c r="E32" s="25"/>
      <c r="F32" s="26"/>
      <c r="G32" s="23"/>
    </row>
    <row r="33" spans="1:7" x14ac:dyDescent="0.25">
      <c r="A33" s="27"/>
      <c r="B33" s="23"/>
      <c r="C33" s="24"/>
      <c r="D33" s="33"/>
      <c r="E33" s="25"/>
      <c r="F33" s="26"/>
      <c r="G33" s="23"/>
    </row>
    <row r="34" spans="1:7" x14ac:dyDescent="0.25">
      <c r="A34" s="27"/>
      <c r="B34" s="23"/>
      <c r="C34" s="24"/>
      <c r="D34" s="33"/>
      <c r="E34" s="25"/>
      <c r="F34" s="26"/>
      <c r="G34" s="23"/>
    </row>
    <row r="35" spans="1:7" x14ac:dyDescent="0.25">
      <c r="A35" s="27"/>
      <c r="B35" s="23"/>
      <c r="C35" s="24"/>
      <c r="D35" s="33"/>
      <c r="E35" s="25"/>
      <c r="F35" s="26"/>
      <c r="G35" s="23"/>
    </row>
    <row r="36" spans="1:7" x14ac:dyDescent="0.25">
      <c r="A36" s="27"/>
      <c r="B36" s="23"/>
      <c r="C36" s="24"/>
      <c r="D36" s="33"/>
      <c r="E36" s="25"/>
      <c r="F36" s="26"/>
      <c r="G36" s="23"/>
    </row>
    <row r="37" spans="1:7" x14ac:dyDescent="0.25">
      <c r="A37" s="27"/>
      <c r="B37" s="23"/>
      <c r="C37" s="24"/>
      <c r="D37" s="33"/>
      <c r="E37" s="25"/>
      <c r="F37" s="26"/>
      <c r="G37" s="23"/>
    </row>
    <row r="38" spans="1:7" x14ac:dyDescent="0.25">
      <c r="A38" s="27"/>
      <c r="B38" s="23"/>
      <c r="C38" s="24"/>
      <c r="D38" s="33"/>
      <c r="E38" s="25"/>
      <c r="F38" s="26"/>
      <c r="G38" s="23"/>
    </row>
    <row r="39" spans="1:7" x14ac:dyDescent="0.25">
      <c r="A39" s="27"/>
      <c r="B39" s="23"/>
      <c r="C39" s="24"/>
      <c r="D39" s="33"/>
      <c r="E39" s="25"/>
      <c r="F39" s="26"/>
      <c r="G39" s="23"/>
    </row>
    <row r="40" spans="1:7" x14ac:dyDescent="0.25">
      <c r="A40" s="27"/>
      <c r="B40" s="23"/>
      <c r="C40" s="24"/>
      <c r="D40" s="33"/>
      <c r="E40" s="25"/>
      <c r="F40" s="26"/>
      <c r="G40" s="23"/>
    </row>
    <row r="41" spans="1:7" x14ac:dyDescent="0.25">
      <c r="A41" s="27"/>
      <c r="B41" s="23"/>
      <c r="C41" s="24"/>
      <c r="D41" s="33"/>
      <c r="E41" s="25"/>
      <c r="F41" s="26"/>
      <c r="G41" s="23"/>
    </row>
    <row r="42" spans="1:7" x14ac:dyDescent="0.25">
      <c r="A42" s="27"/>
      <c r="B42" s="23"/>
      <c r="C42" s="24"/>
      <c r="D42" s="33"/>
      <c r="E42" s="25"/>
      <c r="F42" s="26"/>
      <c r="G42" s="23"/>
    </row>
    <row r="43" spans="1:7" x14ac:dyDescent="0.25">
      <c r="A43" s="27"/>
      <c r="B43" s="23"/>
      <c r="C43" s="24"/>
      <c r="D43" s="33"/>
      <c r="E43" s="25"/>
      <c r="F43" s="26"/>
      <c r="G43" s="23"/>
    </row>
    <row r="44" spans="1:7" x14ac:dyDescent="0.25">
      <c r="A44" s="27"/>
      <c r="B44" s="23"/>
      <c r="C44" s="24"/>
      <c r="D44" s="33"/>
      <c r="E44" s="25"/>
      <c r="F44" s="26"/>
      <c r="G44" s="23"/>
    </row>
    <row r="45" spans="1:7" x14ac:dyDescent="0.25">
      <c r="A45" s="27"/>
      <c r="B45" s="23"/>
      <c r="C45" s="24"/>
      <c r="D45" s="33"/>
      <c r="E45" s="25"/>
      <c r="F45" s="26"/>
      <c r="G45" s="23"/>
    </row>
    <row r="46" spans="1:7" x14ac:dyDescent="0.25">
      <c r="A46" s="27"/>
      <c r="B46" s="23"/>
      <c r="C46" s="24"/>
      <c r="D46" s="33"/>
      <c r="E46" s="25"/>
      <c r="F46" s="26"/>
      <c r="G46" s="23"/>
    </row>
    <row r="47" spans="1:7" x14ac:dyDescent="0.25">
      <c r="A47" s="27"/>
      <c r="B47" s="23"/>
      <c r="C47" s="24"/>
      <c r="D47" s="33"/>
      <c r="E47" s="25"/>
      <c r="F47" s="26"/>
      <c r="G47" s="23"/>
    </row>
    <row r="48" spans="1:7" x14ac:dyDescent="0.25">
      <c r="A48" s="27"/>
      <c r="B48" s="23"/>
      <c r="C48" s="24"/>
      <c r="D48" s="33"/>
      <c r="E48" s="25"/>
      <c r="F48" s="26"/>
      <c r="G48" s="23"/>
    </row>
    <row r="49" spans="1:7" x14ac:dyDescent="0.25">
      <c r="A49" s="27"/>
      <c r="B49" s="23"/>
      <c r="C49" s="24"/>
      <c r="D49" s="33"/>
      <c r="E49" s="25"/>
      <c r="F49" s="26"/>
      <c r="G49" s="23"/>
    </row>
    <row r="50" spans="1:7" x14ac:dyDescent="0.25">
      <c r="A50" s="27"/>
      <c r="B50" s="23"/>
      <c r="C50" s="24"/>
      <c r="D50" s="33"/>
      <c r="E50" s="25"/>
      <c r="F50" s="26"/>
      <c r="G50" s="23"/>
    </row>
    <row r="51" spans="1:7" x14ac:dyDescent="0.25">
      <c r="A51" s="27"/>
      <c r="B51" s="23"/>
      <c r="C51" s="24"/>
      <c r="D51" s="33"/>
      <c r="E51" s="25"/>
      <c r="F51" s="26"/>
      <c r="G51" s="23"/>
    </row>
    <row r="52" spans="1:7" x14ac:dyDescent="0.25">
      <c r="A52" s="27"/>
      <c r="B52" s="23"/>
      <c r="C52" s="24"/>
      <c r="D52" s="33"/>
      <c r="E52" s="25"/>
      <c r="F52" s="26"/>
      <c r="G52" s="23"/>
    </row>
    <row r="53" spans="1:7" x14ac:dyDescent="0.25">
      <c r="A53" s="27"/>
      <c r="B53" s="23"/>
      <c r="C53" s="24"/>
      <c r="D53" s="33"/>
      <c r="E53" s="25"/>
      <c r="F53" s="26"/>
      <c r="G53" s="23"/>
    </row>
    <row r="54" spans="1:7" x14ac:dyDescent="0.25">
      <c r="A54" s="27"/>
      <c r="B54" s="23"/>
      <c r="C54" s="24"/>
      <c r="D54" s="33"/>
      <c r="E54" s="25"/>
      <c r="F54" s="26"/>
      <c r="G54" s="23"/>
    </row>
    <row r="55" spans="1:7" x14ac:dyDescent="0.25">
      <c r="A55" s="27"/>
      <c r="B55" s="23"/>
      <c r="C55" s="24"/>
      <c r="D55" s="33"/>
      <c r="E55" s="25"/>
      <c r="F55" s="26"/>
      <c r="G55" s="23"/>
    </row>
    <row r="56" spans="1:7" x14ac:dyDescent="0.25">
      <c r="A56" s="27"/>
      <c r="B56" s="23"/>
      <c r="C56" s="24"/>
      <c r="D56" s="33"/>
      <c r="E56" s="25"/>
      <c r="F56" s="26"/>
      <c r="G56" s="23"/>
    </row>
    <row r="57" spans="1:7" x14ac:dyDescent="0.25">
      <c r="A57" s="27"/>
      <c r="B57" s="23"/>
      <c r="C57" s="24"/>
      <c r="D57" s="33"/>
      <c r="E57" s="25"/>
      <c r="F57" s="26"/>
      <c r="G57" s="23"/>
    </row>
    <row r="58" spans="1:7" x14ac:dyDescent="0.25">
      <c r="A58" s="27"/>
      <c r="B58" s="23"/>
      <c r="C58" s="24"/>
      <c r="D58" s="33"/>
      <c r="E58" s="25"/>
      <c r="F58" s="26"/>
      <c r="G58" s="23"/>
    </row>
    <row r="59" spans="1:7" x14ac:dyDescent="0.25">
      <c r="A59" s="27"/>
      <c r="B59" s="23"/>
      <c r="C59" s="24"/>
      <c r="D59" s="33"/>
      <c r="E59" s="25"/>
      <c r="F59" s="26"/>
      <c r="G59" s="23"/>
    </row>
    <row r="60" spans="1:7" x14ac:dyDescent="0.25">
      <c r="A60" s="27"/>
      <c r="B60" s="23"/>
      <c r="C60" s="24"/>
      <c r="D60" s="33"/>
      <c r="E60" s="25"/>
      <c r="F60" s="26"/>
      <c r="G60" s="23"/>
    </row>
    <row r="61" spans="1:7" x14ac:dyDescent="0.25">
      <c r="A61" s="27"/>
      <c r="B61" s="23"/>
      <c r="C61" s="24"/>
      <c r="D61" s="33"/>
      <c r="E61" s="25"/>
      <c r="F61" s="26"/>
      <c r="G61" s="23"/>
    </row>
    <row r="62" spans="1:7" x14ac:dyDescent="0.25">
      <c r="A62" s="27"/>
      <c r="B62" s="23"/>
      <c r="C62" s="24"/>
      <c r="D62" s="33"/>
      <c r="E62" s="25"/>
      <c r="F62" s="26"/>
      <c r="G62" s="23"/>
    </row>
    <row r="63" spans="1:7" x14ac:dyDescent="0.25">
      <c r="A63" s="27"/>
      <c r="B63" s="23"/>
      <c r="C63" s="24"/>
      <c r="D63" s="33"/>
      <c r="E63" s="25"/>
      <c r="F63" s="26"/>
      <c r="G63" s="23"/>
    </row>
    <row r="64" spans="1:7" x14ac:dyDescent="0.25">
      <c r="A64" s="27"/>
      <c r="B64" s="23"/>
      <c r="C64" s="24"/>
      <c r="D64" s="33"/>
      <c r="E64" s="25"/>
      <c r="F64" s="26"/>
      <c r="G64" s="23"/>
    </row>
    <row r="65" spans="1:7" x14ac:dyDescent="0.25">
      <c r="A65" s="27"/>
      <c r="B65" s="23"/>
      <c r="C65" s="24"/>
      <c r="D65" s="33"/>
      <c r="E65" s="25"/>
      <c r="F65" s="26"/>
      <c r="G65" s="23"/>
    </row>
    <row r="66" spans="1:7" x14ac:dyDescent="0.25">
      <c r="A66" s="27"/>
      <c r="B66" s="23"/>
      <c r="C66" s="24"/>
      <c r="D66" s="33"/>
      <c r="E66" s="25"/>
      <c r="F66" s="26"/>
      <c r="G66" s="23"/>
    </row>
    <row r="67" spans="1:7" x14ac:dyDescent="0.25">
      <c r="A67" s="27"/>
      <c r="B67" s="23"/>
      <c r="C67" s="24"/>
      <c r="D67" s="33"/>
      <c r="E67" s="25"/>
      <c r="F67" s="26"/>
      <c r="G67" s="23"/>
    </row>
    <row r="68" spans="1:7" x14ac:dyDescent="0.25">
      <c r="A68" s="27"/>
      <c r="B68" s="23"/>
      <c r="C68" s="24"/>
      <c r="D68" s="33"/>
      <c r="E68" s="25"/>
      <c r="F68" s="26"/>
      <c r="G68" s="23"/>
    </row>
    <row r="69" spans="1:7" x14ac:dyDescent="0.25">
      <c r="A69" s="27"/>
      <c r="B69" s="23"/>
      <c r="C69" s="24"/>
      <c r="D69" s="33"/>
      <c r="E69" s="25"/>
      <c r="F69" s="26"/>
      <c r="G69" s="23"/>
    </row>
    <row r="70" spans="1:7" x14ac:dyDescent="0.25">
      <c r="A70" s="27"/>
      <c r="B70" s="23"/>
      <c r="C70" s="24"/>
      <c r="D70" s="33"/>
      <c r="E70" s="25"/>
      <c r="F70" s="26"/>
      <c r="G70" s="23"/>
    </row>
    <row r="71" spans="1:7" x14ac:dyDescent="0.25">
      <c r="A71" s="27"/>
      <c r="B71" s="23"/>
      <c r="C71" s="24"/>
      <c r="D71" s="33"/>
      <c r="E71" s="25"/>
      <c r="F71" s="26"/>
      <c r="G71" s="23"/>
    </row>
    <row r="72" spans="1:7" x14ac:dyDescent="0.25">
      <c r="A72" s="27"/>
      <c r="B72" s="23"/>
      <c r="C72" s="24"/>
      <c r="D72" s="33"/>
      <c r="E72" s="25"/>
      <c r="F72" s="26"/>
      <c r="G72" s="23"/>
    </row>
    <row r="73" spans="1:7" x14ac:dyDescent="0.25">
      <c r="A73" s="27"/>
      <c r="B73" s="23"/>
      <c r="C73" s="24"/>
      <c r="D73" s="33"/>
      <c r="E73" s="25"/>
      <c r="F73" s="26"/>
      <c r="G73" s="23"/>
    </row>
    <row r="74" spans="1:7" x14ac:dyDescent="0.25">
      <c r="A74" s="27"/>
      <c r="B74" s="23"/>
      <c r="C74" s="24"/>
      <c r="D74" s="33"/>
      <c r="E74" s="25"/>
      <c r="F74" s="26"/>
      <c r="G74" s="23"/>
    </row>
    <row r="75" spans="1:7" x14ac:dyDescent="0.25">
      <c r="A75" s="27"/>
      <c r="B75" s="23"/>
      <c r="C75" s="24"/>
      <c r="D75" s="33"/>
      <c r="E75" s="25"/>
      <c r="F75" s="26"/>
      <c r="G75" s="23"/>
    </row>
    <row r="76" spans="1:7" x14ac:dyDescent="0.25">
      <c r="A76" s="27"/>
      <c r="B76" s="23"/>
      <c r="C76" s="24"/>
      <c r="D76" s="33"/>
      <c r="E76" s="25"/>
      <c r="F76" s="26"/>
      <c r="G76" s="23"/>
    </row>
    <row r="77" spans="1:7" x14ac:dyDescent="0.25">
      <c r="A77" s="27"/>
      <c r="B77" s="23"/>
      <c r="C77" s="24"/>
      <c r="D77" s="33"/>
      <c r="E77" s="25"/>
      <c r="F77" s="26"/>
      <c r="G77" s="23"/>
    </row>
    <row r="78" spans="1:7" x14ac:dyDescent="0.25">
      <c r="A78" s="27"/>
      <c r="B78" s="23"/>
      <c r="C78" s="24"/>
      <c r="D78" s="33"/>
      <c r="E78" s="25"/>
      <c r="F78" s="26"/>
      <c r="G78" s="23"/>
    </row>
    <row r="79" spans="1:7" x14ac:dyDescent="0.25">
      <c r="A79" s="27"/>
      <c r="B79" s="23"/>
      <c r="C79" s="24"/>
      <c r="D79" s="33"/>
      <c r="E79" s="25"/>
      <c r="F79" s="26"/>
      <c r="G79" s="23"/>
    </row>
    <row r="80" spans="1:7" x14ac:dyDescent="0.25">
      <c r="A80" s="27"/>
      <c r="B80" s="23"/>
      <c r="C80" s="24"/>
      <c r="D80" s="33"/>
      <c r="E80" s="25"/>
      <c r="F80" s="26"/>
      <c r="G80" s="23"/>
    </row>
    <row r="81" spans="1:7" x14ac:dyDescent="0.25">
      <c r="A81" s="27"/>
      <c r="B81" s="23"/>
      <c r="C81" s="24"/>
      <c r="D81" s="33"/>
      <c r="E81" s="25"/>
      <c r="F81" s="26"/>
      <c r="G81" s="23"/>
    </row>
    <row r="82" spans="1:7" x14ac:dyDescent="0.25">
      <c r="A82" s="27"/>
      <c r="B82" s="23"/>
      <c r="C82" s="24"/>
      <c r="D82" s="33"/>
      <c r="E82" s="25"/>
      <c r="F82" s="26"/>
      <c r="G82" s="23"/>
    </row>
    <row r="83" spans="1:7" x14ac:dyDescent="0.25">
      <c r="A83" s="27"/>
      <c r="B83" s="23"/>
      <c r="C83" s="24"/>
      <c r="D83" s="33"/>
      <c r="E83" s="25"/>
      <c r="F83" s="26"/>
      <c r="G83" s="23"/>
    </row>
    <row r="84" spans="1:7" x14ac:dyDescent="0.25">
      <c r="A84" s="27"/>
      <c r="B84" s="23"/>
      <c r="C84" s="24"/>
      <c r="D84" s="33"/>
      <c r="E84" s="25"/>
      <c r="F84" s="26"/>
      <c r="G84" s="23"/>
    </row>
    <row r="85" spans="1:7" x14ac:dyDescent="0.25">
      <c r="A85" s="27"/>
      <c r="B85" s="23"/>
      <c r="C85" s="24"/>
      <c r="D85" s="33"/>
      <c r="E85" s="25"/>
      <c r="F85" s="26"/>
      <c r="G85" s="23"/>
    </row>
    <row r="86" spans="1:7" x14ac:dyDescent="0.25">
      <c r="A86" s="27"/>
      <c r="B86" s="23"/>
      <c r="C86" s="24"/>
      <c r="D86" s="33"/>
      <c r="E86" s="25"/>
      <c r="F86" s="26"/>
      <c r="G86" s="23"/>
    </row>
    <row r="87" spans="1:7" x14ac:dyDescent="0.25">
      <c r="A87" s="27"/>
      <c r="B87" s="23"/>
      <c r="C87" s="24"/>
      <c r="D87" s="33"/>
      <c r="E87" s="25"/>
      <c r="F87" s="26"/>
      <c r="G87" s="23"/>
    </row>
    <row r="88" spans="1:7" x14ac:dyDescent="0.25">
      <c r="A88" s="27"/>
      <c r="B88" s="23"/>
      <c r="C88" s="24"/>
      <c r="D88" s="33"/>
      <c r="E88" s="25"/>
      <c r="F88" s="26"/>
      <c r="G88" s="23"/>
    </row>
    <row r="89" spans="1:7" x14ac:dyDescent="0.25">
      <c r="A89" s="27"/>
      <c r="B89" s="23"/>
      <c r="C89" s="24"/>
      <c r="D89" s="33"/>
      <c r="E89" s="25"/>
      <c r="F89" s="26"/>
      <c r="G89" s="23"/>
    </row>
    <row r="90" spans="1:7" x14ac:dyDescent="0.25">
      <c r="A90" s="27"/>
      <c r="B90" s="23"/>
      <c r="C90" s="24"/>
      <c r="D90" s="33"/>
      <c r="E90" s="25"/>
      <c r="F90" s="26"/>
      <c r="G90" s="23"/>
    </row>
    <row r="91" spans="1:7" x14ac:dyDescent="0.25">
      <c r="A91" s="27"/>
      <c r="B91" s="23"/>
      <c r="C91" s="24"/>
      <c r="D91" s="33"/>
      <c r="E91" s="25"/>
      <c r="F91" s="26"/>
      <c r="G91" s="23"/>
    </row>
    <row r="92" spans="1:7" x14ac:dyDescent="0.25">
      <c r="A92" s="27"/>
      <c r="B92" s="23"/>
      <c r="C92" s="24"/>
      <c r="D92" s="33"/>
      <c r="E92" s="25"/>
      <c r="F92" s="26"/>
      <c r="G92" s="23"/>
    </row>
    <row r="93" spans="1:7" x14ac:dyDescent="0.25">
      <c r="A93" s="27"/>
      <c r="B93" s="23"/>
      <c r="C93" s="24"/>
      <c r="D93" s="33"/>
      <c r="E93" s="25"/>
      <c r="F93" s="26"/>
      <c r="G93" s="23"/>
    </row>
    <row r="94" spans="1:7" x14ac:dyDescent="0.25">
      <c r="A94" s="27"/>
      <c r="B94" s="23"/>
      <c r="C94" s="24"/>
      <c r="D94" s="33"/>
      <c r="E94" s="25"/>
      <c r="F94" s="26"/>
      <c r="G94" s="23"/>
    </row>
    <row r="95" spans="1:7" x14ac:dyDescent="0.25">
      <c r="A95" s="27"/>
      <c r="B95" s="23"/>
      <c r="C95" s="24"/>
      <c r="D95" s="33"/>
      <c r="E95" s="25"/>
      <c r="F95" s="26"/>
      <c r="G95" s="23"/>
    </row>
    <row r="96" spans="1:7" x14ac:dyDescent="0.25">
      <c r="A96" s="27"/>
      <c r="B96" s="23"/>
      <c r="C96" s="24"/>
      <c r="D96" s="33"/>
      <c r="E96" s="25"/>
      <c r="F96" s="26"/>
      <c r="G96" s="23"/>
    </row>
    <row r="97" spans="1:7" x14ac:dyDescent="0.25">
      <c r="A97" s="27"/>
      <c r="B97" s="23"/>
      <c r="C97" s="24"/>
      <c r="D97" s="33"/>
      <c r="E97" s="25"/>
      <c r="F97" s="26"/>
      <c r="G97" s="23"/>
    </row>
    <row r="98" spans="1:7" x14ac:dyDescent="0.25">
      <c r="A98" s="27"/>
      <c r="B98" s="23"/>
      <c r="C98" s="24"/>
      <c r="D98" s="33"/>
      <c r="E98" s="25"/>
      <c r="F98" s="26"/>
      <c r="G98" s="23"/>
    </row>
    <row r="99" spans="1:7" x14ac:dyDescent="0.25">
      <c r="A99" s="27"/>
      <c r="B99" s="23"/>
      <c r="C99" s="24"/>
      <c r="D99" s="33"/>
      <c r="E99" s="25"/>
      <c r="F99" s="26"/>
      <c r="G99" s="23"/>
    </row>
    <row r="100" spans="1:7" x14ac:dyDescent="0.25">
      <c r="A100" s="27"/>
      <c r="B100" s="23"/>
      <c r="C100" s="24"/>
      <c r="D100" s="33"/>
      <c r="E100" s="25"/>
      <c r="F100" s="26"/>
      <c r="G100" s="23"/>
    </row>
    <row r="101" spans="1:7" x14ac:dyDescent="0.25">
      <c r="A101" s="27"/>
      <c r="B101" s="23"/>
      <c r="C101" s="24"/>
      <c r="D101" s="33"/>
      <c r="E101" s="25"/>
      <c r="F101" s="26"/>
      <c r="G101" s="23"/>
    </row>
    <row r="102" spans="1:7" x14ac:dyDescent="0.25">
      <c r="A102" s="27"/>
      <c r="B102" s="23"/>
      <c r="C102" s="24"/>
      <c r="D102" s="33"/>
      <c r="E102" s="25"/>
      <c r="F102" s="26"/>
      <c r="G102" s="23"/>
    </row>
    <row r="103" spans="1:7" x14ac:dyDescent="0.25">
      <c r="A103" s="27"/>
      <c r="B103" s="23"/>
      <c r="C103" s="24"/>
      <c r="D103" s="33"/>
      <c r="E103" s="25"/>
      <c r="F103" s="26"/>
      <c r="G103" s="23"/>
    </row>
    <row r="104" spans="1:7" x14ac:dyDescent="0.25">
      <c r="A104" s="27"/>
      <c r="B104" s="23"/>
      <c r="C104" s="24"/>
      <c r="D104" s="33"/>
      <c r="E104" s="25"/>
      <c r="F104" s="26"/>
      <c r="G104" s="23"/>
    </row>
    <row r="105" spans="1:7" x14ac:dyDescent="0.25">
      <c r="A105" s="27"/>
      <c r="B105" s="23"/>
      <c r="C105" s="24"/>
      <c r="D105" s="33"/>
      <c r="E105" s="25"/>
      <c r="F105" s="26"/>
      <c r="G105" s="23"/>
    </row>
    <row r="106" spans="1:7" x14ac:dyDescent="0.25">
      <c r="A106" s="27"/>
      <c r="B106" s="23"/>
      <c r="C106" s="24"/>
      <c r="D106" s="33"/>
      <c r="E106" s="25"/>
      <c r="F106" s="26"/>
      <c r="G106" s="23"/>
    </row>
    <row r="107" spans="1:7" x14ac:dyDescent="0.25">
      <c r="A107" s="27"/>
      <c r="B107" s="23"/>
      <c r="C107" s="24"/>
      <c r="D107" s="33"/>
      <c r="E107" s="25"/>
      <c r="F107" s="26"/>
      <c r="G107" s="23"/>
    </row>
    <row r="108" spans="1:7" x14ac:dyDescent="0.25">
      <c r="A108" s="27"/>
      <c r="B108" s="23"/>
      <c r="C108" s="24"/>
      <c r="D108" s="33"/>
      <c r="E108" s="25"/>
      <c r="F108" s="26"/>
      <c r="G108" s="23"/>
    </row>
    <row r="109" spans="1:7" x14ac:dyDescent="0.25">
      <c r="A109" s="27"/>
      <c r="B109" s="23"/>
      <c r="C109" s="24"/>
      <c r="D109" s="33"/>
      <c r="E109" s="25"/>
      <c r="F109" s="26"/>
      <c r="G109" s="23"/>
    </row>
    <row r="110" spans="1:7" x14ac:dyDescent="0.25">
      <c r="A110" s="27"/>
      <c r="B110" s="23"/>
      <c r="C110" s="24"/>
      <c r="D110" s="33"/>
      <c r="E110" s="25"/>
      <c r="F110" s="26"/>
      <c r="G110" s="23"/>
    </row>
    <row r="111" spans="1:7" x14ac:dyDescent="0.25">
      <c r="A111" s="27"/>
      <c r="B111" s="23"/>
      <c r="C111" s="24"/>
      <c r="D111" s="33"/>
      <c r="E111" s="25"/>
      <c r="F111" s="26"/>
      <c r="G111" s="23"/>
    </row>
    <row r="112" spans="1:7" x14ac:dyDescent="0.25">
      <c r="A112" s="27"/>
      <c r="B112" s="23"/>
      <c r="C112" s="24"/>
      <c r="D112" s="33"/>
      <c r="E112" s="25"/>
      <c r="F112" s="26"/>
      <c r="G112" s="23"/>
    </row>
    <row r="113" spans="1:7" x14ac:dyDescent="0.25">
      <c r="A113" s="27"/>
      <c r="B113" s="23"/>
      <c r="C113" s="24"/>
      <c r="D113" s="33"/>
      <c r="E113" s="25"/>
      <c r="F113" s="26"/>
      <c r="G113" s="23"/>
    </row>
    <row r="114" spans="1:7" x14ac:dyDescent="0.25">
      <c r="A114" s="27"/>
      <c r="B114" s="23"/>
      <c r="C114" s="24"/>
      <c r="D114" s="33"/>
      <c r="E114" s="25"/>
      <c r="F114" s="26"/>
      <c r="G114" s="23"/>
    </row>
    <row r="115" spans="1:7" x14ac:dyDescent="0.25">
      <c r="A115" s="27"/>
      <c r="B115" s="23"/>
      <c r="C115" s="24"/>
      <c r="D115" s="33"/>
      <c r="E115" s="25"/>
      <c r="F115" s="26"/>
      <c r="G115" s="23"/>
    </row>
    <row r="116" spans="1:7" x14ac:dyDescent="0.25">
      <c r="A116" s="27"/>
      <c r="B116" s="23"/>
      <c r="C116" s="24"/>
      <c r="D116" s="33"/>
      <c r="E116" s="25"/>
      <c r="F116" s="26"/>
      <c r="G116" s="23"/>
    </row>
    <row r="117" spans="1:7" x14ac:dyDescent="0.25">
      <c r="A117" s="27"/>
      <c r="B117" s="23"/>
      <c r="C117" s="24"/>
      <c r="D117" s="33"/>
      <c r="E117" s="25"/>
      <c r="F117" s="26"/>
      <c r="G117" s="23"/>
    </row>
    <row r="118" spans="1:7" x14ac:dyDescent="0.25">
      <c r="A118" s="27"/>
      <c r="B118" s="23"/>
      <c r="C118" s="24"/>
      <c r="D118" s="33"/>
      <c r="E118" s="25"/>
      <c r="F118" s="26"/>
      <c r="G118" s="23"/>
    </row>
    <row r="119" spans="1:7" x14ac:dyDescent="0.25">
      <c r="A119" s="27"/>
      <c r="B119" s="23"/>
      <c r="C119" s="24"/>
      <c r="D119" s="33"/>
      <c r="E119" s="25"/>
      <c r="F119" s="26"/>
      <c r="G119" s="23"/>
    </row>
    <row r="120" spans="1:7" x14ac:dyDescent="0.25">
      <c r="A120" s="27"/>
      <c r="B120" s="23"/>
      <c r="C120" s="24"/>
      <c r="D120" s="33"/>
      <c r="E120" s="25"/>
      <c r="F120" s="26"/>
      <c r="G120" s="23"/>
    </row>
    <row r="121" spans="1:7" x14ac:dyDescent="0.25">
      <c r="A121" s="27"/>
      <c r="B121" s="23"/>
      <c r="C121" s="24"/>
      <c r="D121" s="33"/>
      <c r="E121" s="25"/>
      <c r="F121" s="26"/>
      <c r="G121" s="23"/>
    </row>
    <row r="122" spans="1:7" x14ac:dyDescent="0.25">
      <c r="A122" s="27"/>
      <c r="B122" s="23"/>
      <c r="C122" s="24"/>
      <c r="D122" s="33"/>
      <c r="E122" s="25"/>
      <c r="F122" s="26"/>
      <c r="G122" s="23"/>
    </row>
    <row r="123" spans="1:7" x14ac:dyDescent="0.25">
      <c r="A123" s="27"/>
      <c r="B123" s="23"/>
      <c r="C123" s="24"/>
      <c r="D123" s="33"/>
      <c r="E123" s="25"/>
      <c r="F123" s="26"/>
      <c r="G123" s="23"/>
    </row>
    <row r="124" spans="1:7" x14ac:dyDescent="0.25">
      <c r="A124" s="27"/>
      <c r="B124" s="23"/>
      <c r="C124" s="24"/>
      <c r="D124" s="33"/>
      <c r="E124" s="25"/>
      <c r="F124" s="26"/>
      <c r="G124" s="23"/>
    </row>
    <row r="125" spans="1:7" x14ac:dyDescent="0.25">
      <c r="A125" s="27"/>
      <c r="B125" s="23"/>
      <c r="C125" s="24"/>
      <c r="D125" s="33"/>
      <c r="E125" s="25"/>
      <c r="F125" s="26"/>
      <c r="G125" s="23"/>
    </row>
    <row r="126" spans="1:7" x14ac:dyDescent="0.25">
      <c r="A126" s="27"/>
      <c r="B126" s="23"/>
      <c r="C126" s="24"/>
      <c r="D126" s="33"/>
      <c r="E126" s="25"/>
      <c r="F126" s="26"/>
      <c r="G126" s="23"/>
    </row>
    <row r="127" spans="1:7" x14ac:dyDescent="0.25">
      <c r="A127" s="27"/>
      <c r="B127" s="23"/>
      <c r="C127" s="24"/>
      <c r="D127" s="33"/>
      <c r="E127" s="25"/>
      <c r="F127" s="26"/>
      <c r="G127" s="23"/>
    </row>
    <row r="128" spans="1:7" x14ac:dyDescent="0.25">
      <c r="A128" s="27"/>
      <c r="B128" s="23"/>
      <c r="C128" s="24"/>
      <c r="D128" s="33"/>
      <c r="E128" s="25"/>
      <c r="F128" s="26"/>
      <c r="G128" s="23"/>
    </row>
    <row r="129" spans="1:7" x14ac:dyDescent="0.25">
      <c r="A129" s="27"/>
      <c r="B129" s="23"/>
      <c r="C129" s="24"/>
      <c r="D129" s="33"/>
      <c r="E129" s="25"/>
      <c r="F129" s="26"/>
      <c r="G129" s="23"/>
    </row>
    <row r="130" spans="1:7" x14ac:dyDescent="0.25">
      <c r="A130" s="27"/>
      <c r="B130" s="23"/>
      <c r="C130" s="24"/>
      <c r="D130" s="33"/>
      <c r="E130" s="25"/>
      <c r="F130" s="26"/>
      <c r="G130" s="23"/>
    </row>
    <row r="131" spans="1:7" x14ac:dyDescent="0.25">
      <c r="A131" s="27"/>
      <c r="B131" s="23"/>
      <c r="C131" s="24"/>
      <c r="D131" s="33"/>
      <c r="E131" s="25"/>
      <c r="F131" s="26"/>
      <c r="G131" s="23"/>
    </row>
    <row r="132" spans="1:7" x14ac:dyDescent="0.25">
      <c r="A132" s="27"/>
      <c r="B132" s="23"/>
      <c r="C132" s="24"/>
      <c r="D132" s="33"/>
      <c r="E132" s="25"/>
      <c r="F132" s="26"/>
      <c r="G132" s="23"/>
    </row>
    <row r="133" spans="1:7" x14ac:dyDescent="0.25">
      <c r="A133" s="27"/>
      <c r="B133" s="23"/>
      <c r="C133" s="24"/>
      <c r="D133" s="33"/>
      <c r="E133" s="25"/>
      <c r="F133" s="26"/>
      <c r="G133" s="23"/>
    </row>
    <row r="134" spans="1:7" x14ac:dyDescent="0.25">
      <c r="A134" s="27"/>
      <c r="B134" s="23"/>
      <c r="C134" s="24"/>
      <c r="D134" s="33"/>
      <c r="E134" s="25"/>
      <c r="F134" s="26"/>
      <c r="G134" s="23"/>
    </row>
    <row r="135" spans="1:7" x14ac:dyDescent="0.25">
      <c r="A135" s="27"/>
      <c r="B135" s="23"/>
      <c r="C135" s="24"/>
      <c r="D135" s="33"/>
      <c r="E135" s="25"/>
      <c r="F135" s="26"/>
      <c r="G135" s="23"/>
    </row>
    <row r="136" spans="1:7" x14ac:dyDescent="0.25">
      <c r="A136" s="27"/>
      <c r="B136" s="23"/>
      <c r="C136" s="24"/>
      <c r="D136" s="33"/>
      <c r="E136" s="25"/>
      <c r="F136" s="26"/>
      <c r="G136" s="23"/>
    </row>
    <row r="137" spans="1:7" x14ac:dyDescent="0.25">
      <c r="A137" s="27"/>
      <c r="B137" s="23"/>
      <c r="C137" s="24"/>
      <c r="D137" s="33"/>
      <c r="E137" s="25"/>
      <c r="F137" s="26"/>
      <c r="G137" s="23"/>
    </row>
    <row r="138" spans="1:7" x14ac:dyDescent="0.25">
      <c r="A138" s="27"/>
      <c r="B138" s="23"/>
      <c r="C138" s="24"/>
      <c r="D138" s="33"/>
      <c r="E138" s="25"/>
      <c r="F138" s="26"/>
      <c r="G138" s="23"/>
    </row>
    <row r="139" spans="1:7" x14ac:dyDescent="0.25">
      <c r="A139" s="27"/>
      <c r="B139" s="23"/>
      <c r="C139" s="24"/>
      <c r="D139" s="33"/>
      <c r="E139" s="25"/>
      <c r="F139" s="26"/>
      <c r="G139" s="23"/>
    </row>
    <row r="140" spans="1:7" x14ac:dyDescent="0.25">
      <c r="A140" s="27"/>
      <c r="B140" s="23"/>
      <c r="C140" s="24"/>
      <c r="D140" s="33"/>
      <c r="E140" s="25"/>
      <c r="F140" s="26"/>
      <c r="G140" s="23"/>
    </row>
    <row r="141" spans="1:7" x14ac:dyDescent="0.25">
      <c r="A141" s="27"/>
      <c r="B141" s="23"/>
      <c r="C141" s="24"/>
      <c r="D141" s="33"/>
      <c r="E141" s="25"/>
      <c r="F141" s="26"/>
      <c r="G141" s="23"/>
    </row>
    <row r="142" spans="1:7" x14ac:dyDescent="0.25">
      <c r="A142" s="27"/>
      <c r="B142" s="23"/>
      <c r="C142" s="24"/>
      <c r="D142" s="33"/>
      <c r="E142" s="25"/>
      <c r="F142" s="26"/>
      <c r="G142" s="23"/>
    </row>
    <row r="143" spans="1:7" x14ac:dyDescent="0.25">
      <c r="A143" s="27"/>
      <c r="B143" s="23"/>
      <c r="C143" s="24"/>
      <c r="D143" s="33"/>
      <c r="E143" s="25"/>
      <c r="F143" s="26"/>
      <c r="G143" s="23"/>
    </row>
    <row r="144" spans="1:7" x14ac:dyDescent="0.25">
      <c r="A144" s="27"/>
      <c r="B144" s="23"/>
      <c r="C144" s="24"/>
      <c r="D144" s="33"/>
      <c r="E144" s="25"/>
      <c r="F144" s="26"/>
      <c r="G144" s="23"/>
    </row>
    <row r="145" spans="1:7" x14ac:dyDescent="0.25">
      <c r="A145" s="27"/>
      <c r="B145" s="23"/>
      <c r="C145" s="24"/>
      <c r="D145" s="33"/>
      <c r="E145" s="25"/>
      <c r="F145" s="26"/>
      <c r="G145" s="23"/>
    </row>
    <row r="146" spans="1:7" x14ac:dyDescent="0.25">
      <c r="A146" s="27"/>
      <c r="B146" s="23"/>
      <c r="C146" s="24"/>
      <c r="D146" s="33"/>
      <c r="E146" s="25"/>
      <c r="F146" s="26"/>
      <c r="G146" s="23"/>
    </row>
    <row r="147" spans="1:7" x14ac:dyDescent="0.25">
      <c r="A147" s="27"/>
      <c r="B147" s="23"/>
      <c r="C147" s="24"/>
      <c r="D147" s="33"/>
      <c r="E147" s="25"/>
      <c r="F147" s="26"/>
      <c r="G147" s="23"/>
    </row>
    <row r="148" spans="1:7" x14ac:dyDescent="0.25">
      <c r="A148" s="27"/>
      <c r="B148" s="23"/>
      <c r="C148" s="24"/>
      <c r="D148" s="33"/>
      <c r="E148" s="25"/>
      <c r="F148" s="26"/>
      <c r="G148" s="23"/>
    </row>
    <row r="149" spans="1:7" x14ac:dyDescent="0.25">
      <c r="A149" s="27"/>
      <c r="B149" s="23"/>
      <c r="C149" s="24"/>
      <c r="D149" s="33"/>
      <c r="E149" s="25"/>
      <c r="F149" s="26"/>
      <c r="G149" s="23"/>
    </row>
    <row r="150" spans="1:7" x14ac:dyDescent="0.25">
      <c r="A150" s="27"/>
      <c r="B150" s="23"/>
      <c r="C150" s="24"/>
      <c r="D150" s="33"/>
      <c r="E150" s="25"/>
      <c r="F150" s="26"/>
      <c r="G150" s="23"/>
    </row>
    <row r="151" spans="1:7" x14ac:dyDescent="0.25">
      <c r="A151" s="27"/>
      <c r="B151" s="23"/>
      <c r="C151" s="24"/>
      <c r="D151" s="33"/>
      <c r="E151" s="25"/>
      <c r="F151" s="26"/>
      <c r="G151" s="23"/>
    </row>
    <row r="152" spans="1:7" x14ac:dyDescent="0.25">
      <c r="A152" s="27"/>
      <c r="B152" s="23"/>
      <c r="C152" s="24"/>
      <c r="D152" s="33"/>
      <c r="E152" s="25"/>
      <c r="F152" s="26"/>
      <c r="G152" s="23"/>
    </row>
    <row r="153" spans="1:7" x14ac:dyDescent="0.25">
      <c r="A153" s="27"/>
      <c r="B153" s="23"/>
      <c r="C153" s="24"/>
      <c r="D153" s="33"/>
      <c r="E153" s="25"/>
      <c r="F153" s="26"/>
      <c r="G153" s="23"/>
    </row>
    <row r="154" spans="1:7" x14ac:dyDescent="0.25">
      <c r="A154" s="27"/>
      <c r="B154" s="23"/>
      <c r="C154" s="24"/>
      <c r="D154" s="33"/>
      <c r="E154" s="25"/>
      <c r="F154" s="26"/>
      <c r="G154" s="23"/>
    </row>
    <row r="155" spans="1:7" x14ac:dyDescent="0.25">
      <c r="A155" s="27"/>
      <c r="B155" s="23"/>
      <c r="C155" s="24"/>
      <c r="D155" s="33"/>
      <c r="E155" s="25"/>
      <c r="F155" s="26"/>
      <c r="G155" s="23"/>
    </row>
    <row r="156" spans="1:7" x14ac:dyDescent="0.25">
      <c r="A156" s="27"/>
      <c r="B156" s="23"/>
      <c r="C156" s="24"/>
      <c r="D156" s="33"/>
      <c r="E156" s="25"/>
      <c r="F156" s="26"/>
      <c r="G156" s="23"/>
    </row>
    <row r="157" spans="1:7" x14ac:dyDescent="0.25">
      <c r="A157" s="27"/>
      <c r="B157" s="23"/>
      <c r="C157" s="24"/>
      <c r="D157" s="33"/>
      <c r="E157" s="25"/>
      <c r="F157" s="26"/>
      <c r="G157" s="23"/>
    </row>
    <row r="158" spans="1:7" x14ac:dyDescent="0.25">
      <c r="A158" s="27"/>
      <c r="B158" s="23"/>
      <c r="C158" s="24"/>
      <c r="D158" s="33"/>
      <c r="E158" s="25"/>
      <c r="F158" s="26"/>
      <c r="G158" s="23"/>
    </row>
    <row r="159" spans="1:7" x14ac:dyDescent="0.25">
      <c r="A159" s="27"/>
      <c r="B159" s="23"/>
      <c r="C159" s="24"/>
      <c r="D159" s="33"/>
      <c r="E159" s="25"/>
      <c r="F159" s="26"/>
      <c r="G159" s="23"/>
    </row>
    <row r="160" spans="1:7" x14ac:dyDescent="0.25">
      <c r="A160" s="27"/>
      <c r="B160" s="23"/>
      <c r="C160" s="24"/>
      <c r="D160" s="33"/>
      <c r="E160" s="25"/>
      <c r="F160" s="26"/>
      <c r="G160" s="23"/>
    </row>
    <row r="161" spans="1:7" x14ac:dyDescent="0.25">
      <c r="A161" s="27"/>
      <c r="B161" s="23"/>
      <c r="C161" s="24"/>
      <c r="D161" s="33"/>
      <c r="E161" s="25"/>
      <c r="F161" s="26"/>
      <c r="G161" s="23"/>
    </row>
    <row r="162" spans="1:7" x14ac:dyDescent="0.25">
      <c r="A162" s="27"/>
      <c r="B162" s="23"/>
      <c r="C162" s="24"/>
      <c r="D162" s="33"/>
      <c r="E162" s="25"/>
      <c r="F162" s="26"/>
      <c r="G162" s="23"/>
    </row>
    <row r="163" spans="1:7" x14ac:dyDescent="0.25">
      <c r="A163" s="27"/>
      <c r="B163" s="23"/>
      <c r="C163" s="24"/>
      <c r="D163" s="33"/>
      <c r="E163" s="25"/>
      <c r="F163" s="26"/>
      <c r="G163" s="23"/>
    </row>
    <row r="164" spans="1:7" x14ac:dyDescent="0.25">
      <c r="A164" s="27"/>
      <c r="B164" s="23"/>
      <c r="C164" s="24"/>
      <c r="D164" s="33"/>
      <c r="E164" s="25"/>
      <c r="F164" s="26"/>
      <c r="G164" s="23"/>
    </row>
    <row r="165" spans="1:7" x14ac:dyDescent="0.25">
      <c r="A165" s="27"/>
      <c r="B165" s="23"/>
      <c r="C165" s="24"/>
      <c r="D165" s="33"/>
      <c r="E165" s="25"/>
      <c r="F165" s="26"/>
      <c r="G165" s="23"/>
    </row>
    <row r="166" spans="1:7" x14ac:dyDescent="0.25">
      <c r="A166" s="27"/>
      <c r="B166" s="23"/>
      <c r="C166" s="24"/>
      <c r="D166" s="33"/>
      <c r="E166" s="25"/>
      <c r="F166" s="26"/>
      <c r="G166" s="23"/>
    </row>
    <row r="167" spans="1:7" x14ac:dyDescent="0.25">
      <c r="A167" s="27"/>
      <c r="B167" s="23"/>
      <c r="C167" s="24"/>
      <c r="D167" s="33"/>
      <c r="E167" s="25"/>
      <c r="F167" s="26"/>
      <c r="G167" s="23"/>
    </row>
    <row r="168" spans="1:7" x14ac:dyDescent="0.25">
      <c r="A168" s="27"/>
      <c r="B168" s="23"/>
      <c r="C168" s="24"/>
      <c r="D168" s="33"/>
      <c r="E168" s="25"/>
      <c r="F168" s="26"/>
      <c r="G168" s="23"/>
    </row>
    <row r="169" spans="1:7" x14ac:dyDescent="0.25">
      <c r="A169" s="27"/>
      <c r="B169" s="23"/>
      <c r="C169" s="24"/>
      <c r="D169" s="33"/>
      <c r="E169" s="25"/>
      <c r="F169" s="26"/>
      <c r="G169" s="23"/>
    </row>
    <row r="170" spans="1:7" x14ac:dyDescent="0.25">
      <c r="A170" s="27"/>
      <c r="B170" s="23"/>
      <c r="C170" s="24"/>
      <c r="D170" s="33"/>
      <c r="E170" s="25"/>
      <c r="F170" s="26"/>
      <c r="G170" s="23"/>
    </row>
    <row r="171" spans="1:7" x14ac:dyDescent="0.25">
      <c r="A171" s="27"/>
      <c r="B171" s="23"/>
      <c r="C171" s="24"/>
      <c r="D171" s="33"/>
      <c r="E171" s="25"/>
      <c r="F171" s="26"/>
      <c r="G171" s="23"/>
    </row>
    <row r="172" spans="1:7" x14ac:dyDescent="0.25">
      <c r="A172" s="27"/>
      <c r="B172" s="23"/>
      <c r="C172" s="24"/>
      <c r="D172" s="33"/>
      <c r="E172" s="25"/>
      <c r="F172" s="26"/>
      <c r="G172" s="23"/>
    </row>
    <row r="173" spans="1:7" x14ac:dyDescent="0.25">
      <c r="A173" s="27"/>
      <c r="B173" s="23"/>
      <c r="C173" s="24"/>
      <c r="D173" s="33"/>
      <c r="E173" s="25"/>
      <c r="F173" s="26"/>
      <c r="G173" s="23"/>
    </row>
    <row r="174" spans="1:7" x14ac:dyDescent="0.25">
      <c r="A174" s="27"/>
      <c r="B174" s="23"/>
      <c r="C174" s="24"/>
      <c r="D174" s="33"/>
      <c r="E174" s="25"/>
      <c r="F174" s="26"/>
      <c r="G174" s="23"/>
    </row>
    <row r="175" spans="1:7" x14ac:dyDescent="0.25">
      <c r="A175" s="27"/>
      <c r="B175" s="23"/>
      <c r="C175" s="24"/>
      <c r="D175" s="33"/>
      <c r="E175" s="25"/>
      <c r="F175" s="26"/>
      <c r="G175" s="23"/>
    </row>
    <row r="176" spans="1:7" x14ac:dyDescent="0.25">
      <c r="A176" s="27"/>
      <c r="B176" s="23"/>
      <c r="C176" s="24"/>
      <c r="D176" s="33"/>
      <c r="E176" s="25"/>
      <c r="F176" s="26"/>
      <c r="G176" s="23"/>
    </row>
    <row r="177" spans="1:7" x14ac:dyDescent="0.25">
      <c r="A177" s="27"/>
      <c r="B177" s="23"/>
      <c r="C177" s="24"/>
      <c r="D177" s="33"/>
      <c r="E177" s="25"/>
      <c r="F177" s="26"/>
      <c r="G177" s="23"/>
    </row>
    <row r="178" spans="1:7" x14ac:dyDescent="0.25">
      <c r="A178" s="27"/>
      <c r="B178" s="23"/>
      <c r="C178" s="24"/>
      <c r="D178" s="33"/>
      <c r="E178" s="25"/>
      <c r="F178" s="26"/>
      <c r="G178" s="23"/>
    </row>
    <row r="179" spans="1:7" x14ac:dyDescent="0.25">
      <c r="A179" s="27"/>
      <c r="B179" s="23"/>
      <c r="C179" s="24"/>
      <c r="D179" s="33"/>
      <c r="E179" s="25"/>
      <c r="F179" s="26"/>
      <c r="G179" s="23"/>
    </row>
    <row r="180" spans="1:7" x14ac:dyDescent="0.25">
      <c r="A180" s="27"/>
      <c r="B180" s="23"/>
      <c r="C180" s="24"/>
      <c r="D180" s="33"/>
      <c r="E180" s="25"/>
      <c r="F180" s="26"/>
      <c r="G180" s="23"/>
    </row>
    <row r="181" spans="1:7" x14ac:dyDescent="0.25">
      <c r="A181" s="27"/>
      <c r="B181" s="23"/>
      <c r="C181" s="24"/>
      <c r="D181" s="33"/>
      <c r="E181" s="25"/>
      <c r="F181" s="26"/>
      <c r="G181" s="23"/>
    </row>
    <row r="182" spans="1:7" x14ac:dyDescent="0.25">
      <c r="A182" s="27"/>
      <c r="B182" s="23"/>
      <c r="C182" s="24"/>
      <c r="D182" s="33"/>
      <c r="E182" s="25"/>
      <c r="F182" s="26"/>
      <c r="G182" s="23"/>
    </row>
    <row r="183" spans="1:7" x14ac:dyDescent="0.25">
      <c r="A183" s="27"/>
      <c r="B183" s="23"/>
      <c r="C183" s="24"/>
      <c r="D183" s="33"/>
      <c r="E183" s="25"/>
      <c r="F183" s="26"/>
      <c r="G183" s="23"/>
    </row>
    <row r="184" spans="1:7" x14ac:dyDescent="0.25">
      <c r="A184" s="27"/>
      <c r="B184" s="23"/>
      <c r="C184" s="24"/>
      <c r="D184" s="33"/>
      <c r="E184" s="25"/>
      <c r="F184" s="26"/>
      <c r="G184" s="23"/>
    </row>
    <row r="185" spans="1:7" x14ac:dyDescent="0.25">
      <c r="A185" s="27"/>
      <c r="B185" s="23"/>
      <c r="C185" s="24"/>
      <c r="D185" s="33"/>
      <c r="E185" s="25"/>
      <c r="F185" s="26"/>
      <c r="G185" s="23"/>
    </row>
    <row r="186" spans="1:7" x14ac:dyDescent="0.25">
      <c r="A186" s="27"/>
      <c r="B186" s="23"/>
      <c r="C186" s="24"/>
      <c r="D186" s="33"/>
      <c r="E186" s="25"/>
      <c r="F186" s="26"/>
      <c r="G186" s="23"/>
    </row>
    <row r="187" spans="1:7" x14ac:dyDescent="0.25">
      <c r="A187" s="27"/>
      <c r="B187" s="23"/>
      <c r="C187" s="24"/>
      <c r="D187" s="33"/>
      <c r="E187" s="25"/>
      <c r="F187" s="26"/>
      <c r="G187" s="23"/>
    </row>
    <row r="188" spans="1:7" x14ac:dyDescent="0.25">
      <c r="A188" s="27"/>
      <c r="B188" s="23"/>
      <c r="C188" s="24"/>
      <c r="D188" s="33"/>
      <c r="E188" s="25"/>
      <c r="F188" s="26"/>
      <c r="G188" s="23"/>
    </row>
    <row r="189" spans="1:7" x14ac:dyDescent="0.25">
      <c r="A189" s="27"/>
      <c r="B189" s="23"/>
      <c r="C189" s="24"/>
      <c r="D189" s="33"/>
      <c r="E189" s="25"/>
      <c r="F189" s="26"/>
      <c r="G189" s="23"/>
    </row>
    <row r="190" spans="1:7" x14ac:dyDescent="0.25">
      <c r="A190" s="27"/>
      <c r="B190" s="23"/>
      <c r="C190" s="24"/>
      <c r="D190" s="33"/>
      <c r="E190" s="25"/>
      <c r="F190" s="26"/>
      <c r="G190" s="23"/>
    </row>
    <row r="191" spans="1:7" x14ac:dyDescent="0.25">
      <c r="A191" s="27"/>
      <c r="B191" s="23"/>
      <c r="C191" s="24"/>
      <c r="D191" s="33"/>
      <c r="E191" s="25"/>
      <c r="F191" s="26"/>
      <c r="G191" s="23"/>
    </row>
    <row r="192" spans="1:7" x14ac:dyDescent="0.25">
      <c r="A192" s="27"/>
      <c r="B192" s="23"/>
      <c r="C192" s="24"/>
      <c r="D192" s="33"/>
      <c r="E192" s="25"/>
      <c r="F192" s="26"/>
      <c r="G192" s="23"/>
    </row>
    <row r="193" spans="1:7" x14ac:dyDescent="0.25">
      <c r="A193" s="27"/>
      <c r="B193" s="23"/>
      <c r="C193" s="24"/>
      <c r="D193" s="33"/>
      <c r="E193" s="25"/>
      <c r="F193" s="26"/>
      <c r="G193" s="23"/>
    </row>
    <row r="194" spans="1:7" x14ac:dyDescent="0.25">
      <c r="A194" s="27"/>
      <c r="B194" s="23"/>
      <c r="C194" s="24"/>
      <c r="D194" s="33"/>
      <c r="E194" s="25"/>
      <c r="F194" s="26"/>
      <c r="G194" s="23"/>
    </row>
    <row r="195" spans="1:7" x14ac:dyDescent="0.25">
      <c r="A195" s="27"/>
      <c r="B195" s="23"/>
      <c r="C195" s="24"/>
      <c r="D195" s="33"/>
      <c r="E195" s="25"/>
      <c r="F195" s="26"/>
      <c r="G195" s="23"/>
    </row>
    <row r="196" spans="1:7" x14ac:dyDescent="0.25">
      <c r="A196" s="27"/>
      <c r="B196" s="23"/>
      <c r="C196" s="24"/>
      <c r="D196" s="33"/>
      <c r="E196" s="25"/>
      <c r="F196" s="26"/>
      <c r="G196" s="23"/>
    </row>
    <row r="197" spans="1:7" x14ac:dyDescent="0.25">
      <c r="A197" s="27"/>
      <c r="B197" s="23"/>
      <c r="C197" s="24"/>
      <c r="D197" s="33"/>
      <c r="E197" s="25"/>
      <c r="F197" s="26"/>
      <c r="G197" s="23"/>
    </row>
    <row r="198" spans="1:7" x14ac:dyDescent="0.25">
      <c r="A198" s="27"/>
      <c r="B198" s="23"/>
      <c r="C198" s="24"/>
      <c r="D198" s="33"/>
      <c r="E198" s="25"/>
      <c r="F198" s="26"/>
      <c r="G198" s="23"/>
    </row>
    <row r="199" spans="1:7" x14ac:dyDescent="0.25">
      <c r="A199" s="27"/>
      <c r="B199" s="23"/>
      <c r="C199" s="24"/>
      <c r="D199" s="33"/>
      <c r="E199" s="25"/>
      <c r="F199" s="26"/>
      <c r="G199" s="23"/>
    </row>
    <row r="200" spans="1:7" x14ac:dyDescent="0.25">
      <c r="A200" s="27"/>
      <c r="B200" s="23"/>
      <c r="C200" s="24"/>
      <c r="D200" s="33"/>
      <c r="E200" s="25"/>
      <c r="F200" s="26"/>
      <c r="G200" s="23"/>
    </row>
    <row r="201" spans="1:7" x14ac:dyDescent="0.25">
      <c r="A201" s="27"/>
      <c r="B201" s="23"/>
      <c r="C201" s="24"/>
      <c r="D201" s="33"/>
      <c r="E201" s="25"/>
      <c r="F201" s="26"/>
      <c r="G201" s="23"/>
    </row>
    <row r="202" spans="1:7" x14ac:dyDescent="0.25">
      <c r="A202" s="27"/>
      <c r="B202" s="23"/>
      <c r="C202" s="24"/>
      <c r="D202" s="33"/>
      <c r="E202" s="25"/>
      <c r="F202" s="26"/>
      <c r="G202" s="23"/>
    </row>
    <row r="203" spans="1:7" x14ac:dyDescent="0.25">
      <c r="A203" s="27"/>
      <c r="B203" s="23"/>
      <c r="C203" s="24"/>
      <c r="D203" s="33"/>
      <c r="E203" s="25"/>
      <c r="F203" s="26"/>
      <c r="G203" s="23"/>
    </row>
    <row r="204" spans="1:7" x14ac:dyDescent="0.25">
      <c r="A204" s="27"/>
      <c r="B204" s="23"/>
      <c r="C204" s="24"/>
      <c r="D204" s="33"/>
      <c r="E204" s="25"/>
      <c r="F204" s="26"/>
      <c r="G204" s="23"/>
    </row>
    <row r="205" spans="1:7" x14ac:dyDescent="0.25">
      <c r="A205" s="27"/>
      <c r="B205" s="23"/>
      <c r="C205" s="24"/>
      <c r="D205" s="33"/>
      <c r="E205" s="25"/>
      <c r="F205" s="26"/>
      <c r="G205" s="23"/>
    </row>
    <row r="206" spans="1:7" x14ac:dyDescent="0.25">
      <c r="A206" s="27"/>
      <c r="B206" s="23"/>
      <c r="C206" s="24"/>
      <c r="D206" s="33"/>
      <c r="E206" s="25"/>
      <c r="F206" s="26"/>
      <c r="G206" s="23"/>
    </row>
    <row r="207" spans="1:7" x14ac:dyDescent="0.25">
      <c r="A207" s="27"/>
      <c r="B207" s="23"/>
      <c r="C207" s="24"/>
      <c r="D207" s="33"/>
      <c r="E207" s="25"/>
      <c r="F207" s="26"/>
      <c r="G207" s="23"/>
    </row>
    <row r="208" spans="1:7" x14ac:dyDescent="0.25">
      <c r="A208" s="27"/>
      <c r="B208" s="23"/>
      <c r="C208" s="24"/>
      <c r="D208" s="33"/>
      <c r="E208" s="25"/>
      <c r="F208" s="26"/>
      <c r="G208" s="23"/>
    </row>
    <row r="209" spans="1:7" x14ac:dyDescent="0.25">
      <c r="A209" s="27"/>
      <c r="B209" s="23"/>
      <c r="C209" s="24"/>
      <c r="D209" s="33"/>
      <c r="E209" s="25"/>
      <c r="F209" s="26"/>
      <c r="G209" s="23"/>
    </row>
    <row r="210" spans="1:7" x14ac:dyDescent="0.25">
      <c r="A210" s="27"/>
      <c r="B210" s="23"/>
      <c r="C210" s="24"/>
      <c r="D210" s="33"/>
      <c r="E210" s="25"/>
      <c r="F210" s="26"/>
      <c r="G210" s="23"/>
    </row>
    <row r="211" spans="1:7" x14ac:dyDescent="0.25">
      <c r="A211" s="27"/>
      <c r="B211" s="23"/>
      <c r="C211" s="24"/>
      <c r="D211" s="33"/>
      <c r="E211" s="25"/>
      <c r="F211" s="26"/>
      <c r="G211" s="23"/>
    </row>
    <row r="212" spans="1:7" x14ac:dyDescent="0.25">
      <c r="A212" s="27"/>
      <c r="B212" s="23"/>
      <c r="C212" s="24"/>
      <c r="D212" s="33"/>
      <c r="E212" s="25"/>
      <c r="F212" s="26"/>
      <c r="G212" s="23"/>
    </row>
    <row r="213" spans="1:7" x14ac:dyDescent="0.25">
      <c r="A213" s="27"/>
      <c r="B213" s="23"/>
      <c r="C213" s="24"/>
      <c r="D213" s="33"/>
      <c r="E213" s="25"/>
      <c r="F213" s="26"/>
      <c r="G213" s="23"/>
    </row>
    <row r="214" spans="1:7" x14ac:dyDescent="0.25">
      <c r="A214" s="27"/>
      <c r="B214" s="23"/>
      <c r="C214" s="24"/>
      <c r="D214" s="33"/>
      <c r="E214" s="25"/>
      <c r="F214" s="26"/>
      <c r="G214" s="23"/>
    </row>
    <row r="215" spans="1:7" x14ac:dyDescent="0.25">
      <c r="A215" s="27"/>
      <c r="B215" s="23"/>
      <c r="C215" s="24"/>
      <c r="D215" s="33"/>
      <c r="E215" s="25"/>
      <c r="F215" s="26"/>
      <c r="G215" s="23"/>
    </row>
    <row r="216" spans="1:7" x14ac:dyDescent="0.25">
      <c r="A216" s="27"/>
      <c r="B216" s="23"/>
      <c r="C216" s="24"/>
      <c r="D216" s="33"/>
      <c r="E216" s="25"/>
      <c r="F216" s="26"/>
      <c r="G216" s="23"/>
    </row>
    <row r="217" spans="1:7" x14ac:dyDescent="0.25">
      <c r="A217" s="27"/>
      <c r="B217" s="23"/>
      <c r="C217" s="24"/>
      <c r="D217" s="33"/>
      <c r="E217" s="25"/>
      <c r="F217" s="26"/>
      <c r="G217" s="23"/>
    </row>
    <row r="218" spans="1:7" x14ac:dyDescent="0.25">
      <c r="A218" s="27"/>
      <c r="B218" s="23"/>
      <c r="C218" s="24"/>
      <c r="D218" s="33"/>
      <c r="E218" s="25"/>
      <c r="F218" s="26"/>
      <c r="G218" s="23"/>
    </row>
    <row r="219" spans="1:7" x14ac:dyDescent="0.25">
      <c r="A219" s="27"/>
      <c r="B219" s="23"/>
      <c r="C219" s="24"/>
      <c r="D219" s="33"/>
      <c r="E219" s="25"/>
      <c r="F219" s="26"/>
      <c r="G219" s="23"/>
    </row>
    <row r="220" spans="1:7" x14ac:dyDescent="0.25">
      <c r="A220" s="27"/>
      <c r="B220" s="23"/>
      <c r="C220" s="24"/>
      <c r="D220" s="33"/>
      <c r="E220" s="25"/>
      <c r="F220" s="26"/>
      <c r="G220" s="23"/>
    </row>
    <row r="221" spans="1:7" x14ac:dyDescent="0.25">
      <c r="A221" s="27"/>
      <c r="B221" s="23"/>
      <c r="C221" s="24"/>
      <c r="D221" s="33"/>
      <c r="E221" s="25"/>
      <c r="F221" s="26"/>
      <c r="G221" s="23"/>
    </row>
    <row r="222" spans="1:7" x14ac:dyDescent="0.25">
      <c r="A222" s="27"/>
      <c r="B222" s="23"/>
      <c r="C222" s="24"/>
      <c r="D222" s="33"/>
      <c r="E222" s="25"/>
      <c r="F222" s="26"/>
      <c r="G222" s="23"/>
    </row>
    <row r="223" spans="1:7" x14ac:dyDescent="0.25">
      <c r="A223" s="27"/>
      <c r="B223" s="23"/>
      <c r="C223" s="24"/>
      <c r="D223" s="33"/>
      <c r="E223" s="25"/>
      <c r="F223" s="26"/>
      <c r="G223" s="23"/>
    </row>
    <row r="224" spans="1:7" x14ac:dyDescent="0.25">
      <c r="A224" s="27"/>
      <c r="B224" s="23"/>
      <c r="C224" s="24"/>
      <c r="D224" s="33"/>
      <c r="E224" s="25"/>
      <c r="F224" s="26"/>
      <c r="G224" s="23"/>
    </row>
    <row r="225" spans="1:7" x14ac:dyDescent="0.25">
      <c r="A225" s="27"/>
      <c r="B225" s="23"/>
      <c r="C225" s="24"/>
      <c r="D225" s="33"/>
      <c r="E225" s="25"/>
      <c r="F225" s="26"/>
      <c r="G225" s="23"/>
    </row>
    <row r="226" spans="1:7" x14ac:dyDescent="0.25">
      <c r="A226" s="27"/>
      <c r="B226" s="23"/>
      <c r="C226" s="24"/>
      <c r="D226" s="33"/>
      <c r="E226" s="25"/>
      <c r="F226" s="26"/>
      <c r="G226" s="23"/>
    </row>
    <row r="227" spans="1:7" x14ac:dyDescent="0.25">
      <c r="A227" s="27"/>
      <c r="B227" s="23"/>
      <c r="C227" s="24"/>
      <c r="D227" s="33"/>
      <c r="E227" s="25"/>
      <c r="F227" s="26"/>
      <c r="G227" s="23"/>
    </row>
    <row r="228" spans="1:7" x14ac:dyDescent="0.25">
      <c r="A228" s="27"/>
      <c r="B228" s="23"/>
      <c r="C228" s="24"/>
      <c r="D228" s="33"/>
      <c r="E228" s="25"/>
      <c r="F228" s="26"/>
      <c r="G228" s="23"/>
    </row>
    <row r="229" spans="1:7" x14ac:dyDescent="0.25">
      <c r="A229" s="27"/>
      <c r="B229" s="23"/>
      <c r="C229" s="24"/>
      <c r="D229" s="33"/>
      <c r="E229" s="25"/>
      <c r="F229" s="26"/>
      <c r="G229" s="23"/>
    </row>
    <row r="230" spans="1:7" x14ac:dyDescent="0.25">
      <c r="A230" s="27"/>
      <c r="B230" s="23"/>
      <c r="C230" s="24"/>
      <c r="D230" s="33"/>
      <c r="E230" s="25"/>
      <c r="F230" s="26"/>
      <c r="G230" s="23"/>
    </row>
    <row r="231" spans="1:7" x14ac:dyDescent="0.25">
      <c r="A231" s="27"/>
      <c r="B231" s="23"/>
      <c r="C231" s="24"/>
      <c r="D231" s="33"/>
      <c r="E231" s="25"/>
      <c r="F231" s="26"/>
      <c r="G231" s="23"/>
    </row>
    <row r="232" spans="1:7" x14ac:dyDescent="0.25">
      <c r="A232" s="27"/>
      <c r="B232" s="23"/>
      <c r="C232" s="24"/>
      <c r="D232" s="33"/>
      <c r="E232" s="25"/>
      <c r="F232" s="26"/>
      <c r="G232" s="23"/>
    </row>
    <row r="233" spans="1:7" x14ac:dyDescent="0.25">
      <c r="A233" s="27"/>
      <c r="B233" s="23"/>
      <c r="C233" s="24"/>
      <c r="D233" s="33"/>
      <c r="E233" s="25"/>
      <c r="F233" s="26"/>
      <c r="G233" s="23"/>
    </row>
    <row r="234" spans="1:7" x14ac:dyDescent="0.25">
      <c r="A234" s="27"/>
      <c r="B234" s="23"/>
      <c r="C234" s="24"/>
      <c r="D234" s="33"/>
      <c r="E234" s="25"/>
      <c r="F234" s="26"/>
      <c r="G234" s="23"/>
    </row>
    <row r="235" spans="1:7" x14ac:dyDescent="0.25">
      <c r="A235" s="27"/>
      <c r="B235" s="23"/>
      <c r="C235" s="24"/>
      <c r="D235" s="33"/>
      <c r="E235" s="25"/>
      <c r="F235" s="26"/>
      <c r="G235" s="23"/>
    </row>
    <row r="236" spans="1:7" x14ac:dyDescent="0.25">
      <c r="A236" s="27"/>
      <c r="B236" s="23"/>
      <c r="C236" s="24"/>
      <c r="D236" s="33"/>
      <c r="E236" s="25"/>
      <c r="F236" s="26"/>
      <c r="G236" s="23"/>
    </row>
    <row r="237" spans="1:7" x14ac:dyDescent="0.25">
      <c r="A237" s="27"/>
      <c r="B237" s="23"/>
      <c r="C237" s="24"/>
      <c r="D237" s="33"/>
      <c r="E237" s="25"/>
      <c r="F237" s="26"/>
      <c r="G237" s="23"/>
    </row>
    <row r="238" spans="1:7" x14ac:dyDescent="0.25">
      <c r="A238" s="27"/>
      <c r="B238" s="23"/>
      <c r="C238" s="24"/>
      <c r="D238" s="33"/>
      <c r="E238" s="25"/>
      <c r="F238" s="26"/>
      <c r="G238" s="23"/>
    </row>
    <row r="239" spans="1:7" x14ac:dyDescent="0.25">
      <c r="A239" s="27"/>
      <c r="B239" s="23"/>
      <c r="C239" s="24"/>
      <c r="D239" s="33"/>
      <c r="E239" s="25"/>
      <c r="F239" s="26"/>
      <c r="G239" s="23"/>
    </row>
    <row r="240" spans="1:7" x14ac:dyDescent="0.25">
      <c r="A240" s="27"/>
      <c r="B240" s="23"/>
      <c r="C240" s="24"/>
      <c r="D240" s="33"/>
      <c r="E240" s="25"/>
      <c r="F240" s="26"/>
      <c r="G240" s="23"/>
    </row>
    <row r="241" spans="1:7" x14ac:dyDescent="0.25">
      <c r="A241" s="27"/>
      <c r="B241" s="23"/>
      <c r="C241" s="24"/>
      <c r="D241" s="33"/>
      <c r="E241" s="25"/>
      <c r="F241" s="26"/>
      <c r="G241" s="23"/>
    </row>
    <row r="242" spans="1:7" x14ac:dyDescent="0.25">
      <c r="A242" s="27"/>
      <c r="B242" s="23"/>
      <c r="C242" s="24"/>
      <c r="D242" s="33"/>
      <c r="E242" s="25"/>
      <c r="F242" s="26"/>
      <c r="G242" s="23"/>
    </row>
    <row r="243" spans="1:7" x14ac:dyDescent="0.25">
      <c r="A243" s="27"/>
      <c r="B243" s="23"/>
      <c r="C243" s="24"/>
      <c r="D243" s="33"/>
      <c r="E243" s="25"/>
      <c r="F243" s="26"/>
      <c r="G243" s="23"/>
    </row>
    <row r="244" spans="1:7" x14ac:dyDescent="0.25">
      <c r="A244" s="27"/>
      <c r="B244" s="23"/>
      <c r="C244" s="24"/>
      <c r="D244" s="33"/>
      <c r="E244" s="25"/>
      <c r="F244" s="26"/>
      <c r="G244" s="23"/>
    </row>
    <row r="245" spans="1:7" x14ac:dyDescent="0.25">
      <c r="A245" s="27"/>
      <c r="B245" s="23"/>
      <c r="C245" s="24"/>
      <c r="D245" s="33"/>
      <c r="E245" s="25"/>
      <c r="F245" s="26"/>
      <c r="G245" s="23"/>
    </row>
    <row r="246" spans="1:7" x14ac:dyDescent="0.25">
      <c r="A246" s="27"/>
      <c r="B246" s="23"/>
      <c r="C246" s="24"/>
      <c r="D246" s="33"/>
      <c r="E246" s="25"/>
      <c r="F246" s="26"/>
      <c r="G246" s="23"/>
    </row>
    <row r="247" spans="1:7" x14ac:dyDescent="0.25">
      <c r="A247" s="27"/>
      <c r="B247" s="23"/>
      <c r="C247" s="24"/>
      <c r="D247" s="33"/>
      <c r="E247" s="25"/>
      <c r="F247" s="26"/>
      <c r="G247" s="23"/>
    </row>
    <row r="248" spans="1:7" x14ac:dyDescent="0.25">
      <c r="A248" s="27"/>
      <c r="B248" s="23"/>
      <c r="C248" s="24"/>
      <c r="D248" s="33"/>
      <c r="E248" s="25"/>
      <c r="F248" s="26"/>
      <c r="G248" s="23"/>
    </row>
    <row r="249" spans="1:7" x14ac:dyDescent="0.25">
      <c r="A249" s="27"/>
      <c r="B249" s="23"/>
      <c r="C249" s="24"/>
      <c r="D249" s="33"/>
      <c r="E249" s="25"/>
      <c r="F249" s="26"/>
      <c r="G249" s="23"/>
    </row>
    <row r="250" spans="1:7" x14ac:dyDescent="0.25">
      <c r="A250" s="27"/>
      <c r="B250" s="23"/>
      <c r="C250" s="24"/>
      <c r="D250" s="33"/>
      <c r="E250" s="25"/>
      <c r="F250" s="26"/>
      <c r="G250" s="23"/>
    </row>
    <row r="251" spans="1:7" x14ac:dyDescent="0.25">
      <c r="A251" s="27"/>
      <c r="B251" s="23"/>
      <c r="C251" s="24"/>
      <c r="D251" s="33"/>
      <c r="E251" s="25"/>
      <c r="F251" s="26"/>
      <c r="G251" s="23"/>
    </row>
    <row r="252" spans="1:7" x14ac:dyDescent="0.25">
      <c r="A252" s="27"/>
      <c r="B252" s="23"/>
      <c r="C252" s="24"/>
      <c r="D252" s="33"/>
      <c r="E252" s="25"/>
      <c r="F252" s="26"/>
      <c r="G252" s="23"/>
    </row>
    <row r="253" spans="1:7" x14ac:dyDescent="0.25">
      <c r="A253" s="27"/>
      <c r="B253" s="23"/>
      <c r="C253" s="24"/>
      <c r="D253" s="33"/>
      <c r="E253" s="25"/>
      <c r="F253" s="26"/>
      <c r="G253" s="23"/>
    </row>
    <row r="254" spans="1:7" x14ac:dyDescent="0.25">
      <c r="A254" s="27"/>
      <c r="B254" s="23"/>
      <c r="C254" s="24"/>
      <c r="D254" s="33"/>
      <c r="E254" s="25"/>
      <c r="F254" s="26"/>
      <c r="G254" s="23"/>
    </row>
    <row r="255" spans="1:7" x14ac:dyDescent="0.25">
      <c r="A255" s="27"/>
      <c r="B255" s="23"/>
      <c r="C255" s="24"/>
      <c r="D255" s="33"/>
      <c r="E255" s="25"/>
      <c r="F255" s="26"/>
      <c r="G255" s="23"/>
    </row>
    <row r="256" spans="1:7" x14ac:dyDescent="0.25">
      <c r="A256" s="27"/>
      <c r="B256" s="23"/>
      <c r="C256" s="24"/>
      <c r="D256" s="33"/>
      <c r="E256" s="25"/>
      <c r="F256" s="26"/>
      <c r="G256" s="23"/>
    </row>
    <row r="257" spans="1:7" x14ac:dyDescent="0.25">
      <c r="A257" s="27"/>
      <c r="B257" s="23"/>
      <c r="C257" s="24"/>
      <c r="D257" s="33"/>
      <c r="E257" s="25"/>
      <c r="F257" s="26"/>
      <c r="G257" s="23"/>
    </row>
    <row r="258" spans="1:7" x14ac:dyDescent="0.25">
      <c r="A258" s="27"/>
      <c r="B258" s="23"/>
      <c r="C258" s="24"/>
      <c r="D258" s="33"/>
      <c r="E258" s="25"/>
      <c r="F258" s="26"/>
      <c r="G258" s="23"/>
    </row>
    <row r="259" spans="1:7" x14ac:dyDescent="0.25">
      <c r="A259" s="27"/>
      <c r="B259" s="23"/>
      <c r="C259" s="24"/>
      <c r="D259" s="33"/>
      <c r="E259" s="25"/>
      <c r="F259" s="26"/>
      <c r="G259" s="23"/>
    </row>
    <row r="260" spans="1:7" x14ac:dyDescent="0.25">
      <c r="A260" s="27"/>
      <c r="B260" s="23"/>
      <c r="C260" s="24"/>
      <c r="D260" s="33"/>
      <c r="E260" s="25"/>
      <c r="F260" s="26"/>
      <c r="G260" s="23"/>
    </row>
    <row r="261" spans="1:7" x14ac:dyDescent="0.25">
      <c r="A261" s="27"/>
      <c r="B261" s="23"/>
      <c r="C261" s="24"/>
      <c r="D261" s="33"/>
      <c r="E261" s="25"/>
      <c r="F261" s="26"/>
      <c r="G261" s="23"/>
    </row>
    <row r="262" spans="1:7" x14ac:dyDescent="0.25">
      <c r="A262" s="27"/>
      <c r="B262" s="23"/>
      <c r="C262" s="24"/>
      <c r="D262" s="33"/>
      <c r="E262" s="25"/>
      <c r="F262" s="26"/>
      <c r="G262" s="23"/>
    </row>
    <row r="263" spans="1:7" x14ac:dyDescent="0.25">
      <c r="A263" s="27"/>
      <c r="B263" s="23"/>
      <c r="C263" s="24"/>
      <c r="D263" s="33"/>
      <c r="E263" s="25"/>
      <c r="F263" s="26"/>
      <c r="G263" s="23"/>
    </row>
    <row r="264" spans="1:7" x14ac:dyDescent="0.25">
      <c r="A264" s="27"/>
      <c r="B264" s="23"/>
      <c r="C264" s="24"/>
      <c r="D264" s="33"/>
      <c r="E264" s="25"/>
      <c r="F264" s="26"/>
      <c r="G264" s="23"/>
    </row>
    <row r="265" spans="1:7" x14ac:dyDescent="0.25">
      <c r="A265" s="27"/>
      <c r="B265" s="23"/>
      <c r="C265" s="24"/>
      <c r="D265" s="33"/>
      <c r="E265" s="25"/>
      <c r="F265" s="26"/>
      <c r="G265" s="23"/>
    </row>
    <row r="266" spans="1:7" x14ac:dyDescent="0.25">
      <c r="A266" s="27"/>
      <c r="B266" s="23"/>
      <c r="C266" s="24"/>
      <c r="D266" s="33"/>
      <c r="E266" s="25"/>
      <c r="F266" s="26"/>
      <c r="G266" s="23"/>
    </row>
    <row r="267" spans="1:7" x14ac:dyDescent="0.25">
      <c r="A267" s="27"/>
      <c r="B267" s="23"/>
      <c r="C267" s="24"/>
      <c r="D267" s="33"/>
      <c r="E267" s="25"/>
      <c r="F267" s="26"/>
      <c r="G267" s="23"/>
    </row>
    <row r="268" spans="1:7" x14ac:dyDescent="0.25">
      <c r="A268" s="27"/>
      <c r="B268" s="23"/>
      <c r="C268" s="24"/>
      <c r="D268" s="33"/>
      <c r="E268" s="25"/>
      <c r="F268" s="26"/>
      <c r="G268" s="23"/>
    </row>
    <row r="269" spans="1:7" x14ac:dyDescent="0.25">
      <c r="A269" s="27"/>
      <c r="B269" s="23"/>
      <c r="C269" s="24"/>
      <c r="D269" s="33"/>
      <c r="E269" s="25"/>
      <c r="F269" s="26"/>
      <c r="G269" s="23"/>
    </row>
    <row r="270" spans="1:7" x14ac:dyDescent="0.25">
      <c r="A270" s="27"/>
      <c r="B270" s="23"/>
      <c r="C270" s="24"/>
      <c r="D270" s="33"/>
      <c r="E270" s="25"/>
      <c r="F270" s="26"/>
      <c r="G270" s="23"/>
    </row>
    <row r="271" spans="1:7" x14ac:dyDescent="0.25">
      <c r="A271" s="27"/>
      <c r="B271" s="23"/>
      <c r="C271" s="24"/>
      <c r="D271" s="33"/>
      <c r="E271" s="25"/>
      <c r="F271" s="26"/>
      <c r="G271" s="23"/>
    </row>
    <row r="272" spans="1:7" x14ac:dyDescent="0.25">
      <c r="A272" s="27"/>
      <c r="B272" s="23"/>
      <c r="C272" s="24"/>
      <c r="D272" s="33"/>
      <c r="E272" s="25"/>
      <c r="F272" s="26"/>
      <c r="G272" s="23"/>
    </row>
    <row r="273" spans="1:7" x14ac:dyDescent="0.25">
      <c r="A273" s="27"/>
      <c r="B273" s="23"/>
      <c r="C273" s="24"/>
      <c r="D273" s="33"/>
      <c r="E273" s="25"/>
      <c r="F273" s="26"/>
      <c r="G273" s="23"/>
    </row>
    <row r="274" spans="1:7" x14ac:dyDescent="0.25">
      <c r="A274" s="27"/>
      <c r="B274" s="23"/>
      <c r="C274" s="24"/>
      <c r="D274" s="33"/>
      <c r="E274" s="25"/>
      <c r="F274" s="26"/>
      <c r="G274" s="23"/>
    </row>
    <row r="275" spans="1:7" x14ac:dyDescent="0.25">
      <c r="A275" s="27"/>
      <c r="B275" s="23"/>
      <c r="C275" s="24"/>
      <c r="D275" s="33"/>
      <c r="E275" s="25"/>
      <c r="F275" s="26"/>
      <c r="G275" s="23"/>
    </row>
    <row r="276" spans="1:7" x14ac:dyDescent="0.25">
      <c r="A276" s="27"/>
      <c r="B276" s="23"/>
      <c r="C276" s="24"/>
      <c r="D276" s="33"/>
      <c r="E276" s="25"/>
      <c r="F276" s="26"/>
      <c r="G276" s="23"/>
    </row>
    <row r="277" spans="1:7" x14ac:dyDescent="0.25">
      <c r="A277" s="27"/>
      <c r="B277" s="23"/>
      <c r="C277" s="24"/>
      <c r="D277" s="33"/>
      <c r="E277" s="25"/>
      <c r="F277" s="26"/>
      <c r="G277" s="23"/>
    </row>
    <row r="278" spans="1:7" x14ac:dyDescent="0.25">
      <c r="A278" s="27"/>
      <c r="B278" s="23"/>
      <c r="C278" s="24"/>
      <c r="D278" s="33"/>
      <c r="E278" s="25"/>
      <c r="F278" s="26"/>
      <c r="G278" s="23"/>
    </row>
    <row r="279" spans="1:7" x14ac:dyDescent="0.25">
      <c r="A279" s="27"/>
      <c r="B279" s="23"/>
      <c r="C279" s="24"/>
      <c r="D279" s="33"/>
      <c r="E279" s="25"/>
      <c r="F279" s="26"/>
      <c r="G279" s="23"/>
    </row>
    <row r="280" spans="1:7" x14ac:dyDescent="0.25">
      <c r="A280" s="27"/>
      <c r="B280" s="23"/>
      <c r="C280" s="24"/>
      <c r="D280" s="33"/>
      <c r="E280" s="25"/>
      <c r="F280" s="26"/>
      <c r="G280" s="23"/>
    </row>
    <row r="281" spans="1:7" x14ac:dyDescent="0.25">
      <c r="A281" s="27"/>
      <c r="B281" s="23"/>
      <c r="C281" s="24"/>
      <c r="D281" s="33"/>
      <c r="E281" s="25"/>
      <c r="F281" s="26"/>
      <c r="G281" s="23"/>
    </row>
    <row r="282" spans="1:7" x14ac:dyDescent="0.25">
      <c r="A282" s="27"/>
      <c r="B282" s="23"/>
      <c r="C282" s="24"/>
      <c r="D282" s="33"/>
      <c r="E282" s="25"/>
      <c r="F282" s="26"/>
      <c r="G282" s="23"/>
    </row>
    <row r="283" spans="1:7" x14ac:dyDescent="0.25">
      <c r="A283" s="27"/>
      <c r="B283" s="23"/>
      <c r="C283" s="24"/>
      <c r="D283" s="33"/>
      <c r="E283" s="25"/>
      <c r="F283" s="26"/>
      <c r="G283" s="23"/>
    </row>
    <row r="284" spans="1:7" x14ac:dyDescent="0.25">
      <c r="A284" s="27"/>
      <c r="B284" s="23"/>
      <c r="C284" s="24"/>
      <c r="D284" s="33"/>
      <c r="E284" s="25"/>
      <c r="F284" s="26"/>
      <c r="G284" s="23"/>
    </row>
    <row r="285" spans="1:7" x14ac:dyDescent="0.25">
      <c r="A285" s="27"/>
      <c r="B285" s="23"/>
      <c r="C285" s="24"/>
      <c r="D285" s="33"/>
      <c r="E285" s="25"/>
      <c r="F285" s="26"/>
      <c r="G285" s="23"/>
    </row>
    <row r="286" spans="1:7" x14ac:dyDescent="0.25">
      <c r="A286" s="27"/>
      <c r="B286" s="23"/>
      <c r="C286" s="24"/>
      <c r="D286" s="33"/>
      <c r="E286" s="25"/>
      <c r="F286" s="26"/>
      <c r="G286" s="23"/>
    </row>
    <row r="287" spans="1:7" x14ac:dyDescent="0.25">
      <c r="A287" s="27"/>
      <c r="B287" s="23"/>
      <c r="C287" s="24"/>
      <c r="D287" s="33"/>
      <c r="E287" s="25"/>
      <c r="F287" s="26"/>
      <c r="G287" s="23"/>
    </row>
    <row r="288" spans="1:7" x14ac:dyDescent="0.25">
      <c r="A288" s="27"/>
      <c r="B288" s="23"/>
      <c r="C288" s="24"/>
      <c r="D288" s="33"/>
      <c r="E288" s="25"/>
      <c r="F288" s="26"/>
      <c r="G288" s="23"/>
    </row>
    <row r="289" spans="1:7" x14ac:dyDescent="0.25">
      <c r="A289" s="27"/>
      <c r="B289" s="23"/>
      <c r="C289" s="24"/>
      <c r="D289" s="33"/>
      <c r="E289" s="25"/>
      <c r="F289" s="26"/>
      <c r="G289" s="23"/>
    </row>
    <row r="290" spans="1:7" x14ac:dyDescent="0.25">
      <c r="A290" s="27"/>
      <c r="B290" s="23"/>
      <c r="C290" s="24"/>
      <c r="D290" s="33"/>
      <c r="E290" s="25"/>
      <c r="F290" s="26"/>
      <c r="G290" s="23"/>
    </row>
    <row r="291" spans="1:7" x14ac:dyDescent="0.25">
      <c r="A291" s="27"/>
      <c r="B291" s="23"/>
      <c r="C291" s="24"/>
      <c r="D291" s="33"/>
      <c r="E291" s="25"/>
      <c r="F291" s="26"/>
      <c r="G291" s="23"/>
    </row>
    <row r="292" spans="1:7" x14ac:dyDescent="0.25">
      <c r="A292" s="27"/>
      <c r="B292" s="23"/>
      <c r="C292" s="24"/>
      <c r="D292" s="33"/>
      <c r="E292" s="25"/>
      <c r="F292" s="26"/>
      <c r="G292" s="23"/>
    </row>
    <row r="293" spans="1:7" x14ac:dyDescent="0.25">
      <c r="A293" s="27"/>
      <c r="B293" s="23"/>
      <c r="C293" s="24"/>
      <c r="D293" s="33"/>
      <c r="E293" s="25"/>
      <c r="F293" s="26"/>
      <c r="G293" s="23"/>
    </row>
    <row r="294" spans="1:7" x14ac:dyDescent="0.25">
      <c r="A294" s="27"/>
      <c r="B294" s="23"/>
      <c r="C294" s="24"/>
      <c r="D294" s="33"/>
      <c r="E294" s="25"/>
      <c r="F294" s="26"/>
      <c r="G294" s="23"/>
    </row>
    <row r="295" spans="1:7" x14ac:dyDescent="0.25">
      <c r="A295" s="27"/>
      <c r="B295" s="23"/>
      <c r="C295" s="24"/>
      <c r="D295" s="33"/>
      <c r="E295" s="25"/>
      <c r="F295" s="26"/>
      <c r="G295" s="23"/>
    </row>
    <row r="296" spans="1:7" x14ac:dyDescent="0.25">
      <c r="A296" s="27"/>
      <c r="B296" s="23"/>
      <c r="C296" s="24"/>
      <c r="D296" s="33"/>
      <c r="E296" s="25"/>
      <c r="F296" s="26"/>
      <c r="G296" s="23"/>
    </row>
    <row r="297" spans="1:7" x14ac:dyDescent="0.25">
      <c r="A297" s="27"/>
      <c r="B297" s="23"/>
      <c r="C297" s="24"/>
      <c r="D297" s="33"/>
      <c r="E297" s="25"/>
      <c r="F297" s="26"/>
      <c r="G297" s="23"/>
    </row>
    <row r="298" spans="1:7" x14ac:dyDescent="0.25">
      <c r="A298" s="27"/>
      <c r="B298" s="23"/>
      <c r="C298" s="24"/>
      <c r="D298" s="33"/>
      <c r="E298" s="25"/>
      <c r="F298" s="26"/>
      <c r="G298" s="23"/>
    </row>
    <row r="299" spans="1:7" x14ac:dyDescent="0.25">
      <c r="A299" s="27"/>
      <c r="B299" s="23"/>
      <c r="C299" s="24"/>
      <c r="D299" s="33"/>
      <c r="E299" s="25"/>
      <c r="F299" s="26"/>
      <c r="G299" s="23"/>
    </row>
    <row r="300" spans="1:7" x14ac:dyDescent="0.25">
      <c r="A300" s="27"/>
      <c r="B300" s="23"/>
      <c r="C300" s="24"/>
      <c r="D300" s="33"/>
      <c r="E300" s="25"/>
      <c r="F300" s="26"/>
      <c r="G300" s="23"/>
    </row>
    <row r="301" spans="1:7" x14ac:dyDescent="0.25">
      <c r="A301" s="27"/>
      <c r="B301" s="23"/>
      <c r="C301" s="24"/>
      <c r="D301" s="33"/>
      <c r="E301" s="25"/>
      <c r="F301" s="26"/>
      <c r="G301" s="23"/>
    </row>
    <row r="302" spans="1:7" x14ac:dyDescent="0.25">
      <c r="A302" s="27"/>
      <c r="B302" s="23"/>
      <c r="C302" s="24"/>
      <c r="D302" s="33"/>
      <c r="E302" s="25"/>
      <c r="F302" s="26"/>
      <c r="G302" s="23"/>
    </row>
    <row r="303" spans="1:7" x14ac:dyDescent="0.25">
      <c r="A303" s="27"/>
      <c r="B303" s="23"/>
      <c r="C303" s="24"/>
      <c r="D303" s="33"/>
      <c r="E303" s="25"/>
      <c r="F303" s="26"/>
      <c r="G303" s="23"/>
    </row>
    <row r="304" spans="1:7" x14ac:dyDescent="0.25">
      <c r="A304" s="27"/>
      <c r="B304" s="23"/>
      <c r="C304" s="24"/>
      <c r="D304" s="33"/>
      <c r="E304" s="25"/>
      <c r="F304" s="26"/>
      <c r="G304" s="23"/>
    </row>
    <row r="305" spans="1:7" x14ac:dyDescent="0.25">
      <c r="A305" s="27"/>
      <c r="B305" s="23"/>
      <c r="C305" s="24"/>
      <c r="D305" s="33"/>
      <c r="E305" s="25"/>
      <c r="F305" s="26"/>
      <c r="G305" s="23"/>
    </row>
    <row r="306" spans="1:7" x14ac:dyDescent="0.25">
      <c r="A306" s="27"/>
      <c r="B306" s="23"/>
      <c r="C306" s="24"/>
      <c r="D306" s="33"/>
      <c r="E306" s="25"/>
      <c r="F306" s="26"/>
      <c r="G306" s="23"/>
    </row>
    <row r="307" spans="1:7" x14ac:dyDescent="0.25">
      <c r="A307" s="27"/>
      <c r="B307" s="23"/>
      <c r="C307" s="24"/>
      <c r="D307" s="33"/>
      <c r="E307" s="25"/>
      <c r="F307" s="26"/>
      <c r="G307" s="23"/>
    </row>
    <row r="308" spans="1:7" x14ac:dyDescent="0.25">
      <c r="A308" s="27"/>
      <c r="B308" s="23"/>
      <c r="C308" s="24"/>
      <c r="D308" s="33"/>
      <c r="E308" s="25"/>
      <c r="F308" s="26"/>
      <c r="G308" s="23"/>
    </row>
    <row r="309" spans="1:7" x14ac:dyDescent="0.25">
      <c r="A309" s="27"/>
      <c r="B309" s="23"/>
      <c r="C309" s="24"/>
      <c r="D309" s="33"/>
      <c r="E309" s="25"/>
      <c r="F309" s="26"/>
      <c r="G309" s="23"/>
    </row>
    <row r="310" spans="1:7" x14ac:dyDescent="0.25">
      <c r="A310" s="27"/>
      <c r="B310" s="23"/>
      <c r="C310" s="24"/>
      <c r="D310" s="33"/>
      <c r="E310" s="25"/>
      <c r="F310" s="26"/>
      <c r="G310" s="23"/>
    </row>
    <row r="311" spans="1:7" x14ac:dyDescent="0.25">
      <c r="A311" s="27"/>
      <c r="B311" s="23"/>
      <c r="C311" s="24"/>
      <c r="D311" s="33"/>
      <c r="E311" s="25"/>
      <c r="F311" s="26"/>
      <c r="G311" s="23"/>
    </row>
    <row r="312" spans="1:7" x14ac:dyDescent="0.25">
      <c r="A312" s="27"/>
      <c r="B312" s="23"/>
      <c r="C312" s="24"/>
      <c r="D312" s="33"/>
      <c r="E312" s="25"/>
      <c r="F312" s="26"/>
      <c r="G312" s="23"/>
    </row>
    <row r="313" spans="1:7" x14ac:dyDescent="0.25">
      <c r="A313" s="27"/>
      <c r="B313" s="23"/>
      <c r="C313" s="24"/>
      <c r="D313" s="33"/>
      <c r="E313" s="25"/>
      <c r="F313" s="26"/>
      <c r="G313" s="23"/>
    </row>
    <row r="314" spans="1:7" x14ac:dyDescent="0.25">
      <c r="A314" s="27"/>
      <c r="B314" s="23"/>
      <c r="C314" s="24"/>
      <c r="D314" s="33"/>
      <c r="E314" s="25"/>
      <c r="F314" s="26"/>
      <c r="G314" s="23"/>
    </row>
    <row r="315" spans="1:7" x14ac:dyDescent="0.25">
      <c r="A315" s="27"/>
      <c r="B315" s="23"/>
      <c r="C315" s="24"/>
      <c r="D315" s="33"/>
      <c r="E315" s="25"/>
      <c r="F315" s="26"/>
      <c r="G315" s="23"/>
    </row>
    <row r="316" spans="1:7" x14ac:dyDescent="0.25">
      <c r="A316" s="27"/>
      <c r="B316" s="23"/>
      <c r="C316" s="24"/>
      <c r="D316" s="33"/>
      <c r="E316" s="25"/>
      <c r="F316" s="26"/>
      <c r="G316" s="23"/>
    </row>
    <row r="317" spans="1:7" x14ac:dyDescent="0.25">
      <c r="A317" s="27"/>
      <c r="B317" s="23"/>
      <c r="C317" s="24"/>
      <c r="D317" s="33"/>
      <c r="E317" s="25"/>
      <c r="F317" s="26"/>
      <c r="G317" s="23"/>
    </row>
    <row r="318" spans="1:7" x14ac:dyDescent="0.25">
      <c r="A318" s="27"/>
      <c r="B318" s="23"/>
      <c r="C318" s="24"/>
      <c r="D318" s="33"/>
      <c r="E318" s="25"/>
      <c r="F318" s="26"/>
      <c r="G318" s="23"/>
    </row>
    <row r="319" spans="1:7" x14ac:dyDescent="0.25">
      <c r="A319" s="27"/>
      <c r="B319" s="23"/>
      <c r="C319" s="24"/>
      <c r="D319" s="33"/>
      <c r="E319" s="25"/>
      <c r="F319" s="26"/>
      <c r="G319" s="23"/>
    </row>
    <row r="320" spans="1:7" x14ac:dyDescent="0.25">
      <c r="A320" s="27"/>
      <c r="B320" s="23"/>
      <c r="C320" s="24"/>
      <c r="D320" s="33"/>
      <c r="E320" s="25"/>
      <c r="F320" s="26"/>
      <c r="G320" s="23"/>
    </row>
    <row r="321" spans="1:7" x14ac:dyDescent="0.25">
      <c r="A321" s="27"/>
      <c r="B321" s="23"/>
      <c r="C321" s="24"/>
      <c r="D321" s="33"/>
      <c r="E321" s="25"/>
      <c r="F321" s="26"/>
      <c r="G321" s="23"/>
    </row>
    <row r="322" spans="1:7" x14ac:dyDescent="0.25">
      <c r="A322" s="27"/>
      <c r="B322" s="23"/>
      <c r="C322" s="24"/>
      <c r="D322" s="33"/>
      <c r="E322" s="25"/>
      <c r="F322" s="26"/>
      <c r="G322" s="23"/>
    </row>
    <row r="323" spans="1:7" x14ac:dyDescent="0.25">
      <c r="A323" s="27"/>
      <c r="B323" s="23"/>
      <c r="C323" s="24"/>
      <c r="D323" s="33"/>
      <c r="E323" s="25"/>
      <c r="F323" s="26"/>
      <c r="G323" s="23"/>
    </row>
    <row r="324" spans="1:7" x14ac:dyDescent="0.25">
      <c r="A324" s="27"/>
      <c r="B324" s="23"/>
      <c r="C324" s="24"/>
      <c r="D324" s="33"/>
      <c r="E324" s="25"/>
      <c r="F324" s="26"/>
      <c r="G324" s="23"/>
    </row>
    <row r="325" spans="1:7" x14ac:dyDescent="0.25">
      <c r="A325" s="27"/>
      <c r="B325" s="23"/>
      <c r="C325" s="24"/>
      <c r="D325" s="33"/>
      <c r="E325" s="25"/>
      <c r="F325" s="26"/>
      <c r="G325" s="23"/>
    </row>
    <row r="326" spans="1:7" x14ac:dyDescent="0.25">
      <c r="A326" s="27"/>
      <c r="B326" s="23"/>
      <c r="C326" s="24"/>
      <c r="D326" s="33"/>
      <c r="E326" s="25"/>
      <c r="F326" s="26"/>
      <c r="G326" s="23"/>
    </row>
    <row r="327" spans="1:7" x14ac:dyDescent="0.25">
      <c r="A327" s="27"/>
      <c r="B327" s="23"/>
      <c r="C327" s="24"/>
      <c r="D327" s="33"/>
      <c r="E327" s="25"/>
      <c r="F327" s="26"/>
      <c r="G327" s="23"/>
    </row>
    <row r="328" spans="1:7" x14ac:dyDescent="0.25">
      <c r="A328" s="27"/>
      <c r="B328" s="23"/>
      <c r="C328" s="24"/>
      <c r="D328" s="33"/>
      <c r="E328" s="25"/>
      <c r="F328" s="26"/>
      <c r="G328" s="23"/>
    </row>
    <row r="329" spans="1:7" x14ac:dyDescent="0.25">
      <c r="A329" s="27"/>
      <c r="B329" s="23"/>
      <c r="C329" s="24"/>
      <c r="D329" s="33"/>
      <c r="E329" s="25"/>
      <c r="F329" s="26"/>
      <c r="G329" s="23"/>
    </row>
    <row r="330" spans="1:7" x14ac:dyDescent="0.25">
      <c r="A330" s="27"/>
      <c r="B330" s="23"/>
      <c r="C330" s="24"/>
      <c r="D330" s="33"/>
      <c r="E330" s="25"/>
      <c r="F330" s="26"/>
      <c r="G330" s="23"/>
    </row>
    <row r="331" spans="1:7" x14ac:dyDescent="0.25">
      <c r="A331" s="27"/>
      <c r="B331" s="23"/>
      <c r="C331" s="24"/>
      <c r="D331" s="33"/>
      <c r="E331" s="25"/>
      <c r="F331" s="26"/>
      <c r="G331" s="23"/>
    </row>
    <row r="332" spans="1:7" x14ac:dyDescent="0.25">
      <c r="A332" s="27"/>
      <c r="B332" s="23"/>
      <c r="C332" s="24"/>
      <c r="D332" s="33"/>
      <c r="E332" s="25"/>
      <c r="F332" s="26"/>
      <c r="G332" s="23"/>
    </row>
    <row r="333" spans="1:7" x14ac:dyDescent="0.25">
      <c r="A333" s="27"/>
      <c r="B333" s="23"/>
      <c r="C333" s="24"/>
      <c r="D333" s="33"/>
      <c r="E333" s="25"/>
      <c r="F333" s="26"/>
      <c r="G333" s="23"/>
    </row>
    <row r="334" spans="1:7" x14ac:dyDescent="0.25">
      <c r="A334" s="27"/>
      <c r="B334" s="23"/>
      <c r="C334" s="24"/>
      <c r="D334" s="33"/>
      <c r="E334" s="25"/>
      <c r="F334" s="26"/>
      <c r="G334" s="23"/>
    </row>
    <row r="335" spans="1:7" x14ac:dyDescent="0.25">
      <c r="A335" s="27"/>
      <c r="B335" s="23"/>
      <c r="C335" s="24"/>
      <c r="D335" s="33"/>
      <c r="E335" s="25"/>
      <c r="F335" s="26"/>
      <c r="G335" s="23"/>
    </row>
    <row r="336" spans="1:7" x14ac:dyDescent="0.25">
      <c r="A336" s="27"/>
      <c r="B336" s="23"/>
      <c r="C336" s="24"/>
      <c r="D336" s="33"/>
      <c r="E336" s="25"/>
      <c r="F336" s="26"/>
      <c r="G336" s="23"/>
    </row>
    <row r="337" spans="1:7" x14ac:dyDescent="0.25">
      <c r="A337" s="27"/>
      <c r="B337" s="23"/>
      <c r="C337" s="24"/>
      <c r="D337" s="33"/>
      <c r="E337" s="25"/>
      <c r="F337" s="26"/>
      <c r="G337" s="23"/>
    </row>
    <row r="338" spans="1:7" x14ac:dyDescent="0.25">
      <c r="A338" s="27"/>
      <c r="B338" s="23"/>
      <c r="C338" s="24"/>
      <c r="D338" s="33"/>
      <c r="E338" s="25"/>
      <c r="F338" s="26"/>
      <c r="G338" s="23"/>
    </row>
    <row r="339" spans="1:7" x14ac:dyDescent="0.25">
      <c r="A339" s="27"/>
      <c r="B339" s="23"/>
      <c r="C339" s="24"/>
      <c r="D339" s="33"/>
      <c r="E339" s="25"/>
      <c r="F339" s="26"/>
      <c r="G339" s="23"/>
    </row>
    <row r="340" spans="1:7" x14ac:dyDescent="0.25">
      <c r="A340" s="27"/>
      <c r="B340" s="23"/>
      <c r="C340" s="24"/>
      <c r="D340" s="33"/>
      <c r="E340" s="25"/>
      <c r="F340" s="26"/>
      <c r="G340" s="23"/>
    </row>
    <row r="341" spans="1:7" x14ac:dyDescent="0.25">
      <c r="A341" s="27"/>
      <c r="B341" s="23"/>
      <c r="C341" s="24"/>
      <c r="D341" s="33"/>
      <c r="E341" s="25"/>
      <c r="F341" s="26"/>
      <c r="G341" s="23"/>
    </row>
    <row r="342" spans="1:7" x14ac:dyDescent="0.25">
      <c r="A342" s="27"/>
      <c r="B342" s="23"/>
      <c r="C342" s="24"/>
      <c r="D342" s="33"/>
      <c r="E342" s="25"/>
      <c r="F342" s="26"/>
      <c r="G342" s="23"/>
    </row>
    <row r="343" spans="1:7" x14ac:dyDescent="0.25">
      <c r="A343" s="27"/>
      <c r="B343" s="23"/>
      <c r="C343" s="24"/>
      <c r="D343" s="33"/>
      <c r="E343" s="25"/>
      <c r="F343" s="26"/>
      <c r="G343" s="23"/>
    </row>
    <row r="344" spans="1:7" x14ac:dyDescent="0.25">
      <c r="A344" s="27"/>
      <c r="B344" s="23"/>
      <c r="C344" s="24"/>
      <c r="D344" s="33"/>
      <c r="E344" s="25"/>
      <c r="F344" s="26"/>
      <c r="G344" s="23"/>
    </row>
    <row r="345" spans="1:7" x14ac:dyDescent="0.25">
      <c r="A345" s="27"/>
      <c r="B345" s="23"/>
      <c r="C345" s="24"/>
      <c r="D345" s="33"/>
      <c r="E345" s="25"/>
      <c r="F345" s="26"/>
      <c r="G345" s="23"/>
    </row>
    <row r="346" spans="1:7" x14ac:dyDescent="0.25">
      <c r="A346" s="27"/>
      <c r="B346" s="23"/>
      <c r="C346" s="24"/>
      <c r="D346" s="33"/>
      <c r="E346" s="25"/>
      <c r="F346" s="26"/>
      <c r="G346" s="23"/>
    </row>
    <row r="347" spans="1:7" x14ac:dyDescent="0.25">
      <c r="A347" s="27"/>
      <c r="B347" s="23"/>
      <c r="C347" s="24"/>
      <c r="D347" s="33"/>
      <c r="E347" s="25"/>
      <c r="F347" s="26"/>
      <c r="G347" s="23"/>
    </row>
    <row r="348" spans="1:7" x14ac:dyDescent="0.25">
      <c r="A348" s="27"/>
      <c r="B348" s="23"/>
      <c r="C348" s="24"/>
      <c r="D348" s="33"/>
      <c r="E348" s="25"/>
      <c r="F348" s="26"/>
      <c r="G348" s="23"/>
    </row>
    <row r="349" spans="1:7" x14ac:dyDescent="0.25">
      <c r="A349" s="27"/>
      <c r="B349" s="23"/>
      <c r="C349" s="24"/>
      <c r="D349" s="33"/>
      <c r="E349" s="25"/>
      <c r="F349" s="26"/>
      <c r="G349" s="23"/>
    </row>
    <row r="350" spans="1:7" x14ac:dyDescent="0.25">
      <c r="A350" s="27"/>
      <c r="B350" s="23"/>
      <c r="C350" s="24"/>
      <c r="D350" s="33"/>
      <c r="E350" s="25"/>
      <c r="F350" s="26"/>
      <c r="G350" s="23"/>
    </row>
    <row r="351" spans="1:7" x14ac:dyDescent="0.25">
      <c r="A351" s="27"/>
      <c r="B351" s="23"/>
      <c r="C351" s="24"/>
      <c r="D351" s="33"/>
      <c r="E351" s="25"/>
      <c r="F351" s="26"/>
      <c r="G351" s="23"/>
    </row>
    <row r="352" spans="1:7" x14ac:dyDescent="0.25">
      <c r="A352" s="27"/>
      <c r="B352" s="23"/>
      <c r="C352" s="24"/>
      <c r="D352" s="33"/>
      <c r="E352" s="25"/>
      <c r="F352" s="26"/>
      <c r="G352" s="23"/>
    </row>
    <row r="353" spans="1:7" x14ac:dyDescent="0.25">
      <c r="A353" s="27"/>
      <c r="B353" s="23"/>
      <c r="C353" s="24"/>
      <c r="D353" s="33"/>
      <c r="E353" s="25"/>
      <c r="F353" s="26"/>
      <c r="G353" s="23"/>
    </row>
    <row r="354" spans="1:7" x14ac:dyDescent="0.25">
      <c r="A354" s="27"/>
      <c r="B354" s="23"/>
      <c r="C354" s="24"/>
      <c r="D354" s="33"/>
      <c r="E354" s="25"/>
      <c r="F354" s="26"/>
      <c r="G354" s="23"/>
    </row>
    <row r="355" spans="1:7" x14ac:dyDescent="0.25">
      <c r="A355" s="27"/>
      <c r="B355" s="23"/>
      <c r="C355" s="24"/>
      <c r="D355" s="33"/>
      <c r="E355" s="25"/>
      <c r="F355" s="26"/>
      <c r="G355" s="23"/>
    </row>
    <row r="356" spans="1:7" x14ac:dyDescent="0.25">
      <c r="A356" s="27"/>
      <c r="B356" s="23"/>
      <c r="C356" s="24"/>
      <c r="D356" s="33"/>
      <c r="E356" s="25"/>
      <c r="F356" s="26"/>
      <c r="G356" s="23"/>
    </row>
    <row r="357" spans="1:7" x14ac:dyDescent="0.25">
      <c r="A357" s="27"/>
      <c r="B357" s="23"/>
      <c r="C357" s="24"/>
      <c r="D357" s="33"/>
      <c r="E357" s="25"/>
      <c r="F357" s="26"/>
      <c r="G357" s="23"/>
    </row>
    <row r="358" spans="1:7" x14ac:dyDescent="0.25">
      <c r="A358" s="27"/>
      <c r="B358" s="23"/>
      <c r="C358" s="24"/>
      <c r="D358" s="33"/>
      <c r="E358" s="25"/>
      <c r="F358" s="26"/>
      <c r="G358" s="23"/>
    </row>
    <row r="359" spans="1:7" x14ac:dyDescent="0.25">
      <c r="A359" s="27"/>
      <c r="B359" s="23"/>
      <c r="C359" s="24"/>
      <c r="D359" s="33"/>
      <c r="E359" s="25"/>
      <c r="F359" s="26"/>
      <c r="G359" s="23"/>
    </row>
    <row r="360" spans="1:7" x14ac:dyDescent="0.25">
      <c r="A360" s="27"/>
      <c r="B360" s="23"/>
      <c r="C360" s="24"/>
      <c r="D360" s="33"/>
      <c r="E360" s="25"/>
      <c r="F360" s="26"/>
      <c r="G360" s="23"/>
    </row>
    <row r="361" spans="1:7" x14ac:dyDescent="0.25">
      <c r="A361" s="27"/>
      <c r="B361" s="23"/>
      <c r="C361" s="24"/>
      <c r="D361" s="33"/>
      <c r="E361" s="25"/>
      <c r="F361" s="26"/>
      <c r="G361" s="23"/>
    </row>
    <row r="362" spans="1:7" x14ac:dyDescent="0.25">
      <c r="A362" s="27"/>
      <c r="B362" s="23"/>
      <c r="C362" s="24"/>
      <c r="D362" s="33"/>
      <c r="E362" s="25"/>
      <c r="F362" s="26"/>
      <c r="G362" s="23"/>
    </row>
    <row r="363" spans="1:7" x14ac:dyDescent="0.25">
      <c r="A363" s="27"/>
      <c r="B363" s="23"/>
      <c r="C363" s="24"/>
      <c r="D363" s="33"/>
      <c r="E363" s="25"/>
      <c r="F363" s="26"/>
      <c r="G363" s="23"/>
    </row>
    <row r="364" spans="1:7" x14ac:dyDescent="0.25">
      <c r="A364" s="27"/>
      <c r="B364" s="23"/>
      <c r="C364" s="24"/>
      <c r="D364" s="33"/>
      <c r="E364" s="25"/>
      <c r="F364" s="26"/>
      <c r="G364" s="23"/>
    </row>
    <row r="365" spans="1:7" x14ac:dyDescent="0.25">
      <c r="A365" s="27"/>
      <c r="B365" s="23"/>
      <c r="C365" s="24"/>
      <c r="D365" s="33"/>
      <c r="E365" s="25"/>
      <c r="F365" s="26"/>
      <c r="G365" s="23"/>
    </row>
    <row r="366" spans="1:7" x14ac:dyDescent="0.25">
      <c r="A366" s="27"/>
      <c r="B366" s="23"/>
      <c r="C366" s="24"/>
      <c r="D366" s="33"/>
      <c r="E366" s="25"/>
      <c r="F366" s="26"/>
      <c r="G366" s="23"/>
    </row>
    <row r="367" spans="1:7" x14ac:dyDescent="0.25">
      <c r="A367" s="27"/>
      <c r="B367" s="23"/>
      <c r="C367" s="24"/>
      <c r="D367" s="33"/>
      <c r="E367" s="25"/>
      <c r="F367" s="26"/>
      <c r="G367" s="23"/>
    </row>
    <row r="368" spans="1:7" x14ac:dyDescent="0.25">
      <c r="A368" s="27"/>
      <c r="B368" s="23"/>
      <c r="C368" s="24"/>
      <c r="D368" s="33"/>
      <c r="E368" s="25"/>
      <c r="F368" s="26"/>
      <c r="G368" s="23"/>
    </row>
    <row r="369" spans="1:7" x14ac:dyDescent="0.25">
      <c r="A369" s="27"/>
      <c r="B369" s="23"/>
      <c r="C369" s="24"/>
      <c r="D369" s="33"/>
      <c r="E369" s="25"/>
      <c r="F369" s="26"/>
      <c r="G369" s="23"/>
    </row>
    <row r="370" spans="1:7" x14ac:dyDescent="0.25">
      <c r="A370" s="27"/>
      <c r="B370" s="23"/>
      <c r="C370" s="24"/>
      <c r="D370" s="33"/>
      <c r="E370" s="25"/>
      <c r="F370" s="26"/>
      <c r="G370" s="23"/>
    </row>
    <row r="371" spans="1:7" x14ac:dyDescent="0.25">
      <c r="A371" s="27"/>
      <c r="B371" s="23"/>
      <c r="C371" s="24"/>
      <c r="D371" s="33"/>
      <c r="E371" s="25"/>
      <c r="F371" s="26"/>
      <c r="G371" s="23"/>
    </row>
    <row r="372" spans="1:7" x14ac:dyDescent="0.25">
      <c r="A372" s="27"/>
      <c r="B372" s="23"/>
      <c r="C372" s="24"/>
      <c r="D372" s="33"/>
      <c r="E372" s="25"/>
      <c r="F372" s="26"/>
      <c r="G372" s="23"/>
    </row>
    <row r="373" spans="1:7" x14ac:dyDescent="0.25">
      <c r="A373" s="27"/>
      <c r="B373" s="23"/>
      <c r="C373" s="24"/>
      <c r="D373" s="33"/>
      <c r="E373" s="25"/>
      <c r="F373" s="26"/>
      <c r="G373" s="23"/>
    </row>
    <row r="374" spans="1:7" x14ac:dyDescent="0.25">
      <c r="A374" s="27"/>
      <c r="B374" s="23"/>
      <c r="C374" s="24"/>
      <c r="D374" s="33"/>
      <c r="E374" s="25"/>
      <c r="F374" s="26"/>
      <c r="G374" s="23"/>
    </row>
    <row r="375" spans="1:7" x14ac:dyDescent="0.25">
      <c r="A375" s="27"/>
      <c r="B375" s="23"/>
      <c r="C375" s="24"/>
      <c r="D375" s="33"/>
      <c r="E375" s="25"/>
      <c r="F375" s="26"/>
      <c r="G375" s="23"/>
    </row>
    <row r="376" spans="1:7" x14ac:dyDescent="0.25">
      <c r="A376" s="27"/>
      <c r="B376" s="23"/>
      <c r="C376" s="24"/>
      <c r="D376" s="33"/>
      <c r="E376" s="25"/>
      <c r="F376" s="26"/>
      <c r="G376" s="23"/>
    </row>
    <row r="377" spans="1:7" x14ac:dyDescent="0.25">
      <c r="A377" s="27"/>
      <c r="B377" s="23"/>
      <c r="C377" s="24"/>
      <c r="D377" s="33"/>
      <c r="E377" s="25"/>
      <c r="F377" s="26"/>
      <c r="G377" s="23"/>
    </row>
    <row r="378" spans="1:7" x14ac:dyDescent="0.25">
      <c r="A378" s="27"/>
      <c r="B378" s="23"/>
      <c r="C378" s="24"/>
      <c r="D378" s="33"/>
      <c r="E378" s="25"/>
      <c r="F378" s="26"/>
      <c r="G378" s="23"/>
    </row>
    <row r="379" spans="1:7" x14ac:dyDescent="0.25">
      <c r="A379" s="27"/>
      <c r="B379" s="23"/>
      <c r="C379" s="24"/>
      <c r="D379" s="33"/>
      <c r="E379" s="25"/>
      <c r="F379" s="26"/>
      <c r="G379" s="23"/>
    </row>
    <row r="380" spans="1:7" x14ac:dyDescent="0.25">
      <c r="A380" s="27"/>
      <c r="B380" s="23"/>
      <c r="C380" s="24"/>
      <c r="D380" s="33"/>
      <c r="E380" s="25"/>
      <c r="F380" s="26"/>
      <c r="G380" s="23"/>
    </row>
    <row r="381" spans="1:7" x14ac:dyDescent="0.25">
      <c r="A381" s="27"/>
      <c r="B381" s="23"/>
      <c r="C381" s="24"/>
      <c r="D381" s="33"/>
      <c r="E381" s="25"/>
      <c r="F381" s="26"/>
      <c r="G381" s="23"/>
    </row>
    <row r="382" spans="1:7" x14ac:dyDescent="0.25">
      <c r="A382" s="27"/>
      <c r="B382" s="23"/>
      <c r="C382" s="24"/>
      <c r="D382" s="33"/>
      <c r="E382" s="25"/>
      <c r="F382" s="26"/>
      <c r="G382" s="23"/>
    </row>
    <row r="383" spans="1:7" x14ac:dyDescent="0.25">
      <c r="A383" s="27"/>
      <c r="B383" s="23"/>
      <c r="C383" s="24"/>
      <c r="D383" s="33"/>
      <c r="E383" s="25"/>
      <c r="F383" s="26"/>
      <c r="G383" s="23"/>
    </row>
    <row r="384" spans="1:7" x14ac:dyDescent="0.25">
      <c r="A384" s="27"/>
      <c r="B384" s="23"/>
      <c r="C384" s="24"/>
      <c r="D384" s="33"/>
      <c r="E384" s="25"/>
      <c r="F384" s="26"/>
      <c r="G384" s="23"/>
    </row>
    <row r="385" spans="1:7" x14ac:dyDescent="0.25">
      <c r="A385" s="27"/>
      <c r="B385" s="23"/>
      <c r="C385" s="24"/>
      <c r="D385" s="33"/>
      <c r="E385" s="25"/>
      <c r="F385" s="26"/>
      <c r="G385" s="23"/>
    </row>
    <row r="386" spans="1:7" x14ac:dyDescent="0.25">
      <c r="A386" s="27"/>
      <c r="B386" s="23"/>
      <c r="C386" s="24"/>
      <c r="D386" s="33"/>
      <c r="E386" s="25"/>
      <c r="F386" s="26"/>
      <c r="G386" s="23"/>
    </row>
    <row r="387" spans="1:7" x14ac:dyDescent="0.25">
      <c r="A387" s="27"/>
      <c r="B387" s="23"/>
      <c r="C387" s="24"/>
      <c r="D387" s="33"/>
      <c r="E387" s="25"/>
      <c r="F387" s="26"/>
      <c r="G387" s="23"/>
    </row>
    <row r="388" spans="1:7" x14ac:dyDescent="0.25">
      <c r="A388" s="27"/>
      <c r="B388" s="23"/>
      <c r="C388" s="24"/>
      <c r="D388" s="33"/>
      <c r="E388" s="25"/>
      <c r="F388" s="26"/>
      <c r="G388" s="23"/>
    </row>
    <row r="389" spans="1:7" x14ac:dyDescent="0.25">
      <c r="A389" s="27"/>
      <c r="B389" s="23"/>
      <c r="C389" s="24"/>
      <c r="D389" s="33"/>
      <c r="E389" s="25"/>
      <c r="F389" s="26"/>
      <c r="G389" s="23"/>
    </row>
    <row r="390" spans="1:7" x14ac:dyDescent="0.25">
      <c r="A390" s="27"/>
      <c r="B390" s="23"/>
      <c r="C390" s="24"/>
      <c r="D390" s="33"/>
      <c r="E390" s="25"/>
      <c r="F390" s="26"/>
      <c r="G390" s="23"/>
    </row>
    <row r="391" spans="1:7" x14ac:dyDescent="0.25">
      <c r="A391" s="27"/>
      <c r="B391" s="23"/>
      <c r="C391" s="24"/>
      <c r="D391" s="33"/>
      <c r="E391" s="25"/>
      <c r="F391" s="26"/>
      <c r="G391" s="23"/>
    </row>
    <row r="392" spans="1:7" x14ac:dyDescent="0.25">
      <c r="A392" s="27"/>
      <c r="B392" s="23"/>
      <c r="C392" s="24"/>
      <c r="D392" s="33"/>
      <c r="E392" s="25"/>
      <c r="F392" s="26"/>
      <c r="G392" s="23"/>
    </row>
    <row r="393" spans="1:7" x14ac:dyDescent="0.25">
      <c r="A393" s="27"/>
      <c r="B393" s="23"/>
      <c r="C393" s="24"/>
      <c r="D393" s="33"/>
      <c r="E393" s="25"/>
      <c r="F393" s="26"/>
      <c r="G393" s="23"/>
    </row>
    <row r="394" spans="1:7" x14ac:dyDescent="0.25">
      <c r="A394" s="27"/>
      <c r="B394" s="23"/>
      <c r="C394" s="24"/>
      <c r="D394" s="33"/>
      <c r="E394" s="25"/>
      <c r="F394" s="26"/>
      <c r="G394" s="23"/>
    </row>
    <row r="395" spans="1:7" x14ac:dyDescent="0.25">
      <c r="A395" s="27"/>
      <c r="B395" s="23"/>
      <c r="C395" s="24"/>
      <c r="D395" s="33"/>
      <c r="E395" s="25"/>
      <c r="F395" s="26"/>
      <c r="G395" s="23"/>
    </row>
    <row r="396" spans="1:7" x14ac:dyDescent="0.25">
      <c r="A396" s="27"/>
      <c r="B396" s="23"/>
      <c r="C396" s="24"/>
      <c r="D396" s="33"/>
      <c r="E396" s="25"/>
      <c r="F396" s="26"/>
      <c r="G396" s="23"/>
    </row>
    <row r="397" spans="1:7" x14ac:dyDescent="0.25">
      <c r="A397" s="27"/>
      <c r="B397" s="23"/>
      <c r="C397" s="24"/>
      <c r="D397" s="33"/>
      <c r="E397" s="25"/>
      <c r="F397" s="26"/>
      <c r="G397" s="23"/>
    </row>
    <row r="398" spans="1:7" x14ac:dyDescent="0.25">
      <c r="A398" s="27"/>
      <c r="B398" s="23"/>
      <c r="C398" s="24"/>
      <c r="D398" s="33"/>
      <c r="E398" s="25"/>
      <c r="F398" s="26"/>
      <c r="G398" s="23"/>
    </row>
    <row r="399" spans="1:7" x14ac:dyDescent="0.25">
      <c r="A399" s="27"/>
      <c r="B399" s="23"/>
      <c r="C399" s="24"/>
      <c r="D399" s="33"/>
      <c r="E399" s="25"/>
      <c r="F399" s="26"/>
      <c r="G399" s="23"/>
    </row>
    <row r="400" spans="1:7" x14ac:dyDescent="0.25">
      <c r="A400" s="27"/>
      <c r="B400" s="23"/>
      <c r="C400" s="24"/>
      <c r="D400" s="33"/>
      <c r="E400" s="25"/>
      <c r="F400" s="26"/>
      <c r="G400" s="23"/>
    </row>
    <row r="401" spans="1:7" x14ac:dyDescent="0.25">
      <c r="A401" s="27"/>
      <c r="B401" s="23"/>
      <c r="C401" s="24"/>
      <c r="D401" s="33"/>
      <c r="E401" s="25"/>
      <c r="F401" s="26"/>
      <c r="G401" s="23"/>
    </row>
    <row r="402" spans="1:7" x14ac:dyDescent="0.25">
      <c r="A402" s="27"/>
      <c r="B402" s="23"/>
      <c r="C402" s="24"/>
      <c r="D402" s="33"/>
      <c r="E402" s="25"/>
      <c r="F402" s="26"/>
      <c r="G402" s="23"/>
    </row>
    <row r="403" spans="1:7" x14ac:dyDescent="0.25">
      <c r="A403" s="27"/>
      <c r="B403" s="23"/>
      <c r="C403" s="24"/>
      <c r="D403" s="33"/>
      <c r="E403" s="25"/>
      <c r="F403" s="26"/>
      <c r="G403" s="23"/>
    </row>
    <row r="404" spans="1:7" x14ac:dyDescent="0.25">
      <c r="A404" s="27"/>
      <c r="B404" s="23"/>
      <c r="C404" s="24"/>
      <c r="D404" s="33"/>
      <c r="E404" s="25"/>
      <c r="F404" s="26"/>
      <c r="G404" s="23"/>
    </row>
    <row r="405" spans="1:7" x14ac:dyDescent="0.25">
      <c r="A405" s="27"/>
      <c r="B405" s="23"/>
      <c r="C405" s="24"/>
      <c r="D405" s="33"/>
      <c r="E405" s="25"/>
      <c r="F405" s="26"/>
      <c r="G405" s="23"/>
    </row>
    <row r="406" spans="1:7" x14ac:dyDescent="0.25">
      <c r="A406" s="27"/>
      <c r="B406" s="23"/>
      <c r="C406" s="24"/>
      <c r="D406" s="33"/>
      <c r="E406" s="25"/>
      <c r="F406" s="26"/>
      <c r="G406" s="23"/>
    </row>
    <row r="407" spans="1:7" x14ac:dyDescent="0.25">
      <c r="A407" s="27"/>
      <c r="B407" s="23"/>
      <c r="C407" s="24"/>
      <c r="D407" s="33"/>
      <c r="E407" s="25"/>
      <c r="F407" s="26"/>
      <c r="G407" s="23"/>
    </row>
    <row r="408" spans="1:7" x14ac:dyDescent="0.25">
      <c r="A408" s="27"/>
      <c r="B408" s="23"/>
      <c r="C408" s="24"/>
      <c r="D408" s="33"/>
      <c r="E408" s="25"/>
      <c r="F408" s="26"/>
      <c r="G408" s="23"/>
    </row>
    <row r="409" spans="1:7" x14ac:dyDescent="0.25">
      <c r="A409" s="27"/>
      <c r="B409" s="23"/>
      <c r="C409" s="24"/>
      <c r="D409" s="33"/>
      <c r="E409" s="25"/>
      <c r="F409" s="26"/>
      <c r="G409" s="23"/>
    </row>
    <row r="410" spans="1:7" x14ac:dyDescent="0.25">
      <c r="A410" s="27"/>
      <c r="B410" s="23"/>
      <c r="C410" s="24"/>
      <c r="D410" s="33"/>
      <c r="E410" s="25"/>
      <c r="F410" s="26"/>
      <c r="G410" s="23"/>
    </row>
    <row r="411" spans="1:7" x14ac:dyDescent="0.25">
      <c r="A411" s="27"/>
      <c r="B411" s="23"/>
      <c r="C411" s="24"/>
      <c r="D411" s="33"/>
      <c r="E411" s="25"/>
      <c r="F411" s="26"/>
      <c r="G411" s="23"/>
    </row>
    <row r="412" spans="1:7" x14ac:dyDescent="0.25">
      <c r="A412" s="27"/>
      <c r="B412" s="23"/>
      <c r="C412" s="24"/>
      <c r="D412" s="33"/>
      <c r="E412" s="25"/>
      <c r="F412" s="26"/>
      <c r="G412" s="23"/>
    </row>
    <row r="413" spans="1:7" x14ac:dyDescent="0.25">
      <c r="A413" s="27"/>
      <c r="B413" s="23"/>
      <c r="C413" s="24"/>
      <c r="D413" s="33"/>
      <c r="E413" s="25"/>
      <c r="F413" s="26"/>
      <c r="G413" s="23"/>
    </row>
    <row r="414" spans="1:7" x14ac:dyDescent="0.25">
      <c r="A414" s="27"/>
      <c r="B414" s="23"/>
      <c r="C414" s="24"/>
      <c r="D414" s="33"/>
      <c r="E414" s="25"/>
      <c r="F414" s="26"/>
      <c r="G414" s="23"/>
    </row>
    <row r="415" spans="1:7" x14ac:dyDescent="0.25">
      <c r="A415" s="27"/>
      <c r="B415" s="23"/>
      <c r="C415" s="24"/>
      <c r="D415" s="33"/>
      <c r="E415" s="25"/>
      <c r="F415" s="26"/>
      <c r="G415" s="23"/>
    </row>
    <row r="416" spans="1:7" x14ac:dyDescent="0.25">
      <c r="A416" s="27"/>
      <c r="B416" s="23"/>
      <c r="C416" s="24"/>
      <c r="D416" s="33"/>
      <c r="E416" s="25"/>
      <c r="F416" s="26"/>
      <c r="G416" s="23"/>
    </row>
    <row r="417" spans="1:7" x14ac:dyDescent="0.25">
      <c r="A417" s="27"/>
      <c r="B417" s="23"/>
      <c r="C417" s="24"/>
      <c r="D417" s="33"/>
      <c r="E417" s="25"/>
      <c r="F417" s="26"/>
      <c r="G417" s="23"/>
    </row>
    <row r="418" spans="1:7" x14ac:dyDescent="0.25">
      <c r="A418" s="27"/>
      <c r="B418" s="23"/>
      <c r="C418" s="24"/>
      <c r="D418" s="33"/>
      <c r="E418" s="25"/>
      <c r="F418" s="26"/>
      <c r="G418" s="23"/>
    </row>
    <row r="419" spans="1:7" x14ac:dyDescent="0.25">
      <c r="A419" s="27"/>
      <c r="B419" s="23"/>
      <c r="C419" s="24"/>
      <c r="D419" s="33"/>
      <c r="E419" s="25"/>
      <c r="F419" s="26"/>
      <c r="G419" s="23"/>
    </row>
    <row r="420" spans="1:7" x14ac:dyDescent="0.25">
      <c r="A420" s="27"/>
      <c r="B420" s="23"/>
      <c r="C420" s="24"/>
      <c r="D420" s="33"/>
      <c r="E420" s="25"/>
      <c r="F420" s="26"/>
      <c r="G420" s="23"/>
    </row>
    <row r="421" spans="1:7" x14ac:dyDescent="0.25">
      <c r="A421" s="27"/>
      <c r="B421" s="23"/>
      <c r="C421" s="24"/>
      <c r="D421" s="33"/>
      <c r="E421" s="25"/>
      <c r="F421" s="26"/>
      <c r="G421" s="23"/>
    </row>
    <row r="422" spans="1:7" x14ac:dyDescent="0.25">
      <c r="A422" s="27"/>
      <c r="B422" s="23"/>
      <c r="C422" s="24"/>
      <c r="D422" s="33"/>
      <c r="E422" s="25"/>
      <c r="F422" s="26"/>
      <c r="G422" s="23"/>
    </row>
    <row r="423" spans="1:7" x14ac:dyDescent="0.25">
      <c r="A423" s="27"/>
      <c r="B423" s="23"/>
      <c r="C423" s="24"/>
      <c r="D423" s="33"/>
      <c r="E423" s="25"/>
      <c r="F423" s="26"/>
      <c r="G423" s="23"/>
    </row>
    <row r="424" spans="1:7" x14ac:dyDescent="0.25">
      <c r="A424" s="27"/>
      <c r="B424" s="23"/>
      <c r="C424" s="24"/>
      <c r="D424" s="33"/>
      <c r="E424" s="25"/>
      <c r="F424" s="26"/>
      <c r="G424" s="23"/>
    </row>
    <row r="425" spans="1:7" x14ac:dyDescent="0.25">
      <c r="A425" s="27"/>
      <c r="B425" s="23"/>
      <c r="C425" s="24"/>
      <c r="D425" s="33"/>
      <c r="E425" s="25"/>
      <c r="F425" s="26"/>
      <c r="G425" s="23"/>
    </row>
    <row r="426" spans="1:7" x14ac:dyDescent="0.25">
      <c r="A426" s="27"/>
      <c r="B426" s="23"/>
      <c r="C426" s="24"/>
      <c r="D426" s="33"/>
      <c r="E426" s="25"/>
      <c r="F426" s="26"/>
      <c r="G426" s="23"/>
    </row>
    <row r="427" spans="1:7" x14ac:dyDescent="0.25">
      <c r="A427" s="27"/>
      <c r="B427" s="23"/>
      <c r="C427" s="24"/>
      <c r="D427" s="33"/>
      <c r="E427" s="25"/>
      <c r="F427" s="26"/>
      <c r="G427" s="23"/>
    </row>
    <row r="428" spans="1:7" x14ac:dyDescent="0.25">
      <c r="A428" s="27"/>
      <c r="B428" s="23"/>
      <c r="C428" s="24"/>
      <c r="D428" s="33"/>
      <c r="E428" s="25"/>
      <c r="F428" s="26"/>
      <c r="G428" s="23"/>
    </row>
    <row r="429" spans="1:7" x14ac:dyDescent="0.25">
      <c r="A429" s="27"/>
      <c r="B429" s="23"/>
      <c r="C429" s="24"/>
      <c r="D429" s="33"/>
      <c r="E429" s="25"/>
      <c r="F429" s="26"/>
      <c r="G429" s="23"/>
    </row>
    <row r="430" spans="1:7" x14ac:dyDescent="0.25">
      <c r="A430" s="27"/>
      <c r="B430" s="23"/>
      <c r="C430" s="24"/>
      <c r="D430" s="33"/>
      <c r="E430" s="25"/>
      <c r="F430" s="26"/>
      <c r="G430" s="23"/>
    </row>
    <row r="431" spans="1:7" x14ac:dyDescent="0.25">
      <c r="A431" s="27"/>
      <c r="B431" s="23"/>
      <c r="C431" s="24"/>
      <c r="D431" s="33"/>
      <c r="E431" s="25"/>
      <c r="F431" s="26"/>
      <c r="G431" s="23"/>
    </row>
    <row r="432" spans="1:7" x14ac:dyDescent="0.25">
      <c r="A432" s="27"/>
      <c r="B432" s="23"/>
      <c r="C432" s="24"/>
      <c r="D432" s="33"/>
      <c r="E432" s="25"/>
      <c r="F432" s="26"/>
      <c r="G432" s="23"/>
    </row>
    <row r="433" spans="1:7" x14ac:dyDescent="0.25">
      <c r="A433" s="27"/>
      <c r="B433" s="23"/>
      <c r="C433" s="24"/>
      <c r="D433" s="33"/>
      <c r="E433" s="25"/>
      <c r="F433" s="26"/>
      <c r="G433" s="23"/>
    </row>
    <row r="434" spans="1:7" x14ac:dyDescent="0.25">
      <c r="A434" s="27"/>
      <c r="B434" s="23"/>
      <c r="C434" s="24"/>
      <c r="D434" s="33"/>
      <c r="E434" s="25"/>
      <c r="F434" s="26"/>
      <c r="G434" s="23"/>
    </row>
    <row r="435" spans="1:7" x14ac:dyDescent="0.25">
      <c r="A435" s="27"/>
      <c r="B435" s="23"/>
      <c r="C435" s="24"/>
      <c r="D435" s="33"/>
      <c r="E435" s="25"/>
      <c r="F435" s="26"/>
      <c r="G435" s="23"/>
    </row>
    <row r="436" spans="1:7" x14ac:dyDescent="0.25">
      <c r="A436" s="27"/>
      <c r="B436" s="23"/>
      <c r="C436" s="24"/>
      <c r="D436" s="33"/>
      <c r="E436" s="25"/>
      <c r="F436" s="26"/>
      <c r="G436" s="23"/>
    </row>
    <row r="437" spans="1:7" x14ac:dyDescent="0.25">
      <c r="A437" s="27"/>
      <c r="B437" s="23"/>
      <c r="C437" s="24"/>
      <c r="D437" s="33"/>
      <c r="E437" s="25"/>
      <c r="F437" s="26"/>
      <c r="G437" s="23"/>
    </row>
    <row r="438" spans="1:7" x14ac:dyDescent="0.25">
      <c r="A438" s="27"/>
      <c r="B438" s="23"/>
      <c r="C438" s="24"/>
      <c r="D438" s="33"/>
      <c r="E438" s="25"/>
      <c r="F438" s="26"/>
      <c r="G438" s="23"/>
    </row>
    <row r="439" spans="1:7" x14ac:dyDescent="0.25">
      <c r="A439" s="27"/>
      <c r="B439" s="23"/>
      <c r="C439" s="24"/>
      <c r="D439" s="33"/>
      <c r="E439" s="25"/>
      <c r="F439" s="26"/>
      <c r="G439" s="23"/>
    </row>
    <row r="440" spans="1:7" x14ac:dyDescent="0.25">
      <c r="A440" s="27"/>
      <c r="B440" s="23"/>
      <c r="C440" s="24"/>
      <c r="D440" s="33"/>
      <c r="E440" s="25"/>
      <c r="F440" s="26"/>
      <c r="G440" s="23"/>
    </row>
    <row r="441" spans="1:7" x14ac:dyDescent="0.25">
      <c r="A441" s="27"/>
      <c r="B441" s="23"/>
      <c r="C441" s="24"/>
      <c r="D441" s="33"/>
      <c r="E441" s="25"/>
      <c r="F441" s="26"/>
      <c r="G441" s="23"/>
    </row>
    <row r="442" spans="1:7" x14ac:dyDescent="0.25">
      <c r="A442" s="27"/>
      <c r="B442" s="23"/>
      <c r="C442" s="24"/>
      <c r="D442" s="33"/>
      <c r="E442" s="25"/>
      <c r="F442" s="26"/>
      <c r="G442" s="23"/>
    </row>
    <row r="443" spans="1:7" x14ac:dyDescent="0.25">
      <c r="A443" s="27"/>
      <c r="B443" s="23"/>
      <c r="C443" s="24"/>
      <c r="D443" s="33"/>
      <c r="E443" s="25"/>
      <c r="F443" s="26"/>
      <c r="G443" s="23"/>
    </row>
    <row r="444" spans="1:7" x14ac:dyDescent="0.25">
      <c r="A444" s="27"/>
      <c r="B444" s="23"/>
      <c r="C444" s="24"/>
      <c r="D444" s="33"/>
      <c r="E444" s="25"/>
      <c r="F444" s="26"/>
      <c r="G444" s="23"/>
    </row>
    <row r="445" spans="1:7" x14ac:dyDescent="0.25">
      <c r="A445" s="27"/>
      <c r="B445" s="23"/>
      <c r="C445" s="24"/>
      <c r="D445" s="33"/>
      <c r="E445" s="25"/>
      <c r="F445" s="26"/>
      <c r="G445" s="23"/>
    </row>
    <row r="446" spans="1:7" x14ac:dyDescent="0.25">
      <c r="A446" s="27"/>
      <c r="B446" s="23"/>
      <c r="C446" s="24"/>
      <c r="D446" s="33"/>
      <c r="E446" s="25"/>
      <c r="F446" s="26"/>
      <c r="G446" s="23"/>
    </row>
    <row r="447" spans="1:7" x14ac:dyDescent="0.25">
      <c r="A447" s="27"/>
      <c r="B447" s="23"/>
      <c r="C447" s="24"/>
      <c r="D447" s="33"/>
      <c r="E447" s="25"/>
      <c r="F447" s="26"/>
      <c r="G447" s="23"/>
    </row>
    <row r="448" spans="1:7" x14ac:dyDescent="0.25">
      <c r="A448" s="27"/>
      <c r="B448" s="23"/>
      <c r="C448" s="24"/>
      <c r="D448" s="33"/>
      <c r="E448" s="25"/>
      <c r="F448" s="26"/>
      <c r="G448" s="23"/>
    </row>
    <row r="449" spans="1:7" x14ac:dyDescent="0.25">
      <c r="A449" s="27"/>
      <c r="B449" s="23"/>
      <c r="C449" s="24"/>
      <c r="D449" s="33"/>
      <c r="E449" s="25"/>
      <c r="F449" s="26"/>
      <c r="G449" s="23"/>
    </row>
    <row r="450" spans="1:7" x14ac:dyDescent="0.25">
      <c r="A450" s="27"/>
      <c r="B450" s="23"/>
      <c r="C450" s="24"/>
      <c r="D450" s="33"/>
      <c r="E450" s="25"/>
      <c r="F450" s="26"/>
      <c r="G450" s="23"/>
    </row>
    <row r="451" spans="1:7" x14ac:dyDescent="0.25">
      <c r="A451" s="27"/>
      <c r="B451" s="23"/>
      <c r="C451" s="24"/>
      <c r="D451" s="33"/>
      <c r="E451" s="25"/>
      <c r="F451" s="26"/>
      <c r="G451" s="23"/>
    </row>
    <row r="452" spans="1:7" x14ac:dyDescent="0.25">
      <c r="A452" s="27"/>
      <c r="B452" s="23"/>
      <c r="C452" s="24"/>
      <c r="D452" s="33"/>
      <c r="E452" s="25"/>
      <c r="F452" s="26"/>
      <c r="G452" s="23"/>
    </row>
    <row r="453" spans="1:7" x14ac:dyDescent="0.25">
      <c r="A453" s="27"/>
      <c r="B453" s="23"/>
      <c r="C453" s="24"/>
      <c r="D453" s="33"/>
      <c r="E453" s="25"/>
      <c r="F453" s="26"/>
      <c r="G453" s="23"/>
    </row>
    <row r="454" spans="1:7" x14ac:dyDescent="0.25">
      <c r="A454" s="27"/>
      <c r="B454" s="23"/>
      <c r="C454" s="24"/>
      <c r="D454" s="33"/>
      <c r="E454" s="25"/>
      <c r="F454" s="26"/>
      <c r="G454" s="23"/>
    </row>
    <row r="455" spans="1:7" x14ac:dyDescent="0.25">
      <c r="A455" s="27"/>
      <c r="B455" s="23"/>
      <c r="C455" s="24"/>
      <c r="D455" s="33"/>
      <c r="E455" s="25"/>
      <c r="F455" s="26"/>
      <c r="G455" s="23"/>
    </row>
    <row r="456" spans="1:7" x14ac:dyDescent="0.25">
      <c r="A456" s="27"/>
      <c r="B456" s="23"/>
      <c r="C456" s="24"/>
      <c r="D456" s="33"/>
      <c r="E456" s="25"/>
      <c r="F456" s="26"/>
      <c r="G456" s="23"/>
    </row>
    <row r="457" spans="1:7" x14ac:dyDescent="0.25">
      <c r="A457" s="27"/>
      <c r="B457" s="23"/>
      <c r="C457" s="24"/>
      <c r="D457" s="33"/>
      <c r="E457" s="25"/>
      <c r="F457" s="26"/>
      <c r="G457" s="23"/>
    </row>
    <row r="458" spans="1:7" x14ac:dyDescent="0.25">
      <c r="A458" s="27"/>
      <c r="B458" s="23"/>
      <c r="C458" s="24"/>
      <c r="D458" s="33"/>
      <c r="E458" s="25"/>
      <c r="F458" s="26"/>
      <c r="G458" s="23"/>
    </row>
    <row r="459" spans="1:7" x14ac:dyDescent="0.25">
      <c r="A459" s="27"/>
      <c r="B459" s="23"/>
      <c r="C459" s="24"/>
      <c r="D459" s="33"/>
      <c r="E459" s="25"/>
      <c r="F459" s="26"/>
      <c r="G459" s="23"/>
    </row>
    <row r="460" spans="1:7" x14ac:dyDescent="0.25">
      <c r="A460" s="27"/>
      <c r="B460" s="23"/>
      <c r="C460" s="24"/>
      <c r="D460" s="33"/>
      <c r="E460" s="25"/>
      <c r="F460" s="26"/>
      <c r="G460" s="23"/>
    </row>
    <row r="461" spans="1:7" x14ac:dyDescent="0.25">
      <c r="A461" s="27"/>
      <c r="B461" s="23"/>
      <c r="C461" s="24"/>
      <c r="D461" s="33"/>
      <c r="E461" s="25"/>
      <c r="F461" s="26"/>
      <c r="G461" s="23"/>
    </row>
    <row r="462" spans="1:7" x14ac:dyDescent="0.25">
      <c r="A462" s="27"/>
      <c r="B462" s="23"/>
      <c r="C462" s="24"/>
      <c r="D462" s="33"/>
      <c r="E462" s="25"/>
      <c r="F462" s="26"/>
      <c r="G462" s="23"/>
    </row>
    <row r="463" spans="1:7" x14ac:dyDescent="0.25">
      <c r="A463" s="27"/>
      <c r="B463" s="23"/>
      <c r="C463" s="24"/>
      <c r="D463" s="33"/>
      <c r="E463" s="25"/>
      <c r="F463" s="26"/>
      <c r="G463" s="23"/>
    </row>
    <row r="464" spans="1:7" x14ac:dyDescent="0.25">
      <c r="A464" s="27"/>
      <c r="B464" s="23"/>
      <c r="C464" s="24"/>
      <c r="D464" s="33"/>
      <c r="E464" s="25"/>
      <c r="F464" s="26"/>
      <c r="G464" s="23"/>
    </row>
    <row r="465" spans="1:7" x14ac:dyDescent="0.25">
      <c r="A465" s="27"/>
      <c r="B465" s="23"/>
      <c r="C465" s="24"/>
      <c r="D465" s="33"/>
      <c r="E465" s="25"/>
      <c r="F465" s="26"/>
      <c r="G465" s="23"/>
    </row>
    <row r="466" spans="1:7" x14ac:dyDescent="0.25">
      <c r="A466" s="27"/>
      <c r="B466" s="23"/>
      <c r="C466" s="24"/>
      <c r="D466" s="33"/>
      <c r="E466" s="25"/>
      <c r="F466" s="26"/>
      <c r="G466" s="23"/>
    </row>
    <row r="467" spans="1:7" x14ac:dyDescent="0.25">
      <c r="A467" s="27"/>
      <c r="B467" s="23"/>
      <c r="C467" s="24"/>
      <c r="D467" s="33"/>
      <c r="E467" s="25"/>
      <c r="F467" s="26"/>
      <c r="G467" s="23"/>
    </row>
    <row r="468" spans="1:7" x14ac:dyDescent="0.25">
      <c r="A468" s="27"/>
      <c r="B468" s="23"/>
      <c r="C468" s="24"/>
      <c r="D468" s="33"/>
      <c r="E468" s="25"/>
      <c r="F468" s="26"/>
      <c r="G468" s="23"/>
    </row>
    <row r="469" spans="1:7" x14ac:dyDescent="0.25">
      <c r="A469" s="27"/>
      <c r="B469" s="23"/>
      <c r="C469" s="24"/>
      <c r="D469" s="33"/>
      <c r="E469" s="25"/>
      <c r="F469" s="26"/>
      <c r="G469" s="23"/>
    </row>
    <row r="470" spans="1:7" x14ac:dyDescent="0.25">
      <c r="A470" s="27"/>
      <c r="B470" s="23"/>
      <c r="C470" s="24"/>
      <c r="D470" s="33"/>
      <c r="E470" s="25"/>
      <c r="F470" s="26"/>
      <c r="G470" s="23"/>
    </row>
    <row r="471" spans="1:7" x14ac:dyDescent="0.25">
      <c r="A471" s="27"/>
      <c r="B471" s="23"/>
      <c r="C471" s="24"/>
      <c r="D471" s="33"/>
      <c r="E471" s="25"/>
      <c r="F471" s="26"/>
      <c r="G471" s="23"/>
    </row>
    <row r="472" spans="1:7" x14ac:dyDescent="0.25">
      <c r="A472" s="27"/>
      <c r="B472" s="23"/>
      <c r="C472" s="24"/>
      <c r="D472" s="33"/>
      <c r="E472" s="25"/>
      <c r="F472" s="26"/>
      <c r="G472" s="23"/>
    </row>
    <row r="473" spans="1:7" x14ac:dyDescent="0.25">
      <c r="A473" s="27"/>
      <c r="B473" s="23"/>
      <c r="C473" s="24"/>
      <c r="D473" s="33"/>
      <c r="E473" s="25"/>
      <c r="F473" s="26"/>
      <c r="G473" s="23"/>
    </row>
    <row r="474" spans="1:7" x14ac:dyDescent="0.25">
      <c r="A474" s="27"/>
      <c r="B474" s="23"/>
      <c r="C474" s="24"/>
      <c r="D474" s="33"/>
      <c r="E474" s="25"/>
      <c r="F474" s="26"/>
      <c r="G474" s="23"/>
    </row>
    <row r="475" spans="1:7" x14ac:dyDescent="0.25">
      <c r="A475" s="27"/>
      <c r="B475" s="23"/>
      <c r="C475" s="24"/>
      <c r="D475" s="33"/>
      <c r="E475" s="25"/>
      <c r="F475" s="26"/>
      <c r="G475" s="23"/>
    </row>
    <row r="476" spans="1:7" x14ac:dyDescent="0.25">
      <c r="A476" s="27"/>
      <c r="B476" s="23"/>
      <c r="C476" s="24"/>
      <c r="D476" s="33"/>
      <c r="E476" s="25"/>
      <c r="F476" s="26"/>
      <c r="G476" s="23"/>
    </row>
    <row r="477" spans="1:7" x14ac:dyDescent="0.25">
      <c r="A477" s="27"/>
      <c r="B477" s="23"/>
      <c r="C477" s="24"/>
      <c r="D477" s="33"/>
      <c r="E477" s="25"/>
      <c r="F477" s="26"/>
      <c r="G477" s="23"/>
    </row>
    <row r="478" spans="1:7" x14ac:dyDescent="0.25">
      <c r="A478" s="27"/>
      <c r="B478" s="23"/>
      <c r="C478" s="24"/>
      <c r="D478" s="33"/>
      <c r="E478" s="25"/>
      <c r="F478" s="26"/>
      <c r="G478" s="23"/>
    </row>
    <row r="479" spans="1:7" x14ac:dyDescent="0.25">
      <c r="A479" s="27"/>
      <c r="B479" s="23"/>
      <c r="C479" s="24"/>
      <c r="D479" s="33"/>
      <c r="E479" s="25"/>
      <c r="F479" s="26"/>
      <c r="G479" s="23"/>
    </row>
    <row r="480" spans="1:7" x14ac:dyDescent="0.25">
      <c r="A480" s="27"/>
      <c r="B480" s="23"/>
      <c r="C480" s="24"/>
      <c r="D480" s="33"/>
      <c r="E480" s="25"/>
      <c r="F480" s="26"/>
      <c r="G480" s="23"/>
    </row>
    <row r="481" spans="1:7" x14ac:dyDescent="0.25">
      <c r="A481" s="27"/>
      <c r="B481" s="23"/>
      <c r="C481" s="24"/>
      <c r="D481" s="33"/>
      <c r="E481" s="25"/>
      <c r="F481" s="26"/>
      <c r="G481" s="23"/>
    </row>
    <row r="482" spans="1:7" x14ac:dyDescent="0.25">
      <c r="A482" s="27"/>
      <c r="B482" s="23"/>
      <c r="C482" s="24"/>
      <c r="D482" s="33"/>
      <c r="E482" s="25"/>
      <c r="F482" s="26"/>
      <c r="G482" s="23"/>
    </row>
    <row r="483" spans="1:7" x14ac:dyDescent="0.25">
      <c r="A483" s="27"/>
      <c r="B483" s="23"/>
      <c r="C483" s="24"/>
      <c r="D483" s="33"/>
      <c r="E483" s="25"/>
      <c r="F483" s="26"/>
      <c r="G483" s="23"/>
    </row>
    <row r="484" spans="1:7" x14ac:dyDescent="0.25">
      <c r="A484" s="27"/>
      <c r="B484" s="23"/>
      <c r="C484" s="24"/>
      <c r="D484" s="33"/>
      <c r="E484" s="25"/>
      <c r="F484" s="26"/>
      <c r="G484" s="23"/>
    </row>
    <row r="485" spans="1:7" x14ac:dyDescent="0.25">
      <c r="A485" s="27"/>
      <c r="B485" s="23"/>
      <c r="C485" s="24"/>
      <c r="D485" s="33"/>
      <c r="E485" s="25"/>
      <c r="F485" s="26"/>
      <c r="G485" s="23"/>
    </row>
    <row r="486" spans="1:7" x14ac:dyDescent="0.25">
      <c r="A486" s="27"/>
      <c r="B486" s="23"/>
      <c r="C486" s="24"/>
      <c r="D486" s="33"/>
      <c r="E486" s="25"/>
      <c r="F486" s="26"/>
      <c r="G486" s="23"/>
    </row>
    <row r="487" spans="1:7" x14ac:dyDescent="0.25">
      <c r="A487" s="27"/>
      <c r="B487" s="23"/>
      <c r="C487" s="24"/>
      <c r="D487" s="33"/>
      <c r="E487" s="25"/>
      <c r="F487" s="26"/>
      <c r="G487" s="23"/>
    </row>
    <row r="488" spans="1:7" x14ac:dyDescent="0.25">
      <c r="A488" s="27"/>
      <c r="B488" s="23"/>
      <c r="C488" s="24"/>
      <c r="D488" s="33"/>
      <c r="E488" s="25"/>
      <c r="F488" s="26"/>
      <c r="G488" s="23"/>
    </row>
    <row r="489" spans="1:7" x14ac:dyDescent="0.25">
      <c r="A489" s="27"/>
      <c r="B489" s="23"/>
      <c r="C489" s="24"/>
      <c r="D489" s="33"/>
      <c r="E489" s="25"/>
      <c r="F489" s="26"/>
      <c r="G489" s="23"/>
    </row>
    <row r="490" spans="1:7" x14ac:dyDescent="0.25">
      <c r="A490" s="27"/>
      <c r="B490" s="23"/>
      <c r="C490" s="24"/>
      <c r="D490" s="33"/>
      <c r="E490" s="25"/>
      <c r="F490" s="26"/>
      <c r="G490" s="23"/>
    </row>
    <row r="491" spans="1:7" x14ac:dyDescent="0.25">
      <c r="A491" s="27"/>
      <c r="B491" s="23"/>
      <c r="C491" s="24"/>
      <c r="D491" s="33"/>
      <c r="E491" s="25"/>
      <c r="F491" s="26"/>
      <c r="G491" s="23"/>
    </row>
    <row r="492" spans="1:7" x14ac:dyDescent="0.25">
      <c r="A492" s="27"/>
      <c r="B492" s="23"/>
      <c r="C492" s="24"/>
      <c r="D492" s="33"/>
      <c r="E492" s="25"/>
      <c r="F492" s="26"/>
      <c r="G492" s="23"/>
    </row>
    <row r="493" spans="1:7" x14ac:dyDescent="0.25">
      <c r="A493" s="27"/>
      <c r="B493" s="23"/>
      <c r="C493" s="24"/>
      <c r="D493" s="33"/>
      <c r="E493" s="25"/>
      <c r="F493" s="26"/>
      <c r="G493" s="23"/>
    </row>
    <row r="494" spans="1:7" x14ac:dyDescent="0.25">
      <c r="A494" s="27"/>
      <c r="B494" s="23"/>
      <c r="C494" s="24"/>
      <c r="D494" s="33"/>
      <c r="E494" s="25"/>
      <c r="F494" s="26"/>
      <c r="G494" s="23"/>
    </row>
    <row r="495" spans="1:7" x14ac:dyDescent="0.25">
      <c r="A495" s="27"/>
      <c r="B495" s="23"/>
      <c r="C495" s="24"/>
      <c r="D495" s="33"/>
      <c r="E495" s="25"/>
      <c r="F495" s="26"/>
      <c r="G495" s="23"/>
    </row>
    <row r="496" spans="1:7" x14ac:dyDescent="0.25">
      <c r="A496" s="27"/>
      <c r="B496" s="23"/>
      <c r="C496" s="24"/>
      <c r="D496" s="33"/>
      <c r="E496" s="25"/>
      <c r="F496" s="26"/>
      <c r="G496" s="23"/>
    </row>
    <row r="497" spans="1:7" x14ac:dyDescent="0.25">
      <c r="A497" s="27"/>
      <c r="B497" s="23"/>
      <c r="C497" s="24"/>
      <c r="D497" s="33"/>
      <c r="E497" s="25"/>
      <c r="F497" s="26"/>
      <c r="G497" s="23"/>
    </row>
    <row r="498" spans="1:7" x14ac:dyDescent="0.25">
      <c r="A498" s="27"/>
      <c r="B498" s="23"/>
      <c r="C498" s="24"/>
      <c r="D498" s="33"/>
      <c r="E498" s="25"/>
      <c r="F498" s="26"/>
      <c r="G498" s="23"/>
    </row>
    <row r="499" spans="1:7" x14ac:dyDescent="0.25">
      <c r="A499" s="27"/>
      <c r="B499" s="23"/>
      <c r="C499" s="24"/>
      <c r="D499" s="33"/>
      <c r="E499" s="25"/>
      <c r="F499" s="26"/>
      <c r="G499" s="23"/>
    </row>
    <row r="500" spans="1:7" x14ac:dyDescent="0.25">
      <c r="A500" s="27"/>
      <c r="B500" s="23"/>
      <c r="C500" s="24"/>
      <c r="D500" s="33"/>
      <c r="E500" s="25"/>
      <c r="F500" s="26"/>
      <c r="G500" s="23"/>
    </row>
    <row r="501" spans="1:7" x14ac:dyDescent="0.25">
      <c r="A501" s="27"/>
      <c r="B501" s="23"/>
      <c r="C501" s="24"/>
      <c r="D501" s="33"/>
      <c r="E501" s="25"/>
      <c r="F501" s="26"/>
      <c r="G501" s="23"/>
    </row>
    <row r="502" spans="1:7" x14ac:dyDescent="0.25">
      <c r="A502" s="27"/>
      <c r="B502" s="23"/>
      <c r="C502" s="24"/>
      <c r="D502" s="33"/>
      <c r="E502" s="25"/>
      <c r="F502" s="26"/>
      <c r="G502" s="23"/>
    </row>
    <row r="503" spans="1:7" x14ac:dyDescent="0.25">
      <c r="A503" s="27"/>
      <c r="B503" s="23"/>
      <c r="C503" s="24"/>
      <c r="D503" s="33"/>
      <c r="E503" s="25"/>
      <c r="F503" s="26"/>
      <c r="G503" s="23"/>
    </row>
    <row r="504" spans="1:7" x14ac:dyDescent="0.25">
      <c r="A504" s="27"/>
      <c r="B504" s="23"/>
      <c r="C504" s="24"/>
      <c r="D504" s="33"/>
      <c r="E504" s="25"/>
      <c r="F504" s="26"/>
      <c r="G504" s="23"/>
    </row>
    <row r="505" spans="1:7" x14ac:dyDescent="0.25">
      <c r="A505" s="27"/>
      <c r="B505" s="23"/>
      <c r="C505" s="24"/>
      <c r="D505" s="33"/>
      <c r="E505" s="25"/>
      <c r="F505" s="26"/>
      <c r="G505" s="23"/>
    </row>
    <row r="506" spans="1:7" x14ac:dyDescent="0.25">
      <c r="A506" s="27"/>
      <c r="B506" s="23"/>
      <c r="C506" s="24"/>
      <c r="D506" s="33"/>
      <c r="E506" s="25"/>
      <c r="F506" s="26"/>
      <c r="G506" s="23"/>
    </row>
    <row r="507" spans="1:7" x14ac:dyDescent="0.25">
      <c r="A507" s="27"/>
      <c r="B507" s="23"/>
      <c r="C507" s="24"/>
      <c r="D507" s="33"/>
      <c r="E507" s="25"/>
      <c r="F507" s="26"/>
      <c r="G507" s="23"/>
    </row>
    <row r="508" spans="1:7" x14ac:dyDescent="0.25">
      <c r="A508" s="27"/>
      <c r="B508" s="23"/>
      <c r="C508" s="24"/>
      <c r="D508" s="33"/>
      <c r="E508" s="25"/>
      <c r="F508" s="26"/>
      <c r="G508" s="23"/>
    </row>
    <row r="509" spans="1:7" x14ac:dyDescent="0.25">
      <c r="A509" s="27"/>
      <c r="B509" s="23"/>
      <c r="C509" s="24"/>
      <c r="D509" s="33"/>
      <c r="E509" s="25"/>
      <c r="F509" s="26"/>
      <c r="G509" s="23"/>
    </row>
    <row r="510" spans="1:7" x14ac:dyDescent="0.25">
      <c r="A510" s="27"/>
      <c r="B510" s="23"/>
      <c r="C510" s="24"/>
      <c r="D510" s="33"/>
      <c r="E510" s="25"/>
      <c r="F510" s="26"/>
      <c r="G510" s="23"/>
    </row>
    <row r="511" spans="1:7" x14ac:dyDescent="0.25">
      <c r="A511" s="27"/>
      <c r="B511" s="23"/>
      <c r="C511" s="24"/>
      <c r="D511" s="33"/>
      <c r="E511" s="25"/>
      <c r="F511" s="26"/>
      <c r="G511" s="23"/>
    </row>
    <row r="512" spans="1:7" x14ac:dyDescent="0.25">
      <c r="A512" s="27"/>
      <c r="B512" s="23"/>
      <c r="C512" s="24"/>
      <c r="D512" s="33"/>
      <c r="E512" s="25"/>
      <c r="F512" s="26"/>
      <c r="G512" s="23"/>
    </row>
    <row r="513" spans="1:7" x14ac:dyDescent="0.25">
      <c r="A513" s="27"/>
      <c r="B513" s="23"/>
      <c r="C513" s="24"/>
      <c r="D513" s="33"/>
      <c r="E513" s="25"/>
      <c r="F513" s="26"/>
      <c r="G513" s="23"/>
    </row>
    <row r="514" spans="1:7" x14ac:dyDescent="0.25">
      <c r="A514" s="27"/>
      <c r="B514" s="23"/>
      <c r="C514" s="24"/>
      <c r="D514" s="33"/>
      <c r="E514" s="25"/>
      <c r="F514" s="26"/>
      <c r="G514" s="23"/>
    </row>
    <row r="515" spans="1:7" x14ac:dyDescent="0.25">
      <c r="A515" s="27"/>
      <c r="B515" s="23"/>
      <c r="C515" s="24"/>
      <c r="D515" s="33"/>
      <c r="E515" s="25"/>
      <c r="F515" s="26"/>
      <c r="G515" s="23"/>
    </row>
    <row r="516" spans="1:7" x14ac:dyDescent="0.25">
      <c r="A516" s="27"/>
      <c r="B516" s="23"/>
      <c r="C516" s="24"/>
      <c r="D516" s="33"/>
      <c r="E516" s="25"/>
      <c r="F516" s="26"/>
      <c r="G516" s="23"/>
    </row>
    <row r="517" spans="1:7" x14ac:dyDescent="0.25">
      <c r="A517" s="27"/>
      <c r="B517" s="23"/>
      <c r="C517" s="24"/>
      <c r="D517" s="33"/>
      <c r="E517" s="25"/>
      <c r="F517" s="26"/>
      <c r="G517" s="23"/>
    </row>
    <row r="518" spans="1:7" x14ac:dyDescent="0.25">
      <c r="A518" s="27"/>
      <c r="B518" s="23"/>
      <c r="C518" s="24"/>
      <c r="D518" s="33"/>
      <c r="E518" s="25"/>
      <c r="F518" s="26"/>
      <c r="G518" s="23"/>
    </row>
    <row r="519" spans="1:7" x14ac:dyDescent="0.25">
      <c r="A519" s="27"/>
      <c r="B519" s="23"/>
      <c r="C519" s="24"/>
      <c r="D519" s="33"/>
      <c r="E519" s="25"/>
      <c r="F519" s="26"/>
      <c r="G519" s="23"/>
    </row>
    <row r="520" spans="1:7" x14ac:dyDescent="0.25">
      <c r="A520" s="27"/>
      <c r="B520" s="23"/>
      <c r="C520" s="24"/>
      <c r="D520" s="33"/>
      <c r="E520" s="25"/>
      <c r="F520" s="26"/>
      <c r="G520" s="23"/>
    </row>
    <row r="521" spans="1:7" x14ac:dyDescent="0.25">
      <c r="A521" s="27"/>
      <c r="B521" s="23"/>
      <c r="C521" s="24"/>
      <c r="D521" s="33"/>
      <c r="E521" s="25"/>
      <c r="F521" s="26"/>
      <c r="G521" s="23"/>
    </row>
    <row r="522" spans="1:7" x14ac:dyDescent="0.25">
      <c r="A522" s="27"/>
      <c r="B522" s="23"/>
      <c r="C522" s="24"/>
      <c r="D522" s="33"/>
      <c r="E522" s="25"/>
      <c r="F522" s="26"/>
      <c r="G522" s="23"/>
    </row>
    <row r="523" spans="1:7" x14ac:dyDescent="0.25">
      <c r="A523" s="27"/>
      <c r="B523" s="23"/>
      <c r="C523" s="24"/>
      <c r="D523" s="33"/>
      <c r="E523" s="25"/>
      <c r="F523" s="26"/>
      <c r="G523" s="23"/>
    </row>
    <row r="524" spans="1:7" x14ac:dyDescent="0.25">
      <c r="A524" s="27"/>
      <c r="B524" s="23"/>
      <c r="C524" s="24"/>
      <c r="D524" s="33"/>
      <c r="E524" s="25"/>
      <c r="F524" s="26"/>
      <c r="G524" s="23"/>
    </row>
    <row r="525" spans="1:7" x14ac:dyDescent="0.25">
      <c r="A525" s="27"/>
      <c r="B525" s="23"/>
      <c r="C525" s="24"/>
      <c r="D525" s="33"/>
      <c r="E525" s="25"/>
      <c r="F525" s="26"/>
      <c r="G525" s="23"/>
    </row>
    <row r="526" spans="1:7" x14ac:dyDescent="0.25">
      <c r="A526" s="27"/>
      <c r="B526" s="23"/>
      <c r="C526" s="24"/>
      <c r="D526" s="33"/>
      <c r="E526" s="25"/>
      <c r="F526" s="26"/>
      <c r="G526" s="23"/>
    </row>
    <row r="527" spans="1:7" x14ac:dyDescent="0.25">
      <c r="A527" s="27"/>
      <c r="B527" s="23"/>
      <c r="C527" s="24"/>
      <c r="D527" s="33"/>
      <c r="E527" s="25"/>
      <c r="F527" s="26"/>
      <c r="G527" s="23"/>
    </row>
    <row r="528" spans="1:7" x14ac:dyDescent="0.25">
      <c r="A528" s="27"/>
      <c r="B528" s="23"/>
      <c r="C528" s="24"/>
      <c r="D528" s="33"/>
      <c r="E528" s="25"/>
      <c r="F528" s="26"/>
      <c r="G528" s="23"/>
    </row>
    <row r="529" spans="1:7" x14ac:dyDescent="0.25">
      <c r="A529" s="27"/>
      <c r="B529" s="23"/>
      <c r="C529" s="24"/>
      <c r="D529" s="33"/>
      <c r="E529" s="25"/>
      <c r="F529" s="26"/>
      <c r="G529" s="23"/>
    </row>
    <row r="530" spans="1:7" x14ac:dyDescent="0.25">
      <c r="A530" s="27"/>
      <c r="B530" s="23"/>
      <c r="C530" s="24"/>
      <c r="D530" s="33"/>
      <c r="E530" s="25"/>
      <c r="F530" s="26"/>
      <c r="G530" s="23"/>
    </row>
    <row r="531" spans="1:7" x14ac:dyDescent="0.25">
      <c r="A531" s="27"/>
      <c r="B531" s="23"/>
      <c r="C531" s="24"/>
      <c r="D531" s="33"/>
      <c r="E531" s="25"/>
      <c r="F531" s="26"/>
      <c r="G531" s="23"/>
    </row>
    <row r="532" spans="1:7" x14ac:dyDescent="0.25">
      <c r="A532" s="27"/>
      <c r="B532" s="23"/>
      <c r="C532" s="24"/>
      <c r="D532" s="33"/>
      <c r="E532" s="25"/>
      <c r="F532" s="26"/>
      <c r="G532" s="23"/>
    </row>
    <row r="533" spans="1:7" x14ac:dyDescent="0.25">
      <c r="A533" s="27"/>
      <c r="B533" s="23"/>
      <c r="C533" s="24"/>
      <c r="D533" s="33"/>
      <c r="E533" s="25"/>
      <c r="F533" s="26"/>
      <c r="G533" s="23"/>
    </row>
    <row r="534" spans="1:7" x14ac:dyDescent="0.25">
      <c r="A534" s="27"/>
      <c r="B534" s="23"/>
      <c r="C534" s="24"/>
      <c r="D534" s="33"/>
      <c r="E534" s="25"/>
      <c r="F534" s="26"/>
      <c r="G534" s="23"/>
    </row>
    <row r="535" spans="1:7" x14ac:dyDescent="0.25">
      <c r="A535" s="27"/>
      <c r="B535" s="23"/>
      <c r="C535" s="24"/>
      <c r="D535" s="33"/>
      <c r="E535" s="25"/>
      <c r="F535" s="26"/>
      <c r="G535" s="23"/>
    </row>
    <row r="536" spans="1:7" x14ac:dyDescent="0.25">
      <c r="A536" s="27"/>
      <c r="B536" s="23"/>
      <c r="C536" s="24"/>
      <c r="D536" s="33"/>
      <c r="E536" s="25"/>
      <c r="F536" s="26"/>
      <c r="G536" s="23"/>
    </row>
    <row r="537" spans="1:7" x14ac:dyDescent="0.25">
      <c r="A537" s="27"/>
      <c r="B537" s="23"/>
      <c r="C537" s="24"/>
      <c r="D537" s="33"/>
      <c r="E537" s="25"/>
      <c r="F537" s="26"/>
      <c r="G537" s="23"/>
    </row>
    <row r="538" spans="1:7" x14ac:dyDescent="0.25">
      <c r="A538" s="27"/>
      <c r="B538" s="23"/>
      <c r="C538" s="24"/>
      <c r="D538" s="33"/>
      <c r="E538" s="25"/>
      <c r="F538" s="26"/>
      <c r="G538" s="23"/>
    </row>
    <row r="539" spans="1:7" x14ac:dyDescent="0.25">
      <c r="A539" s="27"/>
      <c r="B539" s="23"/>
      <c r="C539" s="24"/>
      <c r="D539" s="33"/>
      <c r="E539" s="25"/>
      <c r="F539" s="26"/>
      <c r="G539" s="23"/>
    </row>
    <row r="540" spans="1:7" x14ac:dyDescent="0.25">
      <c r="A540" s="27"/>
      <c r="B540" s="23"/>
      <c r="C540" s="24"/>
      <c r="D540" s="33"/>
      <c r="E540" s="25"/>
      <c r="F540" s="26"/>
      <c r="G540" s="23"/>
    </row>
    <row r="541" spans="1:7" x14ac:dyDescent="0.25">
      <c r="A541" s="27"/>
      <c r="B541" s="23"/>
      <c r="C541" s="24"/>
      <c r="D541" s="33"/>
      <c r="E541" s="25"/>
      <c r="F541" s="26"/>
      <c r="G541" s="23"/>
    </row>
    <row r="542" spans="1:7" x14ac:dyDescent="0.25">
      <c r="A542" s="27"/>
      <c r="B542" s="23"/>
      <c r="C542" s="24"/>
      <c r="D542" s="33"/>
      <c r="E542" s="25"/>
      <c r="F542" s="26"/>
      <c r="G542" s="23"/>
    </row>
    <row r="543" spans="1:7" x14ac:dyDescent="0.25">
      <c r="A543" s="27"/>
      <c r="B543" s="23"/>
      <c r="C543" s="24"/>
      <c r="D543" s="33"/>
      <c r="E543" s="25"/>
      <c r="F543" s="26"/>
      <c r="G543" s="23"/>
    </row>
    <row r="544" spans="1:7" x14ac:dyDescent="0.25">
      <c r="A544" s="27"/>
      <c r="B544" s="23"/>
      <c r="C544" s="24"/>
      <c r="D544" s="33"/>
      <c r="E544" s="25"/>
      <c r="F544" s="26"/>
      <c r="G544" s="23"/>
    </row>
    <row r="545" spans="1:7" x14ac:dyDescent="0.25">
      <c r="A545" s="27"/>
      <c r="B545" s="23"/>
      <c r="C545" s="24"/>
      <c r="D545" s="33"/>
      <c r="E545" s="25"/>
      <c r="F545" s="26"/>
      <c r="G545" s="23"/>
    </row>
    <row r="546" spans="1:7" x14ac:dyDescent="0.25">
      <c r="A546" s="27"/>
      <c r="B546" s="23"/>
      <c r="C546" s="24"/>
      <c r="D546" s="33"/>
      <c r="E546" s="25"/>
      <c r="F546" s="26"/>
      <c r="G546" s="23"/>
    </row>
    <row r="547" spans="1:7" x14ac:dyDescent="0.25">
      <c r="A547" s="27"/>
      <c r="B547" s="23"/>
      <c r="C547" s="24"/>
      <c r="D547" s="33"/>
      <c r="E547" s="25"/>
      <c r="F547" s="26"/>
      <c r="G547" s="23"/>
    </row>
    <row r="548" spans="1:7" x14ac:dyDescent="0.25">
      <c r="A548" s="27"/>
      <c r="B548" s="23"/>
      <c r="C548" s="24"/>
      <c r="D548" s="33"/>
      <c r="E548" s="25"/>
      <c r="F548" s="26"/>
      <c r="G548" s="23"/>
    </row>
    <row r="549" spans="1:7" x14ac:dyDescent="0.25">
      <c r="A549" s="27"/>
      <c r="B549" s="23"/>
      <c r="C549" s="24"/>
      <c r="D549" s="33"/>
      <c r="E549" s="25"/>
      <c r="F549" s="26"/>
      <c r="G549" s="23"/>
    </row>
    <row r="550" spans="1:7" x14ac:dyDescent="0.25">
      <c r="A550" s="27"/>
      <c r="B550" s="23"/>
      <c r="C550" s="24"/>
      <c r="D550" s="33"/>
      <c r="E550" s="25"/>
      <c r="F550" s="26"/>
      <c r="G550" s="23"/>
    </row>
    <row r="551" spans="1:7" x14ac:dyDescent="0.25">
      <c r="A551" s="27"/>
      <c r="B551" s="23"/>
      <c r="C551" s="24"/>
      <c r="D551" s="33"/>
      <c r="E551" s="25"/>
      <c r="F551" s="26"/>
      <c r="G551" s="23"/>
    </row>
    <row r="552" spans="1:7" x14ac:dyDescent="0.25">
      <c r="A552" s="27"/>
      <c r="B552" s="23"/>
      <c r="C552" s="24"/>
      <c r="D552" s="33"/>
      <c r="E552" s="25"/>
      <c r="F552" s="26"/>
      <c r="G552" s="23"/>
    </row>
    <row r="553" spans="1:7" x14ac:dyDescent="0.25">
      <c r="A553" s="27"/>
      <c r="B553" s="23"/>
      <c r="C553" s="24"/>
      <c r="D553" s="33"/>
      <c r="E553" s="25"/>
      <c r="F553" s="26"/>
      <c r="G553" s="23"/>
    </row>
    <row r="554" spans="1:7" x14ac:dyDescent="0.25">
      <c r="A554" s="27"/>
      <c r="B554" s="23"/>
      <c r="C554" s="24"/>
      <c r="D554" s="33"/>
      <c r="E554" s="25"/>
      <c r="F554" s="26"/>
      <c r="G554" s="23"/>
    </row>
    <row r="555" spans="1:7" x14ac:dyDescent="0.25">
      <c r="A555" s="27"/>
      <c r="B555" s="23"/>
      <c r="C555" s="24"/>
      <c r="D555" s="33"/>
      <c r="E555" s="25"/>
      <c r="F555" s="26"/>
      <c r="G555" s="23"/>
    </row>
    <row r="556" spans="1:7" x14ac:dyDescent="0.25">
      <c r="A556" s="27"/>
      <c r="B556" s="23"/>
      <c r="C556" s="24"/>
      <c r="D556" s="33"/>
      <c r="E556" s="25"/>
      <c r="F556" s="26"/>
      <c r="G556" s="23"/>
    </row>
    <row r="557" spans="1:7" x14ac:dyDescent="0.25">
      <c r="A557" s="27"/>
      <c r="B557" s="23"/>
      <c r="C557" s="24"/>
      <c r="D557" s="33"/>
      <c r="E557" s="25"/>
      <c r="F557" s="26"/>
      <c r="G557" s="23"/>
    </row>
    <row r="558" spans="1:7" x14ac:dyDescent="0.25">
      <c r="A558" s="27"/>
      <c r="B558" s="23"/>
      <c r="C558" s="24"/>
      <c r="D558" s="33"/>
      <c r="E558" s="25"/>
      <c r="F558" s="26"/>
      <c r="G558" s="23"/>
    </row>
    <row r="559" spans="1:7" x14ac:dyDescent="0.25">
      <c r="A559" s="27"/>
      <c r="B559" s="23"/>
      <c r="C559" s="24"/>
      <c r="D559" s="33"/>
      <c r="E559" s="25"/>
      <c r="F559" s="26"/>
      <c r="G559" s="23"/>
    </row>
    <row r="560" spans="1:7" x14ac:dyDescent="0.25">
      <c r="A560" s="27"/>
      <c r="B560" s="23"/>
      <c r="C560" s="24"/>
      <c r="D560" s="33"/>
      <c r="E560" s="25"/>
      <c r="F560" s="26"/>
      <c r="G560" s="23"/>
    </row>
    <row r="561" spans="1:7" x14ac:dyDescent="0.25">
      <c r="A561" s="27"/>
      <c r="B561" s="23"/>
      <c r="C561" s="24"/>
      <c r="D561" s="33"/>
      <c r="E561" s="25"/>
      <c r="F561" s="26"/>
      <c r="G561" s="23"/>
    </row>
    <row r="562" spans="1:7" x14ac:dyDescent="0.25">
      <c r="A562" s="27"/>
      <c r="B562" s="23"/>
      <c r="C562" s="24"/>
      <c r="D562" s="33"/>
      <c r="E562" s="25"/>
      <c r="F562" s="26"/>
      <c r="G562" s="23"/>
    </row>
    <row r="563" spans="1:7" x14ac:dyDescent="0.25">
      <c r="A563" s="27"/>
      <c r="B563" s="23"/>
      <c r="C563" s="24"/>
      <c r="D563" s="33"/>
      <c r="E563" s="25"/>
      <c r="F563" s="26"/>
      <c r="G563" s="23"/>
    </row>
    <row r="564" spans="1:7" x14ac:dyDescent="0.25">
      <c r="A564" s="27"/>
      <c r="B564" s="23"/>
      <c r="C564" s="24"/>
      <c r="D564" s="33"/>
      <c r="E564" s="25"/>
      <c r="F564" s="26"/>
      <c r="G564" s="23"/>
    </row>
    <row r="565" spans="1:7" x14ac:dyDescent="0.25">
      <c r="A565" s="27"/>
      <c r="B565" s="23"/>
      <c r="C565" s="24"/>
      <c r="D565" s="33"/>
      <c r="E565" s="25"/>
      <c r="F565" s="26"/>
      <c r="G565" s="23"/>
    </row>
    <row r="566" spans="1:7" x14ac:dyDescent="0.25">
      <c r="A566" s="27"/>
      <c r="B566" s="23"/>
      <c r="C566" s="24"/>
      <c r="D566" s="33"/>
      <c r="E566" s="25"/>
      <c r="F566" s="26"/>
      <c r="G566" s="23"/>
    </row>
    <row r="567" spans="1:7" x14ac:dyDescent="0.25">
      <c r="A567" s="27"/>
      <c r="B567" s="23"/>
      <c r="C567" s="24"/>
      <c r="D567" s="33"/>
      <c r="E567" s="25"/>
      <c r="F567" s="26"/>
      <c r="G567" s="23"/>
    </row>
    <row r="568" spans="1:7" x14ac:dyDescent="0.25">
      <c r="A568" s="27"/>
      <c r="B568" s="23"/>
      <c r="C568" s="24"/>
      <c r="D568" s="33"/>
      <c r="E568" s="25"/>
      <c r="F568" s="26"/>
      <c r="G568" s="23"/>
    </row>
    <row r="569" spans="1:7" x14ac:dyDescent="0.25">
      <c r="A569" s="27"/>
      <c r="B569" s="23"/>
      <c r="C569" s="24"/>
      <c r="D569" s="33"/>
      <c r="E569" s="25"/>
      <c r="F569" s="26"/>
      <c r="G569" s="23"/>
    </row>
    <row r="570" spans="1:7" x14ac:dyDescent="0.25">
      <c r="A570" s="27"/>
      <c r="B570" s="23"/>
      <c r="C570" s="24"/>
      <c r="D570" s="33"/>
      <c r="E570" s="25"/>
      <c r="F570" s="26"/>
      <c r="G570" s="23"/>
    </row>
    <row r="571" spans="1:7" x14ac:dyDescent="0.25">
      <c r="A571" s="27"/>
      <c r="B571" s="23"/>
      <c r="C571" s="24"/>
      <c r="D571" s="33"/>
      <c r="E571" s="25"/>
      <c r="F571" s="26"/>
      <c r="G571" s="23"/>
    </row>
    <row r="572" spans="1:7" x14ac:dyDescent="0.25">
      <c r="A572" s="27"/>
      <c r="B572" s="23"/>
      <c r="C572" s="24"/>
      <c r="D572" s="33"/>
      <c r="E572" s="25"/>
      <c r="F572" s="26"/>
      <c r="G572" s="23"/>
    </row>
    <row r="573" spans="1:7" x14ac:dyDescent="0.25">
      <c r="A573" s="27"/>
      <c r="B573" s="23"/>
      <c r="C573" s="24"/>
      <c r="D573" s="33"/>
      <c r="E573" s="25"/>
      <c r="F573" s="26"/>
      <c r="G573" s="23"/>
    </row>
    <row r="574" spans="1:7" x14ac:dyDescent="0.25">
      <c r="A574" s="27"/>
      <c r="B574" s="23"/>
      <c r="C574" s="24"/>
      <c r="D574" s="33"/>
      <c r="E574" s="25"/>
      <c r="F574" s="26"/>
      <c r="G574" s="23"/>
    </row>
    <row r="575" spans="1:7" x14ac:dyDescent="0.25">
      <c r="A575" s="27"/>
      <c r="B575" s="23"/>
      <c r="C575" s="24"/>
      <c r="D575" s="33"/>
      <c r="E575" s="25"/>
      <c r="F575" s="26"/>
      <c r="G575" s="23"/>
    </row>
    <row r="576" spans="1:7" x14ac:dyDescent="0.25">
      <c r="A576" s="27"/>
      <c r="B576" s="23"/>
      <c r="C576" s="24"/>
      <c r="D576" s="33"/>
      <c r="E576" s="25"/>
      <c r="F576" s="26"/>
      <c r="G576" s="23"/>
    </row>
    <row r="577" spans="1:7" x14ac:dyDescent="0.25">
      <c r="A577" s="27"/>
      <c r="B577" s="23"/>
      <c r="C577" s="24"/>
      <c r="D577" s="33"/>
      <c r="E577" s="25"/>
      <c r="F577" s="26"/>
      <c r="G577" s="23"/>
    </row>
    <row r="578" spans="1:7" x14ac:dyDescent="0.25">
      <c r="A578" s="27"/>
      <c r="B578" s="23"/>
      <c r="C578" s="24"/>
      <c r="D578" s="33"/>
      <c r="E578" s="25"/>
      <c r="F578" s="26"/>
      <c r="G578" s="23"/>
    </row>
    <row r="579" spans="1:7" x14ac:dyDescent="0.25">
      <c r="A579" s="27"/>
      <c r="B579" s="23"/>
      <c r="C579" s="24"/>
      <c r="D579" s="33"/>
      <c r="E579" s="25"/>
      <c r="F579" s="26"/>
      <c r="G579" s="23"/>
    </row>
    <row r="580" spans="1:7" x14ac:dyDescent="0.25">
      <c r="A580" s="27"/>
      <c r="B580" s="23"/>
      <c r="C580" s="24"/>
      <c r="D580" s="33"/>
      <c r="E580" s="25"/>
      <c r="F580" s="26"/>
      <c r="G580" s="23"/>
    </row>
    <row r="581" spans="1:7" x14ac:dyDescent="0.25">
      <c r="A581" s="27"/>
      <c r="B581" s="23"/>
      <c r="C581" s="24"/>
      <c r="D581" s="33"/>
      <c r="E581" s="25"/>
      <c r="F581" s="26"/>
      <c r="G581" s="23"/>
    </row>
    <row r="582" spans="1:7" x14ac:dyDescent="0.25">
      <c r="A582" s="27"/>
      <c r="B582" s="23"/>
      <c r="C582" s="24"/>
      <c r="D582" s="33"/>
      <c r="E582" s="25"/>
      <c r="F582" s="26"/>
      <c r="G582" s="23"/>
    </row>
    <row r="583" spans="1:7" x14ac:dyDescent="0.25">
      <c r="A583" s="27"/>
      <c r="B583" s="23"/>
      <c r="C583" s="24"/>
      <c r="D583" s="33"/>
      <c r="E583" s="25"/>
      <c r="F583" s="26"/>
      <c r="G583" s="23"/>
    </row>
    <row r="584" spans="1:7" x14ac:dyDescent="0.25">
      <c r="A584" s="27"/>
      <c r="B584" s="23"/>
      <c r="C584" s="24"/>
      <c r="D584" s="33"/>
      <c r="E584" s="25"/>
      <c r="F584" s="26"/>
      <c r="G584" s="23"/>
    </row>
    <row r="585" spans="1:7" x14ac:dyDescent="0.25">
      <c r="A585" s="27"/>
      <c r="B585" s="23"/>
      <c r="C585" s="24"/>
      <c r="D585" s="33"/>
      <c r="E585" s="25"/>
      <c r="F585" s="26"/>
      <c r="G585" s="23"/>
    </row>
    <row r="586" spans="1:7" x14ac:dyDescent="0.25">
      <c r="A586" s="27"/>
      <c r="B586" s="23"/>
      <c r="C586" s="24"/>
      <c r="D586" s="33"/>
      <c r="E586" s="25"/>
      <c r="F586" s="26"/>
      <c r="G586" s="23"/>
    </row>
    <row r="587" spans="1:7" x14ac:dyDescent="0.25">
      <c r="A587" s="27"/>
      <c r="B587" s="23"/>
      <c r="C587" s="24"/>
      <c r="D587" s="33"/>
      <c r="E587" s="25"/>
      <c r="F587" s="26"/>
      <c r="G587" s="23"/>
    </row>
    <row r="588" spans="1:7" x14ac:dyDescent="0.25">
      <c r="A588" s="27"/>
      <c r="B588" s="23"/>
      <c r="C588" s="24"/>
      <c r="D588" s="33"/>
      <c r="E588" s="25"/>
      <c r="F588" s="26"/>
      <c r="G588" s="23"/>
    </row>
    <row r="589" spans="1:7" x14ac:dyDescent="0.25">
      <c r="A589" s="27"/>
      <c r="B589" s="23"/>
      <c r="C589" s="24"/>
      <c r="D589" s="33"/>
      <c r="E589" s="25"/>
      <c r="F589" s="26"/>
      <c r="G589" s="23"/>
    </row>
    <row r="590" spans="1:7" x14ac:dyDescent="0.25">
      <c r="A590" s="27"/>
      <c r="B590" s="23"/>
      <c r="C590" s="24"/>
      <c r="D590" s="33"/>
      <c r="E590" s="25"/>
      <c r="F590" s="26"/>
      <c r="G590" s="23"/>
    </row>
    <row r="591" spans="1:7" x14ac:dyDescent="0.25">
      <c r="A591" s="27"/>
      <c r="B591" s="23"/>
      <c r="C591" s="24"/>
      <c r="D591" s="33"/>
      <c r="E591" s="25"/>
      <c r="F591" s="26"/>
      <c r="G591" s="23"/>
    </row>
    <row r="592" spans="1:7" x14ac:dyDescent="0.25">
      <c r="A592" s="27"/>
      <c r="B592" s="23"/>
      <c r="C592" s="24"/>
      <c r="D592" s="33"/>
      <c r="E592" s="25"/>
      <c r="F592" s="26"/>
      <c r="G592" s="23"/>
    </row>
    <row r="593" spans="1:7" x14ac:dyDescent="0.25">
      <c r="A593" s="27"/>
      <c r="B593" s="23"/>
      <c r="C593" s="24"/>
      <c r="D593" s="33"/>
      <c r="E593" s="25"/>
      <c r="F593" s="26"/>
      <c r="G593" s="23"/>
    </row>
    <row r="594" spans="1:7" x14ac:dyDescent="0.25">
      <c r="A594" s="27"/>
      <c r="B594" s="23"/>
      <c r="C594" s="24"/>
      <c r="D594" s="33"/>
      <c r="E594" s="25"/>
      <c r="F594" s="26"/>
      <c r="G594" s="23"/>
    </row>
    <row r="595" spans="1:7" x14ac:dyDescent="0.25">
      <c r="A595" s="27"/>
      <c r="B595" s="23"/>
      <c r="C595" s="24"/>
      <c r="D595" s="33"/>
      <c r="E595" s="25"/>
      <c r="F595" s="26"/>
      <c r="G595" s="23"/>
    </row>
    <row r="596" spans="1:7" x14ac:dyDescent="0.25">
      <c r="A596" s="27"/>
      <c r="B596" s="23"/>
      <c r="C596" s="24"/>
      <c r="D596" s="33"/>
      <c r="E596" s="25"/>
      <c r="F596" s="26"/>
      <c r="G596" s="23"/>
    </row>
    <row r="597" spans="1:7" x14ac:dyDescent="0.25">
      <c r="A597" s="27"/>
      <c r="B597" s="23"/>
      <c r="C597" s="24"/>
      <c r="D597" s="33"/>
      <c r="E597" s="25"/>
      <c r="F597" s="26"/>
      <c r="G597" s="23"/>
    </row>
    <row r="598" spans="1:7" x14ac:dyDescent="0.25">
      <c r="A598" s="27"/>
      <c r="B598" s="23"/>
      <c r="C598" s="24"/>
      <c r="D598" s="33"/>
      <c r="E598" s="25"/>
      <c r="F598" s="26"/>
      <c r="G598" s="23"/>
    </row>
    <row r="599" spans="1:7" x14ac:dyDescent="0.25">
      <c r="A599" s="27"/>
      <c r="B599" s="23"/>
      <c r="C599" s="24"/>
      <c r="D599" s="33"/>
      <c r="E599" s="25"/>
      <c r="F599" s="26"/>
      <c r="G599" s="23"/>
    </row>
    <row r="600" spans="1:7" x14ac:dyDescent="0.25">
      <c r="A600" s="27"/>
      <c r="B600" s="23"/>
      <c r="C600" s="24"/>
      <c r="D600" s="33"/>
      <c r="E600" s="25"/>
      <c r="F600" s="26"/>
      <c r="G600" s="23"/>
    </row>
    <row r="601" spans="1:7" x14ac:dyDescent="0.25">
      <c r="A601" s="27"/>
      <c r="B601" s="23"/>
      <c r="C601" s="24"/>
      <c r="D601" s="33"/>
      <c r="E601" s="25"/>
      <c r="F601" s="26"/>
      <c r="G601" s="23"/>
    </row>
    <row r="602" spans="1:7" x14ac:dyDescent="0.25">
      <c r="A602" s="27"/>
      <c r="B602" s="23"/>
      <c r="C602" s="24"/>
      <c r="D602" s="33"/>
      <c r="E602" s="25"/>
      <c r="F602" s="26"/>
      <c r="G602" s="23"/>
    </row>
    <row r="603" spans="1:7" x14ac:dyDescent="0.25">
      <c r="A603" s="27"/>
      <c r="B603" s="23"/>
      <c r="C603" s="24"/>
      <c r="D603" s="33"/>
      <c r="E603" s="25"/>
      <c r="F603" s="26"/>
      <c r="G603" s="23"/>
    </row>
    <row r="604" spans="1:7" x14ac:dyDescent="0.25">
      <c r="A604" s="27"/>
      <c r="B604" s="23"/>
      <c r="C604" s="24"/>
      <c r="D604" s="33"/>
      <c r="E604" s="25"/>
      <c r="F604" s="26"/>
      <c r="G604" s="23"/>
    </row>
    <row r="605" spans="1:7" x14ac:dyDescent="0.25">
      <c r="A605" s="27"/>
      <c r="B605" s="23"/>
      <c r="C605" s="24"/>
      <c r="D605" s="33"/>
      <c r="E605" s="25"/>
      <c r="F605" s="26"/>
      <c r="G605" s="23"/>
    </row>
    <row r="606" spans="1:7" x14ac:dyDescent="0.25">
      <c r="A606" s="27"/>
      <c r="B606" s="23"/>
      <c r="C606" s="24"/>
      <c r="D606" s="33"/>
      <c r="E606" s="25"/>
      <c r="F606" s="26"/>
      <c r="G606" s="23"/>
    </row>
    <row r="607" spans="1:7" x14ac:dyDescent="0.25">
      <c r="A607" s="27"/>
      <c r="B607" s="23"/>
      <c r="C607" s="24"/>
      <c r="D607" s="33"/>
      <c r="E607" s="25"/>
      <c r="F607" s="26"/>
      <c r="G607" s="23"/>
    </row>
    <row r="608" spans="1:7" x14ac:dyDescent="0.25">
      <c r="A608" s="27"/>
      <c r="B608" s="23"/>
      <c r="C608" s="24"/>
      <c r="D608" s="33"/>
      <c r="E608" s="25"/>
      <c r="F608" s="26"/>
      <c r="G608" s="23"/>
    </row>
    <row r="609" spans="1:7" x14ac:dyDescent="0.25">
      <c r="A609" s="27"/>
      <c r="B609" s="23"/>
      <c r="C609" s="24"/>
      <c r="D609" s="33"/>
      <c r="E609" s="25"/>
      <c r="F609" s="26"/>
      <c r="G609" s="23"/>
    </row>
    <row r="610" spans="1:7" x14ac:dyDescent="0.25">
      <c r="A610" s="27"/>
      <c r="B610" s="23"/>
      <c r="C610" s="24"/>
      <c r="D610" s="33"/>
      <c r="E610" s="25"/>
      <c r="F610" s="26"/>
      <c r="G610" s="23"/>
    </row>
    <row r="611" spans="1:7" x14ac:dyDescent="0.25">
      <c r="A611" s="27"/>
      <c r="B611" s="23"/>
      <c r="C611" s="24"/>
      <c r="D611" s="33"/>
      <c r="E611" s="25"/>
      <c r="F611" s="26"/>
      <c r="G611" s="23"/>
    </row>
    <row r="612" spans="1:7" x14ac:dyDescent="0.25">
      <c r="A612" s="27"/>
      <c r="B612" s="23"/>
      <c r="C612" s="24"/>
      <c r="D612" s="33"/>
      <c r="E612" s="25"/>
      <c r="F612" s="26"/>
      <c r="G612" s="23"/>
    </row>
    <row r="613" spans="1:7" x14ac:dyDescent="0.25">
      <c r="A613" s="27"/>
      <c r="B613" s="23"/>
      <c r="C613" s="24"/>
      <c r="D613" s="33"/>
      <c r="E613" s="25"/>
      <c r="F613" s="26"/>
      <c r="G613" s="23"/>
    </row>
    <row r="614" spans="1:7" x14ac:dyDescent="0.25">
      <c r="A614" s="27"/>
      <c r="B614" s="23"/>
      <c r="C614" s="24"/>
      <c r="D614" s="33"/>
      <c r="E614" s="25"/>
      <c r="F614" s="26"/>
      <c r="G614" s="23"/>
    </row>
    <row r="615" spans="1:7" x14ac:dyDescent="0.25">
      <c r="A615" s="27"/>
      <c r="B615" s="23"/>
      <c r="C615" s="24"/>
      <c r="D615" s="33"/>
      <c r="E615" s="25"/>
      <c r="F615" s="26"/>
      <c r="G615" s="23"/>
    </row>
    <row r="616" spans="1:7" x14ac:dyDescent="0.25">
      <c r="A616" s="27"/>
      <c r="B616" s="23"/>
      <c r="C616" s="24"/>
      <c r="D616" s="33"/>
      <c r="E616" s="25"/>
      <c r="F616" s="26"/>
      <c r="G616" s="23"/>
    </row>
    <row r="617" spans="1:7" x14ac:dyDescent="0.25">
      <c r="A617" s="27"/>
      <c r="B617" s="23"/>
      <c r="C617" s="24"/>
      <c r="D617" s="33"/>
      <c r="E617" s="25"/>
      <c r="F617" s="26"/>
      <c r="G617" s="23"/>
    </row>
    <row r="618" spans="1:7" x14ac:dyDescent="0.25">
      <c r="A618" s="27"/>
      <c r="B618" s="23"/>
      <c r="C618" s="24"/>
      <c r="D618" s="33"/>
      <c r="E618" s="25"/>
      <c r="F618" s="26"/>
      <c r="G618" s="23"/>
    </row>
    <row r="619" spans="1:7" x14ac:dyDescent="0.25">
      <c r="A619" s="27"/>
      <c r="B619" s="23"/>
      <c r="C619" s="24"/>
      <c r="D619" s="33"/>
      <c r="E619" s="25"/>
      <c r="F619" s="26"/>
      <c r="G619" s="23"/>
    </row>
    <row r="620" spans="1:7" x14ac:dyDescent="0.25">
      <c r="A620" s="27"/>
      <c r="B620" s="23"/>
      <c r="C620" s="24"/>
      <c r="D620" s="33"/>
      <c r="E620" s="25"/>
      <c r="F620" s="26"/>
      <c r="G620" s="23"/>
    </row>
    <row r="621" spans="1:7" x14ac:dyDescent="0.25">
      <c r="A621" s="27"/>
      <c r="B621" s="23"/>
      <c r="C621" s="24"/>
      <c r="D621" s="33"/>
      <c r="E621" s="25"/>
      <c r="F621" s="26"/>
      <c r="G621" s="23"/>
    </row>
    <row r="622" spans="1:7" x14ac:dyDescent="0.25">
      <c r="A622" s="27"/>
      <c r="B622" s="23"/>
      <c r="C622" s="24"/>
      <c r="D622" s="33"/>
      <c r="E622" s="25"/>
      <c r="F622" s="26"/>
      <c r="G622" s="23"/>
    </row>
    <row r="623" spans="1:7" x14ac:dyDescent="0.25">
      <c r="A623" s="27"/>
      <c r="B623" s="23"/>
      <c r="C623" s="24"/>
      <c r="D623" s="33"/>
      <c r="E623" s="25"/>
      <c r="F623" s="26"/>
      <c r="G623" s="23"/>
    </row>
    <row r="624" spans="1:7" x14ac:dyDescent="0.25">
      <c r="A624" s="27"/>
      <c r="B624" s="23"/>
      <c r="C624" s="24"/>
      <c r="D624" s="33"/>
      <c r="E624" s="25"/>
      <c r="F624" s="26"/>
      <c r="G624" s="23"/>
    </row>
    <row r="625" spans="1:7" x14ac:dyDescent="0.25">
      <c r="A625" s="27"/>
      <c r="B625" s="23"/>
      <c r="C625" s="24"/>
      <c r="D625" s="33"/>
      <c r="E625" s="25"/>
      <c r="F625" s="26"/>
      <c r="G625" s="23"/>
    </row>
    <row r="626" spans="1:7" x14ac:dyDescent="0.25">
      <c r="A626" s="27"/>
      <c r="B626" s="23"/>
      <c r="C626" s="24"/>
      <c r="D626" s="33"/>
      <c r="E626" s="25"/>
      <c r="F626" s="26"/>
      <c r="G626" s="23"/>
    </row>
    <row r="627" spans="1:7" x14ac:dyDescent="0.25">
      <c r="A627" s="27"/>
      <c r="B627" s="23"/>
      <c r="C627" s="24"/>
      <c r="D627" s="33"/>
      <c r="E627" s="25"/>
      <c r="F627" s="26"/>
      <c r="G627" s="23"/>
    </row>
    <row r="628" spans="1:7" x14ac:dyDescent="0.25">
      <c r="A628" s="27"/>
      <c r="B628" s="23"/>
      <c r="C628" s="24"/>
      <c r="D628" s="33"/>
      <c r="E628" s="25"/>
      <c r="F628" s="26"/>
      <c r="G628" s="23"/>
    </row>
    <row r="629" spans="1:7" x14ac:dyDescent="0.25">
      <c r="A629" s="27"/>
      <c r="B629" s="23"/>
      <c r="C629" s="24"/>
      <c r="D629" s="33"/>
      <c r="E629" s="25"/>
      <c r="F629" s="26"/>
      <c r="G629" s="23"/>
    </row>
    <row r="630" spans="1:7" x14ac:dyDescent="0.25">
      <c r="A630" s="27"/>
      <c r="B630" s="23"/>
      <c r="C630" s="24"/>
      <c r="D630" s="33"/>
      <c r="E630" s="25"/>
      <c r="F630" s="26"/>
      <c r="G630" s="23"/>
    </row>
    <row r="631" spans="1:7" x14ac:dyDescent="0.25">
      <c r="A631" s="27"/>
      <c r="B631" s="23"/>
      <c r="C631" s="24"/>
      <c r="D631" s="33"/>
      <c r="E631" s="25"/>
      <c r="F631" s="26"/>
      <c r="G631" s="23"/>
    </row>
    <row r="632" spans="1:7" x14ac:dyDescent="0.25">
      <c r="A632" s="27"/>
      <c r="B632" s="23"/>
      <c r="C632" s="24"/>
      <c r="D632" s="33"/>
      <c r="E632" s="25"/>
      <c r="F632" s="26"/>
      <c r="G632" s="23"/>
    </row>
    <row r="633" spans="1:7" x14ac:dyDescent="0.25">
      <c r="A633" s="27"/>
      <c r="B633" s="23"/>
      <c r="C633" s="24"/>
      <c r="D633" s="33"/>
      <c r="E633" s="25"/>
      <c r="F633" s="26"/>
      <c r="G633" s="23"/>
    </row>
    <row r="634" spans="1:7" x14ac:dyDescent="0.25">
      <c r="A634" s="27"/>
      <c r="B634" s="23"/>
      <c r="C634" s="24"/>
      <c r="D634" s="33"/>
      <c r="E634" s="25"/>
      <c r="F634" s="26"/>
      <c r="G634" s="23"/>
    </row>
    <row r="635" spans="1:7" x14ac:dyDescent="0.25">
      <c r="A635" s="27"/>
      <c r="B635" s="23"/>
      <c r="C635" s="24"/>
      <c r="D635" s="33"/>
      <c r="E635" s="25"/>
      <c r="F635" s="26"/>
      <c r="G635" s="23"/>
    </row>
    <row r="636" spans="1:7" x14ac:dyDescent="0.25">
      <c r="A636" s="27"/>
      <c r="B636" s="23"/>
      <c r="C636" s="24"/>
      <c r="D636" s="33"/>
      <c r="E636" s="25"/>
      <c r="F636" s="26"/>
      <c r="G636" s="23"/>
    </row>
    <row r="637" spans="1:7" x14ac:dyDescent="0.25">
      <c r="A637" s="27"/>
      <c r="B637" s="23"/>
      <c r="C637" s="24"/>
      <c r="D637" s="33"/>
      <c r="E637" s="25"/>
      <c r="F637" s="26"/>
      <c r="G637" s="23"/>
    </row>
    <row r="638" spans="1:7" x14ac:dyDescent="0.25">
      <c r="A638" s="27"/>
      <c r="B638" s="23"/>
      <c r="C638" s="24"/>
      <c r="D638" s="33"/>
      <c r="E638" s="25"/>
      <c r="F638" s="26"/>
      <c r="G638" s="23"/>
    </row>
    <row r="639" spans="1:7" x14ac:dyDescent="0.25">
      <c r="A639" s="27"/>
      <c r="B639" s="23"/>
      <c r="C639" s="24"/>
      <c r="D639" s="33"/>
      <c r="E639" s="25"/>
      <c r="F639" s="26"/>
      <c r="G639" s="23"/>
    </row>
    <row r="640" spans="1:7" x14ac:dyDescent="0.25">
      <c r="A640" s="27"/>
      <c r="B640" s="23"/>
      <c r="C640" s="24"/>
      <c r="D640" s="33"/>
      <c r="E640" s="25"/>
      <c r="F640" s="26"/>
      <c r="G640" s="23"/>
    </row>
    <row r="641" spans="1:7" x14ac:dyDescent="0.25">
      <c r="A641" s="27"/>
      <c r="B641" s="23"/>
      <c r="C641" s="24"/>
      <c r="D641" s="33"/>
      <c r="E641" s="25"/>
      <c r="F641" s="26"/>
      <c r="G641" s="23"/>
    </row>
    <row r="642" spans="1:7" x14ac:dyDescent="0.25">
      <c r="A642" s="27"/>
      <c r="B642" s="23"/>
      <c r="C642" s="24"/>
      <c r="D642" s="33"/>
      <c r="E642" s="25"/>
      <c r="F642" s="26"/>
      <c r="G642" s="23"/>
    </row>
    <row r="643" spans="1:7" x14ac:dyDescent="0.25">
      <c r="A643" s="27"/>
      <c r="B643" s="23"/>
      <c r="C643" s="24"/>
      <c r="D643" s="33"/>
      <c r="E643" s="25"/>
      <c r="F643" s="26"/>
      <c r="G643" s="23"/>
    </row>
    <row r="644" spans="1:7" x14ac:dyDescent="0.25">
      <c r="A644" s="27"/>
      <c r="B644" s="23"/>
      <c r="C644" s="24"/>
      <c r="D644" s="33"/>
      <c r="E644" s="25"/>
      <c r="F644" s="26"/>
      <c r="G644" s="23"/>
    </row>
    <row r="645" spans="1:7" x14ac:dyDescent="0.25">
      <c r="A645" s="27"/>
      <c r="B645" s="23"/>
      <c r="C645" s="24"/>
      <c r="D645" s="33"/>
      <c r="E645" s="25"/>
      <c r="F645" s="26"/>
      <c r="G645" s="23"/>
    </row>
    <row r="646" spans="1:7" x14ac:dyDescent="0.25">
      <c r="A646" s="27"/>
      <c r="B646" s="23"/>
      <c r="C646" s="24"/>
      <c r="D646" s="33"/>
      <c r="E646" s="25"/>
      <c r="F646" s="26"/>
      <c r="G646" s="23"/>
    </row>
    <row r="647" spans="1:7" x14ac:dyDescent="0.25">
      <c r="A647" s="27"/>
      <c r="B647" s="23"/>
      <c r="C647" s="24"/>
      <c r="D647" s="33"/>
      <c r="E647" s="25"/>
      <c r="F647" s="26"/>
      <c r="G647" s="23"/>
    </row>
    <row r="648" spans="1:7" x14ac:dyDescent="0.25">
      <c r="A648" s="27"/>
      <c r="B648" s="23"/>
      <c r="C648" s="24"/>
      <c r="D648" s="33"/>
      <c r="E648" s="25"/>
      <c r="F648" s="26"/>
      <c r="G648" s="23"/>
    </row>
    <row r="649" spans="1:7" x14ac:dyDescent="0.25">
      <c r="A649" s="27"/>
      <c r="B649" s="23"/>
      <c r="C649" s="24"/>
      <c r="D649" s="33"/>
      <c r="E649" s="25"/>
      <c r="F649" s="26"/>
      <c r="G649" s="23"/>
    </row>
    <row r="650" spans="1:7" x14ac:dyDescent="0.25">
      <c r="A650" s="27"/>
      <c r="B650" s="23"/>
      <c r="C650" s="24"/>
      <c r="D650" s="33"/>
      <c r="E650" s="25"/>
      <c r="F650" s="26"/>
      <c r="G650" s="23"/>
    </row>
    <row r="651" spans="1:7" x14ac:dyDescent="0.25">
      <c r="A651" s="27"/>
      <c r="B651" s="23"/>
      <c r="C651" s="24"/>
      <c r="D651" s="33"/>
      <c r="E651" s="25"/>
      <c r="F651" s="26"/>
      <c r="G651" s="23"/>
    </row>
    <row r="652" spans="1:7" x14ac:dyDescent="0.25">
      <c r="A652" s="27"/>
      <c r="B652" s="23"/>
      <c r="C652" s="24"/>
      <c r="D652" s="33"/>
      <c r="E652" s="25"/>
      <c r="F652" s="26"/>
      <c r="G652" s="23"/>
    </row>
    <row r="653" spans="1:7" x14ac:dyDescent="0.25">
      <c r="A653" s="27"/>
      <c r="B653" s="23"/>
      <c r="C653" s="24"/>
      <c r="D653" s="33"/>
      <c r="E653" s="25"/>
      <c r="F653" s="26"/>
      <c r="G653" s="23"/>
    </row>
    <row r="654" spans="1:7" x14ac:dyDescent="0.25">
      <c r="A654" s="27"/>
      <c r="B654" s="23"/>
      <c r="C654" s="24"/>
      <c r="D654" s="33"/>
      <c r="E654" s="25"/>
      <c r="F654" s="26"/>
      <c r="G654" s="23"/>
    </row>
    <row r="655" spans="1:7" x14ac:dyDescent="0.25">
      <c r="A655" s="27"/>
      <c r="B655" s="23"/>
      <c r="C655" s="24"/>
      <c r="D655" s="33"/>
      <c r="E655" s="25"/>
      <c r="F655" s="26"/>
      <c r="G655" s="23"/>
    </row>
    <row r="656" spans="1:7" x14ac:dyDescent="0.25">
      <c r="A656" s="27"/>
      <c r="B656" s="23"/>
      <c r="C656" s="24"/>
      <c r="D656" s="33"/>
      <c r="E656" s="25"/>
      <c r="F656" s="26"/>
      <c r="G656" s="23"/>
    </row>
    <row r="657" spans="1:7" x14ac:dyDescent="0.25">
      <c r="A657" s="27"/>
      <c r="B657" s="23"/>
      <c r="C657" s="24"/>
      <c r="D657" s="33"/>
      <c r="E657" s="25"/>
      <c r="F657" s="26"/>
      <c r="G657" s="23"/>
    </row>
    <row r="658" spans="1:7" x14ac:dyDescent="0.25">
      <c r="A658" s="27"/>
      <c r="B658" s="23"/>
      <c r="C658" s="24"/>
      <c r="D658" s="33"/>
      <c r="E658" s="25"/>
      <c r="F658" s="26"/>
      <c r="G658" s="23"/>
    </row>
    <row r="659" spans="1:7" x14ac:dyDescent="0.25">
      <c r="A659" s="27"/>
      <c r="B659" s="23"/>
      <c r="C659" s="24"/>
      <c r="D659" s="33"/>
      <c r="E659" s="25"/>
      <c r="F659" s="26"/>
      <c r="G659" s="23"/>
    </row>
    <row r="660" spans="1:7" x14ac:dyDescent="0.25">
      <c r="A660" s="27"/>
      <c r="B660" s="23"/>
      <c r="C660" s="24"/>
      <c r="D660" s="33"/>
      <c r="E660" s="25"/>
      <c r="F660" s="26"/>
      <c r="G660" s="23"/>
    </row>
    <row r="661" spans="1:7" x14ac:dyDescent="0.25">
      <c r="A661" s="27"/>
      <c r="B661" s="23"/>
      <c r="C661" s="24"/>
      <c r="D661" s="33"/>
      <c r="E661" s="25"/>
      <c r="F661" s="26"/>
      <c r="G661" s="23"/>
    </row>
    <row r="662" spans="1:7" x14ac:dyDescent="0.25">
      <c r="A662" s="27"/>
      <c r="B662" s="23"/>
      <c r="C662" s="24"/>
      <c r="D662" s="33"/>
      <c r="E662" s="25"/>
      <c r="F662" s="26"/>
      <c r="G662" s="23"/>
    </row>
    <row r="663" spans="1:7" x14ac:dyDescent="0.25">
      <c r="A663" s="27"/>
      <c r="B663" s="23"/>
      <c r="C663" s="24"/>
      <c r="D663" s="33"/>
      <c r="E663" s="25"/>
      <c r="F663" s="26"/>
      <c r="G663" s="23"/>
    </row>
    <row r="664" spans="1:7" x14ac:dyDescent="0.25">
      <c r="A664" s="27"/>
      <c r="B664" s="23"/>
      <c r="C664" s="24"/>
      <c r="D664" s="33"/>
      <c r="E664" s="25"/>
      <c r="F664" s="26"/>
      <c r="G664" s="23"/>
    </row>
    <row r="665" spans="1:7" x14ac:dyDescent="0.25">
      <c r="A665" s="27"/>
      <c r="B665" s="23"/>
      <c r="C665" s="24"/>
      <c r="D665" s="33"/>
      <c r="E665" s="25"/>
      <c r="F665" s="26"/>
      <c r="G665" s="23"/>
    </row>
    <row r="666" spans="1:7" x14ac:dyDescent="0.25">
      <c r="A666" s="27"/>
      <c r="B666" s="23"/>
      <c r="C666" s="24"/>
      <c r="D666" s="33"/>
      <c r="E666" s="25"/>
      <c r="F666" s="26"/>
      <c r="G666" s="23"/>
    </row>
    <row r="667" spans="1:7" x14ac:dyDescent="0.25">
      <c r="A667" s="27"/>
      <c r="B667" s="23"/>
      <c r="C667" s="24"/>
      <c r="D667" s="33"/>
      <c r="E667" s="25"/>
      <c r="F667" s="26"/>
      <c r="G667" s="23"/>
    </row>
    <row r="668" spans="1:7" x14ac:dyDescent="0.25">
      <c r="A668" s="27"/>
      <c r="B668" s="23"/>
      <c r="C668" s="24"/>
      <c r="D668" s="33"/>
      <c r="E668" s="25"/>
      <c r="F668" s="26"/>
      <c r="G668" s="23"/>
    </row>
    <row r="669" spans="1:7" x14ac:dyDescent="0.25">
      <c r="A669" s="27"/>
      <c r="B669" s="23"/>
      <c r="C669" s="24"/>
      <c r="D669" s="33"/>
      <c r="E669" s="25"/>
      <c r="F669" s="26"/>
      <c r="G669" s="23"/>
    </row>
    <row r="670" spans="1:7" x14ac:dyDescent="0.25">
      <c r="A670" s="27"/>
      <c r="B670" s="23"/>
      <c r="C670" s="24"/>
      <c r="D670" s="33"/>
      <c r="E670" s="25"/>
      <c r="F670" s="26"/>
      <c r="G670" s="23"/>
    </row>
    <row r="671" spans="1:7" x14ac:dyDescent="0.25">
      <c r="A671" s="27"/>
      <c r="B671" s="23"/>
      <c r="C671" s="24"/>
      <c r="D671" s="33"/>
      <c r="E671" s="25"/>
      <c r="F671" s="26"/>
      <c r="G671" s="23"/>
    </row>
    <row r="672" spans="1:7" x14ac:dyDescent="0.25">
      <c r="A672" s="27"/>
      <c r="B672" s="23"/>
      <c r="C672" s="24"/>
      <c r="D672" s="33"/>
      <c r="E672" s="25"/>
      <c r="F672" s="26"/>
      <c r="G672" s="23"/>
    </row>
    <row r="673" spans="1:7" x14ac:dyDescent="0.25">
      <c r="A673" s="27"/>
      <c r="B673" s="23"/>
      <c r="C673" s="24"/>
      <c r="D673" s="33"/>
      <c r="E673" s="25"/>
      <c r="F673" s="26"/>
      <c r="G673" s="23"/>
    </row>
    <row r="674" spans="1:7" x14ac:dyDescent="0.25">
      <c r="A674" s="27"/>
      <c r="B674" s="23"/>
      <c r="C674" s="24"/>
      <c r="D674" s="33"/>
      <c r="E674" s="25"/>
      <c r="F674" s="26"/>
      <c r="G674" s="23"/>
    </row>
    <row r="675" spans="1:7" x14ac:dyDescent="0.25">
      <c r="A675" s="27"/>
      <c r="B675" s="23"/>
      <c r="C675" s="24"/>
      <c r="D675" s="33"/>
      <c r="E675" s="25"/>
      <c r="F675" s="26"/>
      <c r="G675" s="23"/>
    </row>
    <row r="676" spans="1:7" x14ac:dyDescent="0.25">
      <c r="A676" s="27"/>
      <c r="B676" s="23"/>
      <c r="C676" s="24"/>
      <c r="D676" s="33"/>
      <c r="E676" s="25"/>
      <c r="F676" s="26"/>
      <c r="G676" s="23"/>
    </row>
    <row r="677" spans="1:7" x14ac:dyDescent="0.25">
      <c r="A677" s="27"/>
      <c r="B677" s="23"/>
      <c r="C677" s="24"/>
      <c r="D677" s="33"/>
      <c r="E677" s="25"/>
      <c r="F677" s="26"/>
      <c r="G677" s="23"/>
    </row>
    <row r="678" spans="1:7" x14ac:dyDescent="0.25">
      <c r="A678" s="27"/>
      <c r="B678" s="23"/>
      <c r="C678" s="24"/>
      <c r="D678" s="33"/>
      <c r="E678" s="25"/>
      <c r="F678" s="26"/>
      <c r="G678" s="23"/>
    </row>
    <row r="679" spans="1:7" x14ac:dyDescent="0.25">
      <c r="A679" s="27"/>
      <c r="B679" s="23"/>
      <c r="C679" s="24"/>
      <c r="D679" s="33"/>
      <c r="E679" s="25"/>
      <c r="F679" s="26"/>
      <c r="G679" s="23"/>
    </row>
    <row r="680" spans="1:7" x14ac:dyDescent="0.25">
      <c r="A680" s="27"/>
      <c r="B680" s="23"/>
      <c r="C680" s="24"/>
      <c r="D680" s="33"/>
      <c r="E680" s="25"/>
      <c r="F680" s="26"/>
      <c r="G680" s="23"/>
    </row>
    <row r="681" spans="1:7" x14ac:dyDescent="0.25">
      <c r="A681" s="27"/>
      <c r="B681" s="23"/>
      <c r="C681" s="24"/>
      <c r="D681" s="33"/>
      <c r="E681" s="25"/>
      <c r="F681" s="26"/>
      <c r="G681" s="23"/>
    </row>
    <row r="682" spans="1:7" x14ac:dyDescent="0.25">
      <c r="A682" s="27"/>
      <c r="B682" s="23"/>
      <c r="C682" s="24"/>
      <c r="D682" s="33"/>
      <c r="E682" s="25"/>
      <c r="F682" s="26"/>
      <c r="G682" s="23"/>
    </row>
    <row r="683" spans="1:7" x14ac:dyDescent="0.25">
      <c r="A683" s="27"/>
      <c r="B683" s="23"/>
      <c r="C683" s="24"/>
      <c r="D683" s="33"/>
      <c r="E683" s="25"/>
      <c r="F683" s="26"/>
      <c r="G683" s="23"/>
    </row>
    <row r="684" spans="1:7" x14ac:dyDescent="0.25">
      <c r="A684" s="27"/>
      <c r="B684" s="23"/>
      <c r="C684" s="24"/>
      <c r="D684" s="33"/>
      <c r="E684" s="25"/>
      <c r="F684" s="26"/>
      <c r="G684" s="23"/>
    </row>
    <row r="685" spans="1:7" x14ac:dyDescent="0.25">
      <c r="A685" s="27"/>
      <c r="B685" s="23"/>
      <c r="C685" s="24"/>
      <c r="D685" s="33"/>
      <c r="E685" s="25"/>
      <c r="F685" s="26"/>
      <c r="G685" s="23"/>
    </row>
    <row r="686" spans="1:7" x14ac:dyDescent="0.25">
      <c r="A686" s="27"/>
      <c r="B686" s="23"/>
      <c r="C686" s="24"/>
      <c r="D686" s="33"/>
      <c r="E686" s="25"/>
      <c r="F686" s="26"/>
      <c r="G686" s="23"/>
    </row>
    <row r="687" spans="1:7" x14ac:dyDescent="0.25">
      <c r="A687" s="27"/>
      <c r="B687" s="23"/>
      <c r="C687" s="24"/>
      <c r="D687" s="33"/>
      <c r="E687" s="25"/>
      <c r="F687" s="26"/>
      <c r="G687" s="23"/>
    </row>
    <row r="688" spans="1:7" x14ac:dyDescent="0.25">
      <c r="A688" s="27"/>
      <c r="B688" s="23"/>
      <c r="C688" s="24"/>
      <c r="D688" s="33"/>
      <c r="E688" s="25"/>
      <c r="F688" s="26"/>
      <c r="G688" s="23"/>
    </row>
    <row r="689" spans="1:7" x14ac:dyDescent="0.25">
      <c r="A689" s="27"/>
      <c r="B689" s="23"/>
      <c r="C689" s="24"/>
      <c r="D689" s="33"/>
      <c r="E689" s="25"/>
      <c r="F689" s="26"/>
      <c r="G689" s="23"/>
    </row>
    <row r="690" spans="1:7" x14ac:dyDescent="0.25">
      <c r="A690" s="27"/>
      <c r="B690" s="23"/>
      <c r="C690" s="24"/>
      <c r="D690" s="33"/>
      <c r="E690" s="25"/>
      <c r="F690" s="26"/>
      <c r="G690" s="23"/>
    </row>
    <row r="691" spans="1:7" x14ac:dyDescent="0.25">
      <c r="A691" s="27"/>
      <c r="B691" s="23"/>
      <c r="C691" s="24"/>
      <c r="D691" s="33"/>
      <c r="E691" s="25"/>
      <c r="F691" s="26"/>
      <c r="G691" s="23"/>
    </row>
    <row r="692" spans="1:7" x14ac:dyDescent="0.25">
      <c r="A692" s="27"/>
      <c r="B692" s="23"/>
      <c r="C692" s="24"/>
      <c r="D692" s="33"/>
      <c r="E692" s="25"/>
      <c r="F692" s="26"/>
      <c r="G692" s="23"/>
    </row>
    <row r="693" spans="1:7" x14ac:dyDescent="0.25">
      <c r="A693" s="27"/>
      <c r="B693" s="23"/>
      <c r="C693" s="24"/>
      <c r="D693" s="33"/>
      <c r="E693" s="25"/>
      <c r="F693" s="26"/>
      <c r="G693" s="23"/>
    </row>
    <row r="694" spans="1:7" x14ac:dyDescent="0.25">
      <c r="A694" s="27"/>
      <c r="B694" s="23"/>
      <c r="C694" s="24"/>
      <c r="D694" s="33"/>
      <c r="E694" s="25"/>
      <c r="F694" s="26"/>
      <c r="G694" s="23"/>
    </row>
    <row r="695" spans="1:7" x14ac:dyDescent="0.25">
      <c r="A695" s="27"/>
      <c r="B695" s="23"/>
      <c r="C695" s="24"/>
      <c r="D695" s="33"/>
      <c r="E695" s="25"/>
      <c r="F695" s="26"/>
      <c r="G695" s="23"/>
    </row>
    <row r="696" spans="1:7" x14ac:dyDescent="0.25">
      <c r="A696" s="27"/>
      <c r="B696" s="23"/>
      <c r="C696" s="24"/>
      <c r="D696" s="33"/>
      <c r="E696" s="25"/>
      <c r="F696" s="26"/>
      <c r="G696" s="23"/>
    </row>
    <row r="697" spans="1:7" x14ac:dyDescent="0.25">
      <c r="A697" s="27"/>
      <c r="B697" s="23"/>
      <c r="C697" s="24"/>
      <c r="D697" s="33"/>
      <c r="E697" s="25"/>
      <c r="F697" s="26"/>
      <c r="G697" s="23"/>
    </row>
    <row r="698" spans="1:7" x14ac:dyDescent="0.25">
      <c r="A698" s="27"/>
      <c r="B698" s="23"/>
      <c r="C698" s="24"/>
      <c r="D698" s="33"/>
      <c r="E698" s="25"/>
      <c r="F698" s="26"/>
      <c r="G698" s="23"/>
    </row>
    <row r="699" spans="1:7" x14ac:dyDescent="0.25">
      <c r="A699" s="27"/>
      <c r="B699" s="23"/>
      <c r="C699" s="24"/>
      <c r="D699" s="33"/>
      <c r="E699" s="25"/>
      <c r="F699" s="26"/>
      <c r="G699" s="23"/>
    </row>
    <row r="700" spans="1:7" x14ac:dyDescent="0.25">
      <c r="A700" s="27"/>
      <c r="B700" s="23"/>
      <c r="C700" s="24"/>
      <c r="D700" s="33"/>
      <c r="E700" s="25"/>
      <c r="F700" s="26"/>
      <c r="G700" s="23"/>
    </row>
    <row r="701" spans="1:7" x14ac:dyDescent="0.25">
      <c r="A701" s="27"/>
      <c r="B701" s="23"/>
      <c r="C701" s="24"/>
      <c r="D701" s="33"/>
      <c r="E701" s="25"/>
      <c r="F701" s="26"/>
      <c r="G701" s="23"/>
    </row>
    <row r="702" spans="1:7" x14ac:dyDescent="0.25">
      <c r="A702" s="27"/>
      <c r="B702" s="23"/>
      <c r="C702" s="24"/>
      <c r="D702" s="33"/>
      <c r="E702" s="25"/>
      <c r="F702" s="26"/>
      <c r="G702" s="23"/>
    </row>
    <row r="703" spans="1:7" x14ac:dyDescent="0.25">
      <c r="A703" s="27"/>
      <c r="B703" s="23"/>
      <c r="C703" s="24"/>
      <c r="D703" s="33"/>
      <c r="E703" s="25"/>
      <c r="F703" s="26"/>
      <c r="G703" s="23"/>
    </row>
    <row r="704" spans="1:7" x14ac:dyDescent="0.25">
      <c r="A704" s="27"/>
      <c r="B704" s="23"/>
      <c r="C704" s="24"/>
      <c r="D704" s="33"/>
      <c r="E704" s="25"/>
      <c r="F704" s="26"/>
      <c r="G704" s="23"/>
    </row>
    <row r="705" spans="1:7" x14ac:dyDescent="0.25">
      <c r="A705" s="27"/>
      <c r="B705" s="23"/>
      <c r="C705" s="24"/>
      <c r="D705" s="33"/>
      <c r="E705" s="25"/>
      <c r="F705" s="26"/>
      <c r="G705" s="23"/>
    </row>
    <row r="706" spans="1:7" x14ac:dyDescent="0.25">
      <c r="A706" s="27"/>
      <c r="B706" s="23"/>
      <c r="C706" s="24"/>
      <c r="D706" s="33"/>
      <c r="E706" s="25"/>
      <c r="F706" s="26"/>
      <c r="G706" s="23"/>
    </row>
    <row r="707" spans="1:7" x14ac:dyDescent="0.25">
      <c r="A707" s="27"/>
      <c r="B707" s="23"/>
      <c r="C707" s="24"/>
      <c r="D707" s="33"/>
      <c r="E707" s="25"/>
      <c r="F707" s="26"/>
      <c r="G707" s="23"/>
    </row>
    <row r="708" spans="1:7" x14ac:dyDescent="0.25">
      <c r="A708" s="27"/>
      <c r="B708" s="23"/>
      <c r="C708" s="24"/>
      <c r="D708" s="33"/>
      <c r="E708" s="25"/>
      <c r="F708" s="26"/>
      <c r="G708" s="23"/>
    </row>
    <row r="709" spans="1:7" x14ac:dyDescent="0.25">
      <c r="A709" s="27"/>
      <c r="B709" s="23"/>
      <c r="C709" s="24"/>
      <c r="D709" s="33"/>
      <c r="E709" s="25"/>
      <c r="F709" s="26"/>
      <c r="G709" s="23"/>
    </row>
    <row r="710" spans="1:7" x14ac:dyDescent="0.25">
      <c r="A710" s="27"/>
      <c r="B710" s="23"/>
      <c r="C710" s="24"/>
      <c r="D710" s="33"/>
      <c r="E710" s="25"/>
      <c r="F710" s="26"/>
      <c r="G710" s="23"/>
    </row>
    <row r="711" spans="1:7" x14ac:dyDescent="0.25">
      <c r="A711" s="27"/>
      <c r="B711" s="23"/>
      <c r="C711" s="24"/>
      <c r="D711" s="33"/>
      <c r="E711" s="25"/>
      <c r="F711" s="26"/>
      <c r="G711" s="23"/>
    </row>
    <row r="712" spans="1:7" x14ac:dyDescent="0.25">
      <c r="A712" s="27"/>
      <c r="B712" s="23"/>
      <c r="C712" s="24"/>
      <c r="D712" s="33"/>
      <c r="E712" s="25"/>
      <c r="F712" s="26"/>
      <c r="G712" s="23"/>
    </row>
    <row r="713" spans="1:7" x14ac:dyDescent="0.25">
      <c r="A713" s="27"/>
      <c r="B713" s="23"/>
      <c r="C713" s="24"/>
      <c r="D713" s="33"/>
      <c r="E713" s="25"/>
      <c r="F713" s="26"/>
      <c r="G713" s="23"/>
    </row>
    <row r="714" spans="1:7" x14ac:dyDescent="0.25">
      <c r="A714" s="27"/>
      <c r="B714" s="23"/>
      <c r="C714" s="24"/>
      <c r="D714" s="33"/>
      <c r="E714" s="25"/>
      <c r="F714" s="26"/>
      <c r="G714" s="23"/>
    </row>
    <row r="715" spans="1:7" x14ac:dyDescent="0.25">
      <c r="A715" s="27"/>
      <c r="B715" s="23"/>
      <c r="C715" s="24"/>
      <c r="D715" s="33"/>
      <c r="E715" s="25"/>
      <c r="F715" s="26"/>
      <c r="G715" s="23"/>
    </row>
    <row r="716" spans="1:7" x14ac:dyDescent="0.25">
      <c r="A716" s="27"/>
      <c r="B716" s="23"/>
      <c r="C716" s="24"/>
      <c r="D716" s="33"/>
      <c r="E716" s="25"/>
      <c r="F716" s="26"/>
      <c r="G716" s="23"/>
    </row>
    <row r="717" spans="1:7" x14ac:dyDescent="0.25">
      <c r="A717" s="27"/>
      <c r="B717" s="23"/>
      <c r="C717" s="24"/>
      <c r="D717" s="33"/>
      <c r="E717" s="25"/>
      <c r="F717" s="26"/>
      <c r="G717" s="23"/>
    </row>
    <row r="718" spans="1:7" x14ac:dyDescent="0.25">
      <c r="A718" s="27"/>
      <c r="B718" s="23"/>
      <c r="C718" s="24"/>
      <c r="D718" s="33"/>
      <c r="E718" s="25"/>
      <c r="F718" s="26"/>
      <c r="G718" s="23"/>
    </row>
    <row r="719" spans="1:7" x14ac:dyDescent="0.25">
      <c r="A719" s="27"/>
      <c r="B719" s="23"/>
      <c r="C719" s="24"/>
      <c r="D719" s="33"/>
      <c r="E719" s="25"/>
      <c r="F719" s="26"/>
      <c r="G719" s="23"/>
    </row>
    <row r="720" spans="1:7" x14ac:dyDescent="0.25">
      <c r="A720" s="27"/>
      <c r="B720" s="23"/>
      <c r="C720" s="24"/>
      <c r="D720" s="33"/>
      <c r="E720" s="25"/>
      <c r="F720" s="26"/>
      <c r="G720" s="23"/>
    </row>
    <row r="721" spans="1:7" x14ac:dyDescent="0.25">
      <c r="A721" s="27"/>
      <c r="B721" s="23"/>
      <c r="C721" s="24"/>
      <c r="D721" s="33"/>
      <c r="E721" s="25"/>
      <c r="F721" s="26"/>
      <c r="G721" s="23"/>
    </row>
    <row r="722" spans="1:7" x14ac:dyDescent="0.25">
      <c r="A722" s="27"/>
      <c r="B722" s="23"/>
      <c r="C722" s="24"/>
      <c r="D722" s="33"/>
      <c r="E722" s="25"/>
      <c r="F722" s="26"/>
      <c r="G722" s="23"/>
    </row>
    <row r="723" spans="1:7" x14ac:dyDescent="0.25">
      <c r="A723" s="27"/>
      <c r="B723" s="23"/>
      <c r="C723" s="24"/>
      <c r="D723" s="33"/>
      <c r="E723" s="25"/>
      <c r="F723" s="26"/>
      <c r="G723" s="23"/>
    </row>
    <row r="724" spans="1:7" x14ac:dyDescent="0.25">
      <c r="A724" s="27"/>
      <c r="B724" s="23"/>
      <c r="C724" s="24"/>
      <c r="D724" s="33"/>
      <c r="E724" s="25"/>
      <c r="F724" s="26"/>
      <c r="G724" s="23"/>
    </row>
    <row r="725" spans="1:7" x14ac:dyDescent="0.25">
      <c r="A725" s="27"/>
      <c r="B725" s="23"/>
      <c r="C725" s="24"/>
      <c r="D725" s="33"/>
      <c r="E725" s="25"/>
      <c r="F725" s="26"/>
      <c r="G725" s="23"/>
    </row>
    <row r="726" spans="1:7" x14ac:dyDescent="0.25">
      <c r="A726" s="27"/>
      <c r="B726" s="23"/>
      <c r="C726" s="24"/>
      <c r="D726" s="33"/>
      <c r="E726" s="25"/>
      <c r="F726" s="26"/>
      <c r="G726" s="23"/>
    </row>
    <row r="727" spans="1:7" x14ac:dyDescent="0.25">
      <c r="A727" s="27"/>
      <c r="B727" s="23"/>
      <c r="C727" s="24"/>
      <c r="D727" s="33"/>
      <c r="E727" s="25"/>
      <c r="F727" s="26"/>
      <c r="G727" s="23"/>
    </row>
    <row r="728" spans="1:7" x14ac:dyDescent="0.25">
      <c r="A728" s="27"/>
      <c r="B728" s="23"/>
      <c r="C728" s="24"/>
      <c r="D728" s="33"/>
      <c r="E728" s="25"/>
      <c r="F728" s="26"/>
      <c r="G728" s="23"/>
    </row>
    <row r="729" spans="1:7" x14ac:dyDescent="0.25">
      <c r="A729" s="27"/>
      <c r="B729" s="23"/>
      <c r="C729" s="24"/>
      <c r="D729" s="33"/>
      <c r="E729" s="25"/>
      <c r="F729" s="26"/>
      <c r="G729" s="23"/>
    </row>
    <row r="730" spans="1:7" x14ac:dyDescent="0.25">
      <c r="A730" s="27"/>
      <c r="B730" s="23"/>
      <c r="C730" s="24"/>
      <c r="D730" s="33"/>
      <c r="E730" s="25"/>
      <c r="F730" s="26"/>
      <c r="G730" s="23"/>
    </row>
    <row r="731" spans="1:7" x14ac:dyDescent="0.25">
      <c r="A731" s="27"/>
      <c r="B731" s="23"/>
      <c r="C731" s="24"/>
      <c r="D731" s="33"/>
      <c r="E731" s="25"/>
      <c r="F731" s="26"/>
      <c r="G731" s="23"/>
    </row>
    <row r="732" spans="1:7" x14ac:dyDescent="0.25">
      <c r="A732" s="27"/>
      <c r="B732" s="23"/>
      <c r="C732" s="24"/>
      <c r="D732" s="33"/>
      <c r="E732" s="25"/>
      <c r="F732" s="26"/>
      <c r="G732" s="23"/>
    </row>
    <row r="733" spans="1:7" x14ac:dyDescent="0.25">
      <c r="A733" s="27"/>
      <c r="B733" s="23"/>
      <c r="C733" s="24"/>
      <c r="D733" s="33"/>
      <c r="E733" s="25"/>
      <c r="F733" s="26"/>
      <c r="G733" s="23"/>
    </row>
    <row r="734" spans="1:7" x14ac:dyDescent="0.25">
      <c r="A734" s="27"/>
      <c r="B734" s="23"/>
      <c r="C734" s="24"/>
      <c r="D734" s="33"/>
      <c r="E734" s="25"/>
      <c r="F734" s="26"/>
      <c r="G734" s="23"/>
    </row>
    <row r="735" spans="1:7" x14ac:dyDescent="0.25">
      <c r="A735" s="27"/>
      <c r="B735" s="23"/>
      <c r="C735" s="24"/>
      <c r="D735" s="33"/>
      <c r="E735" s="25"/>
      <c r="F735" s="26"/>
      <c r="G735" s="23"/>
    </row>
    <row r="736" spans="1:7" x14ac:dyDescent="0.25">
      <c r="A736" s="27"/>
      <c r="B736" s="23"/>
      <c r="C736" s="24"/>
      <c r="D736" s="33"/>
      <c r="E736" s="25"/>
      <c r="F736" s="26"/>
      <c r="G736" s="23"/>
    </row>
    <row r="737" spans="1:7" x14ac:dyDescent="0.25">
      <c r="A737" s="27"/>
      <c r="B737" s="23"/>
      <c r="C737" s="24"/>
      <c r="D737" s="33"/>
      <c r="E737" s="25"/>
      <c r="F737" s="26"/>
      <c r="G737" s="23"/>
    </row>
    <row r="738" spans="1:7" x14ac:dyDescent="0.25">
      <c r="A738" s="27"/>
      <c r="B738" s="23"/>
      <c r="C738" s="24"/>
      <c r="D738" s="33"/>
      <c r="E738" s="25"/>
      <c r="F738" s="26"/>
      <c r="G738" s="23"/>
    </row>
    <row r="739" spans="1:7" x14ac:dyDescent="0.25">
      <c r="A739" s="27"/>
      <c r="B739" s="23"/>
      <c r="C739" s="24"/>
      <c r="D739" s="33"/>
      <c r="E739" s="25"/>
      <c r="F739" s="26"/>
      <c r="G739" s="23"/>
    </row>
    <row r="740" spans="1:7" x14ac:dyDescent="0.25">
      <c r="A740" s="27"/>
      <c r="B740" s="23"/>
      <c r="C740" s="24"/>
      <c r="D740" s="33"/>
      <c r="E740" s="25"/>
      <c r="F740" s="26"/>
      <c r="G740" s="23"/>
    </row>
    <row r="741" spans="1:7" x14ac:dyDescent="0.25">
      <c r="A741" s="27"/>
      <c r="B741" s="23"/>
      <c r="C741" s="24"/>
      <c r="D741" s="33"/>
      <c r="E741" s="25"/>
      <c r="F741" s="26"/>
      <c r="G741" s="23"/>
    </row>
    <row r="742" spans="1:7" x14ac:dyDescent="0.25">
      <c r="A742" s="27"/>
      <c r="B742" s="23"/>
      <c r="C742" s="24"/>
      <c r="D742" s="33"/>
      <c r="E742" s="25"/>
      <c r="F742" s="26"/>
      <c r="G742" s="23"/>
    </row>
    <row r="743" spans="1:7" x14ac:dyDescent="0.25">
      <c r="A743" s="27"/>
      <c r="B743" s="23"/>
      <c r="C743" s="24"/>
      <c r="D743" s="33"/>
      <c r="E743" s="25"/>
      <c r="F743" s="26"/>
      <c r="G743" s="23"/>
    </row>
    <row r="744" spans="1:7" x14ac:dyDescent="0.25">
      <c r="A744" s="27"/>
      <c r="B744" s="23"/>
      <c r="C744" s="24"/>
      <c r="D744" s="33"/>
      <c r="E744" s="25"/>
      <c r="F744" s="26"/>
      <c r="G744" s="23"/>
    </row>
    <row r="745" spans="1:7" x14ac:dyDescent="0.25">
      <c r="A745" s="27"/>
      <c r="B745" s="23"/>
      <c r="C745" s="24"/>
      <c r="D745" s="33"/>
      <c r="E745" s="25"/>
      <c r="F745" s="26"/>
      <c r="G745" s="23"/>
    </row>
    <row r="746" spans="1:7" x14ac:dyDescent="0.25">
      <c r="A746" s="27"/>
      <c r="B746" s="23"/>
      <c r="C746" s="24"/>
      <c r="D746" s="33"/>
      <c r="E746" s="25"/>
      <c r="F746" s="26"/>
      <c r="G746" s="23"/>
    </row>
    <row r="747" spans="1:7" x14ac:dyDescent="0.25">
      <c r="A747" s="27"/>
      <c r="B747" s="23"/>
      <c r="C747" s="24"/>
      <c r="D747" s="33"/>
      <c r="E747" s="25"/>
      <c r="F747" s="26"/>
      <c r="G747" s="23"/>
    </row>
    <row r="748" spans="1:7" x14ac:dyDescent="0.25">
      <c r="A748" s="27"/>
      <c r="B748" s="23"/>
      <c r="C748" s="24"/>
      <c r="D748" s="33"/>
      <c r="E748" s="25"/>
      <c r="F748" s="26"/>
      <c r="G748" s="23"/>
    </row>
    <row r="749" spans="1:7" x14ac:dyDescent="0.25">
      <c r="A749" s="27"/>
      <c r="B749" s="23"/>
      <c r="C749" s="24"/>
      <c r="D749" s="33"/>
      <c r="E749" s="25"/>
      <c r="F749" s="26"/>
      <c r="G749" s="23"/>
    </row>
    <row r="750" spans="1:7" x14ac:dyDescent="0.25">
      <c r="A750" s="27"/>
      <c r="B750" s="23"/>
      <c r="C750" s="24"/>
      <c r="D750" s="33"/>
      <c r="E750" s="25"/>
      <c r="F750" s="26"/>
      <c r="G750" s="23"/>
    </row>
    <row r="751" spans="1:7" x14ac:dyDescent="0.25">
      <c r="A751" s="27"/>
      <c r="B751" s="23"/>
      <c r="C751" s="24"/>
      <c r="D751" s="33"/>
      <c r="E751" s="25"/>
      <c r="F751" s="26"/>
      <c r="G751" s="23"/>
    </row>
    <row r="752" spans="1:7" x14ac:dyDescent="0.25">
      <c r="A752" s="27"/>
      <c r="B752" s="23"/>
      <c r="C752" s="24"/>
      <c r="D752" s="33"/>
      <c r="E752" s="25"/>
      <c r="F752" s="26"/>
      <c r="G752" s="23"/>
    </row>
    <row r="753" spans="1:7" x14ac:dyDescent="0.25">
      <c r="A753" s="27"/>
      <c r="B753" s="23"/>
      <c r="C753" s="24"/>
      <c r="D753" s="33"/>
      <c r="E753" s="25"/>
      <c r="F753" s="26"/>
      <c r="G753" s="23"/>
    </row>
    <row r="754" spans="1:7" x14ac:dyDescent="0.25">
      <c r="A754" s="27"/>
      <c r="B754" s="23"/>
      <c r="C754" s="24"/>
      <c r="D754" s="33"/>
      <c r="E754" s="25"/>
      <c r="F754" s="26"/>
      <c r="G754" s="23"/>
    </row>
    <row r="755" spans="1:7" x14ac:dyDescent="0.25">
      <c r="A755" s="27"/>
      <c r="B755" s="23"/>
      <c r="C755" s="24"/>
      <c r="D755" s="33"/>
      <c r="E755" s="25"/>
      <c r="F755" s="26"/>
      <c r="G755" s="23"/>
    </row>
    <row r="756" spans="1:7" x14ac:dyDescent="0.25">
      <c r="A756" s="27"/>
      <c r="B756" s="23"/>
      <c r="C756" s="24"/>
      <c r="D756" s="33"/>
      <c r="E756" s="25"/>
      <c r="F756" s="26"/>
      <c r="G756" s="23"/>
    </row>
    <row r="757" spans="1:7" x14ac:dyDescent="0.25">
      <c r="A757" s="27"/>
      <c r="B757" s="23"/>
      <c r="C757" s="24"/>
      <c r="D757" s="33"/>
      <c r="E757" s="25"/>
      <c r="F757" s="26"/>
      <c r="G757" s="23"/>
    </row>
    <row r="758" spans="1:7" x14ac:dyDescent="0.25">
      <c r="A758" s="27"/>
      <c r="B758" s="23"/>
      <c r="C758" s="24"/>
      <c r="D758" s="33"/>
      <c r="E758" s="25"/>
      <c r="F758" s="26"/>
      <c r="G758" s="23"/>
    </row>
    <row r="759" spans="1:7" x14ac:dyDescent="0.25">
      <c r="A759" s="27"/>
      <c r="B759" s="23"/>
      <c r="C759" s="24"/>
      <c r="D759" s="33"/>
      <c r="E759" s="25"/>
      <c r="F759" s="26"/>
      <c r="G759" s="23"/>
    </row>
    <row r="760" spans="1:7" x14ac:dyDescent="0.25">
      <c r="A760" s="27"/>
      <c r="B760" s="23"/>
      <c r="C760" s="24"/>
      <c r="D760" s="33"/>
      <c r="E760" s="25"/>
      <c r="F760" s="26"/>
      <c r="G760" s="23"/>
    </row>
    <row r="761" spans="1:7" x14ac:dyDescent="0.25">
      <c r="A761" s="27"/>
      <c r="B761" s="23"/>
      <c r="C761" s="24"/>
      <c r="D761" s="33"/>
      <c r="E761" s="25"/>
      <c r="F761" s="26"/>
      <c r="G761" s="23"/>
    </row>
    <row r="762" spans="1:7" x14ac:dyDescent="0.25">
      <c r="A762" s="27"/>
      <c r="B762" s="23"/>
      <c r="C762" s="24"/>
      <c r="D762" s="33"/>
      <c r="E762" s="25"/>
      <c r="F762" s="26"/>
      <c r="G762" s="23"/>
    </row>
    <row r="763" spans="1:7" x14ac:dyDescent="0.25">
      <c r="A763" s="27"/>
      <c r="B763" s="23"/>
      <c r="C763" s="24"/>
      <c r="D763" s="33"/>
      <c r="E763" s="25"/>
      <c r="F763" s="26"/>
      <c r="G763" s="23"/>
    </row>
    <row r="764" spans="1:7" x14ac:dyDescent="0.25">
      <c r="A764" s="27"/>
      <c r="B764" s="23"/>
      <c r="C764" s="24"/>
      <c r="D764" s="33"/>
      <c r="E764" s="25"/>
      <c r="F764" s="26"/>
      <c r="G764" s="23"/>
    </row>
    <row r="765" spans="1:7" x14ac:dyDescent="0.25">
      <c r="A765" s="27"/>
      <c r="B765" s="23"/>
      <c r="C765" s="24"/>
      <c r="D765" s="33"/>
      <c r="E765" s="25"/>
      <c r="F765" s="26"/>
      <c r="G765" s="23"/>
    </row>
    <row r="766" spans="1:7" x14ac:dyDescent="0.25">
      <c r="A766" s="27"/>
      <c r="B766" s="23"/>
      <c r="C766" s="24"/>
      <c r="D766" s="33"/>
      <c r="E766" s="25"/>
      <c r="F766" s="26"/>
      <c r="G766" s="23"/>
    </row>
    <row r="767" spans="1:7" x14ac:dyDescent="0.25">
      <c r="A767" s="27"/>
      <c r="B767" s="23"/>
      <c r="C767" s="24"/>
      <c r="D767" s="33"/>
      <c r="E767" s="25"/>
      <c r="F767" s="26"/>
      <c r="G767" s="23"/>
    </row>
    <row r="768" spans="1:7" x14ac:dyDescent="0.25">
      <c r="A768" s="27"/>
      <c r="B768" s="23"/>
      <c r="C768" s="24"/>
      <c r="D768" s="33"/>
      <c r="E768" s="25"/>
      <c r="F768" s="26"/>
      <c r="G768" s="23"/>
    </row>
    <row r="769" spans="1:7" x14ac:dyDescent="0.25">
      <c r="A769" s="27"/>
      <c r="B769" s="23"/>
      <c r="C769" s="24"/>
      <c r="D769" s="33"/>
      <c r="E769" s="25"/>
      <c r="F769" s="26"/>
      <c r="G769" s="23"/>
    </row>
    <row r="770" spans="1:7" x14ac:dyDescent="0.25">
      <c r="A770" s="27"/>
      <c r="B770" s="23"/>
      <c r="C770" s="24"/>
      <c r="D770" s="33"/>
      <c r="E770" s="25"/>
      <c r="F770" s="26"/>
      <c r="G770" s="23"/>
    </row>
    <row r="771" spans="1:7" x14ac:dyDescent="0.25">
      <c r="A771" s="27"/>
      <c r="B771" s="23"/>
      <c r="C771" s="24"/>
      <c r="D771" s="33"/>
      <c r="E771" s="25"/>
      <c r="F771" s="26"/>
      <c r="G771" s="23"/>
    </row>
    <row r="772" spans="1:7" x14ac:dyDescent="0.25">
      <c r="A772" s="27"/>
      <c r="B772" s="23"/>
      <c r="C772" s="24"/>
      <c r="D772" s="33"/>
      <c r="E772" s="25"/>
      <c r="F772" s="26"/>
      <c r="G772" s="23"/>
    </row>
    <row r="773" spans="1:7" x14ac:dyDescent="0.25">
      <c r="A773" s="27"/>
      <c r="B773" s="23"/>
      <c r="C773" s="24"/>
      <c r="D773" s="33"/>
      <c r="E773" s="25"/>
      <c r="F773" s="26"/>
      <c r="G773" s="23"/>
    </row>
    <row r="774" spans="1:7" x14ac:dyDescent="0.25">
      <c r="A774" s="27"/>
      <c r="B774" s="23"/>
      <c r="C774" s="24"/>
      <c r="D774" s="33"/>
      <c r="E774" s="25"/>
      <c r="F774" s="26"/>
      <c r="G774" s="23"/>
    </row>
    <row r="775" spans="1:7" x14ac:dyDescent="0.25">
      <c r="A775" s="27"/>
      <c r="B775" s="23"/>
      <c r="C775" s="24"/>
      <c r="D775" s="33"/>
      <c r="E775" s="25"/>
      <c r="F775" s="26"/>
      <c r="G775" s="23"/>
    </row>
    <row r="776" spans="1:7" x14ac:dyDescent="0.25">
      <c r="A776" s="27"/>
      <c r="B776" s="23"/>
      <c r="C776" s="24"/>
      <c r="D776" s="33"/>
      <c r="E776" s="25"/>
      <c r="F776" s="26"/>
      <c r="G776" s="23"/>
    </row>
    <row r="777" spans="1:7" x14ac:dyDescent="0.25">
      <c r="A777" s="27"/>
      <c r="B777" s="23"/>
      <c r="C777" s="24"/>
      <c r="D777" s="33"/>
      <c r="E777" s="25"/>
      <c r="F777" s="26"/>
      <c r="G777" s="23"/>
    </row>
    <row r="778" spans="1:7" x14ac:dyDescent="0.25">
      <c r="A778" s="27"/>
      <c r="B778" s="23"/>
      <c r="C778" s="24"/>
      <c r="D778" s="33"/>
      <c r="E778" s="25"/>
      <c r="F778" s="26"/>
      <c r="G778" s="23"/>
    </row>
    <row r="779" spans="1:7" x14ac:dyDescent="0.25">
      <c r="A779" s="27"/>
      <c r="B779" s="23"/>
      <c r="C779" s="24"/>
      <c r="D779" s="33"/>
      <c r="E779" s="25"/>
      <c r="F779" s="26"/>
      <c r="G779" s="23"/>
    </row>
    <row r="780" spans="1:7" x14ac:dyDescent="0.25">
      <c r="A780" s="27"/>
      <c r="B780" s="23"/>
      <c r="C780" s="24"/>
      <c r="D780" s="33"/>
      <c r="E780" s="25"/>
      <c r="F780" s="26"/>
      <c r="G780" s="23"/>
    </row>
    <row r="781" spans="1:7" x14ac:dyDescent="0.25">
      <c r="A781" s="27"/>
      <c r="B781" s="23"/>
      <c r="C781" s="24"/>
      <c r="D781" s="33"/>
      <c r="E781" s="25"/>
      <c r="F781" s="26"/>
      <c r="G781" s="23"/>
    </row>
    <row r="782" spans="1:7" x14ac:dyDescent="0.25">
      <c r="A782" s="27"/>
      <c r="B782" s="23"/>
      <c r="C782" s="24"/>
      <c r="D782" s="33"/>
      <c r="E782" s="25"/>
      <c r="F782" s="26"/>
      <c r="G782" s="23"/>
    </row>
    <row r="783" spans="1:7" x14ac:dyDescent="0.25">
      <c r="A783" s="27"/>
      <c r="B783" s="23"/>
      <c r="C783" s="24"/>
      <c r="D783" s="33"/>
      <c r="E783" s="25"/>
      <c r="F783" s="26"/>
      <c r="G783" s="23"/>
    </row>
    <row r="784" spans="1:7" x14ac:dyDescent="0.25">
      <c r="A784" s="27"/>
      <c r="B784" s="23"/>
      <c r="C784" s="24"/>
      <c r="D784" s="33"/>
      <c r="E784" s="25"/>
      <c r="F784" s="26"/>
      <c r="G784" s="23"/>
    </row>
    <row r="785" spans="1:7" x14ac:dyDescent="0.25">
      <c r="A785" s="27"/>
      <c r="B785" s="23"/>
      <c r="C785" s="24"/>
      <c r="D785" s="33"/>
      <c r="E785" s="25"/>
      <c r="F785" s="26"/>
      <c r="G785" s="23"/>
    </row>
    <row r="786" spans="1:7" x14ac:dyDescent="0.25">
      <c r="A786" s="27"/>
      <c r="B786" s="23"/>
      <c r="C786" s="24"/>
      <c r="D786" s="33"/>
      <c r="E786" s="25"/>
      <c r="F786" s="26"/>
      <c r="G786" s="23"/>
    </row>
    <row r="787" spans="1:7" x14ac:dyDescent="0.25">
      <c r="A787" s="27"/>
      <c r="B787" s="23"/>
      <c r="C787" s="24"/>
      <c r="D787" s="33"/>
      <c r="E787" s="25"/>
      <c r="F787" s="26"/>
      <c r="G787" s="23"/>
    </row>
    <row r="788" spans="1:7" x14ac:dyDescent="0.25">
      <c r="A788" s="27"/>
      <c r="B788" s="23"/>
      <c r="C788" s="24"/>
      <c r="D788" s="33"/>
      <c r="E788" s="25"/>
      <c r="F788" s="26"/>
      <c r="G788" s="23"/>
    </row>
    <row r="789" spans="1:7" x14ac:dyDescent="0.25">
      <c r="A789" s="27"/>
      <c r="B789" s="23"/>
      <c r="C789" s="24"/>
      <c r="D789" s="33"/>
      <c r="E789" s="25"/>
      <c r="F789" s="26"/>
      <c r="G789" s="23"/>
    </row>
    <row r="790" spans="1:7" x14ac:dyDescent="0.25">
      <c r="A790" s="27"/>
      <c r="B790" s="23"/>
      <c r="C790" s="24"/>
      <c r="D790" s="33"/>
      <c r="E790" s="25"/>
      <c r="F790" s="26"/>
      <c r="G790" s="23"/>
    </row>
    <row r="791" spans="1:7" x14ac:dyDescent="0.25">
      <c r="A791" s="27"/>
      <c r="B791" s="23"/>
      <c r="C791" s="24"/>
      <c r="D791" s="33"/>
      <c r="E791" s="25"/>
      <c r="F791" s="26"/>
      <c r="G791" s="23"/>
    </row>
    <row r="792" spans="1:7" x14ac:dyDescent="0.25">
      <c r="A792" s="27"/>
      <c r="B792" s="23"/>
      <c r="C792" s="24"/>
      <c r="D792" s="33"/>
      <c r="E792" s="25"/>
      <c r="F792" s="26"/>
      <c r="G792" s="23"/>
    </row>
    <row r="793" spans="1:7" x14ac:dyDescent="0.25">
      <c r="A793" s="27"/>
      <c r="B793" s="23"/>
      <c r="C793" s="24"/>
      <c r="D793" s="33"/>
      <c r="E793" s="25"/>
      <c r="F793" s="26"/>
      <c r="G793" s="23"/>
    </row>
    <row r="794" spans="1:7" x14ac:dyDescent="0.25">
      <c r="A794" s="27"/>
      <c r="B794" s="23"/>
      <c r="C794" s="24"/>
      <c r="D794" s="33"/>
      <c r="E794" s="25"/>
      <c r="F794" s="26"/>
      <c r="G794" s="23"/>
    </row>
    <row r="795" spans="1:7" x14ac:dyDescent="0.25">
      <c r="A795" s="27"/>
      <c r="B795" s="23"/>
      <c r="C795" s="24"/>
      <c r="D795" s="33"/>
      <c r="E795" s="25"/>
      <c r="F795" s="26"/>
      <c r="G795" s="23"/>
    </row>
    <row r="796" spans="1:7" x14ac:dyDescent="0.25">
      <c r="A796" s="27"/>
      <c r="B796" s="23"/>
      <c r="C796" s="24"/>
      <c r="D796" s="33"/>
      <c r="E796" s="25"/>
      <c r="F796" s="26"/>
      <c r="G796" s="23"/>
    </row>
    <row r="797" spans="1:7" x14ac:dyDescent="0.25">
      <c r="A797" s="27"/>
      <c r="B797" s="23"/>
      <c r="C797" s="24"/>
      <c r="D797" s="33"/>
      <c r="E797" s="25"/>
      <c r="F797" s="26"/>
      <c r="G797" s="23"/>
    </row>
    <row r="798" spans="1:7" x14ac:dyDescent="0.25">
      <c r="A798" s="27"/>
      <c r="B798" s="23"/>
      <c r="C798" s="24"/>
      <c r="D798" s="33"/>
      <c r="E798" s="25"/>
      <c r="F798" s="26"/>
      <c r="G798" s="23"/>
    </row>
    <row r="799" spans="1:7" x14ac:dyDescent="0.25">
      <c r="A799" s="27"/>
      <c r="B799" s="23"/>
      <c r="C799" s="24"/>
      <c r="D799" s="33"/>
      <c r="E799" s="25"/>
      <c r="F799" s="26"/>
      <c r="G799" s="23"/>
    </row>
    <row r="800" spans="1:7" x14ac:dyDescent="0.25">
      <c r="A800" s="27"/>
      <c r="B800" s="23"/>
      <c r="C800" s="24"/>
      <c r="D800" s="33"/>
      <c r="E800" s="25"/>
      <c r="F800" s="26"/>
      <c r="G800" s="23"/>
    </row>
    <row r="801" spans="1:7" x14ac:dyDescent="0.25">
      <c r="A801" s="27"/>
      <c r="B801" s="23"/>
      <c r="C801" s="24"/>
      <c r="D801" s="33"/>
      <c r="E801" s="25"/>
      <c r="F801" s="26"/>
      <c r="G801" s="23"/>
    </row>
    <row r="802" spans="1:7" x14ac:dyDescent="0.25">
      <c r="A802" s="27"/>
      <c r="B802" s="23"/>
      <c r="C802" s="24"/>
      <c r="D802" s="33"/>
      <c r="E802" s="25"/>
      <c r="F802" s="26"/>
      <c r="G802" s="23"/>
    </row>
    <row r="803" spans="1:7" x14ac:dyDescent="0.25">
      <c r="A803" s="27"/>
      <c r="B803" s="23"/>
      <c r="C803" s="24"/>
      <c r="D803" s="33"/>
      <c r="E803" s="25"/>
      <c r="F803" s="26"/>
      <c r="G803" s="23"/>
    </row>
    <row r="804" spans="1:7" x14ac:dyDescent="0.25">
      <c r="A804" s="27"/>
      <c r="B804" s="23"/>
      <c r="C804" s="24"/>
      <c r="D804" s="33"/>
      <c r="E804" s="25"/>
      <c r="F804" s="26"/>
      <c r="G804" s="23"/>
    </row>
    <row r="805" spans="1:7" x14ac:dyDescent="0.25">
      <c r="A805" s="27"/>
      <c r="B805" s="23"/>
      <c r="C805" s="24"/>
      <c r="D805" s="33"/>
      <c r="E805" s="25"/>
      <c r="F805" s="26"/>
      <c r="G805" s="23"/>
    </row>
    <row r="806" spans="1:7" x14ac:dyDescent="0.25">
      <c r="A806" s="27"/>
      <c r="B806" s="23"/>
      <c r="C806" s="24"/>
      <c r="D806" s="33"/>
      <c r="E806" s="25"/>
      <c r="F806" s="26"/>
      <c r="G806" s="23"/>
    </row>
    <row r="807" spans="1:7" x14ac:dyDescent="0.25">
      <c r="A807" s="27"/>
      <c r="B807" s="23"/>
      <c r="C807" s="24"/>
      <c r="D807" s="33"/>
      <c r="E807" s="25"/>
      <c r="F807" s="26"/>
      <c r="G807" s="23"/>
    </row>
    <row r="808" spans="1:7" x14ac:dyDescent="0.25">
      <c r="A808" s="27"/>
      <c r="B808" s="23"/>
      <c r="C808" s="24"/>
      <c r="D808" s="33"/>
      <c r="E808" s="25"/>
      <c r="F808" s="26"/>
      <c r="G808" s="23"/>
    </row>
    <row r="809" spans="1:7" x14ac:dyDescent="0.25">
      <c r="A809" s="27"/>
      <c r="B809" s="23"/>
      <c r="C809" s="24"/>
      <c r="D809" s="33"/>
      <c r="E809" s="25"/>
      <c r="F809" s="26"/>
      <c r="G809" s="23"/>
    </row>
    <row r="810" spans="1:7" x14ac:dyDescent="0.25">
      <c r="A810" s="27"/>
      <c r="B810" s="23"/>
      <c r="C810" s="24"/>
      <c r="D810" s="33"/>
      <c r="E810" s="25"/>
      <c r="F810" s="26"/>
      <c r="G810" s="23"/>
    </row>
    <row r="811" spans="1:7" x14ac:dyDescent="0.25">
      <c r="A811" s="27"/>
      <c r="B811" s="23"/>
      <c r="C811" s="24"/>
      <c r="D811" s="33"/>
      <c r="E811" s="25"/>
      <c r="F811" s="26"/>
      <c r="G811" s="23"/>
    </row>
    <row r="812" spans="1:7" x14ac:dyDescent="0.25">
      <c r="A812" s="27"/>
      <c r="B812" s="23"/>
      <c r="C812" s="24"/>
      <c r="D812" s="33"/>
      <c r="E812" s="25"/>
      <c r="F812" s="26"/>
      <c r="G812" s="23"/>
    </row>
    <row r="813" spans="1:7" x14ac:dyDescent="0.25">
      <c r="A813" s="27"/>
      <c r="B813" s="23"/>
      <c r="C813" s="24"/>
      <c r="D813" s="33"/>
      <c r="E813" s="25"/>
      <c r="F813" s="26"/>
      <c r="G813" s="23"/>
    </row>
    <row r="814" spans="1:7" x14ac:dyDescent="0.25">
      <c r="A814" s="27"/>
      <c r="B814" s="23"/>
      <c r="C814" s="24"/>
      <c r="D814" s="33"/>
      <c r="E814" s="25"/>
      <c r="F814" s="26"/>
      <c r="G814" s="23"/>
    </row>
    <row r="815" spans="1:7" x14ac:dyDescent="0.25">
      <c r="A815" s="27"/>
      <c r="B815" s="23"/>
      <c r="C815" s="24"/>
      <c r="D815" s="33"/>
      <c r="E815" s="25"/>
      <c r="F815" s="26"/>
      <c r="G815" s="23"/>
    </row>
    <row r="816" spans="1:7" x14ac:dyDescent="0.25">
      <c r="A816" s="27"/>
      <c r="B816" s="23"/>
      <c r="C816" s="24"/>
      <c r="D816" s="33"/>
      <c r="E816" s="25"/>
      <c r="F816" s="26"/>
      <c r="G816" s="23"/>
    </row>
    <row r="817" spans="1:7" x14ac:dyDescent="0.25">
      <c r="A817" s="27"/>
      <c r="B817" s="23"/>
      <c r="C817" s="24"/>
      <c r="D817" s="33"/>
      <c r="E817" s="25"/>
      <c r="F817" s="26"/>
      <c r="G817" s="23"/>
    </row>
    <row r="818" spans="1:7" x14ac:dyDescent="0.25">
      <c r="A818" s="27"/>
      <c r="B818" s="23"/>
      <c r="C818" s="24"/>
      <c r="D818" s="33"/>
      <c r="E818" s="25"/>
      <c r="F818" s="26"/>
      <c r="G818" s="23"/>
    </row>
    <row r="819" spans="1:7" x14ac:dyDescent="0.25">
      <c r="A819" s="27"/>
      <c r="B819" s="23"/>
      <c r="C819" s="24"/>
      <c r="D819" s="33"/>
      <c r="E819" s="25"/>
      <c r="F819" s="26"/>
      <c r="G819" s="23"/>
    </row>
    <row r="820" spans="1:7" x14ac:dyDescent="0.25">
      <c r="A820" s="27"/>
      <c r="B820" s="23"/>
      <c r="C820" s="24"/>
      <c r="D820" s="33"/>
      <c r="E820" s="25"/>
      <c r="F820" s="26"/>
      <c r="G820" s="23"/>
    </row>
    <row r="821" spans="1:7" x14ac:dyDescent="0.25">
      <c r="A821" s="27"/>
      <c r="B821" s="23"/>
      <c r="C821" s="24"/>
      <c r="D821" s="33"/>
      <c r="E821" s="25"/>
      <c r="F821" s="26"/>
      <c r="G821" s="23"/>
    </row>
    <row r="822" spans="1:7" x14ac:dyDescent="0.25">
      <c r="A822" s="27"/>
      <c r="B822" s="23"/>
      <c r="C822" s="24"/>
      <c r="D822" s="33"/>
      <c r="E822" s="25"/>
      <c r="F822" s="26"/>
      <c r="G822" s="23"/>
    </row>
    <row r="823" spans="1:7" x14ac:dyDescent="0.25">
      <c r="A823" s="27"/>
      <c r="B823" s="23"/>
      <c r="C823" s="24"/>
      <c r="D823" s="33"/>
      <c r="E823" s="25"/>
      <c r="F823" s="26"/>
      <c r="G823" s="23"/>
    </row>
    <row r="824" spans="1:7" x14ac:dyDescent="0.25">
      <c r="A824" s="27"/>
      <c r="B824" s="23"/>
      <c r="C824" s="24"/>
      <c r="D824" s="33"/>
      <c r="E824" s="25"/>
      <c r="F824" s="26"/>
      <c r="G824" s="23"/>
    </row>
    <row r="825" spans="1:7" x14ac:dyDescent="0.25">
      <c r="A825" s="27"/>
      <c r="B825" s="23"/>
      <c r="C825" s="24"/>
      <c r="D825" s="33"/>
      <c r="E825" s="25"/>
      <c r="F825" s="26"/>
      <c r="G825" s="23"/>
    </row>
    <row r="826" spans="1:7" x14ac:dyDescent="0.25">
      <c r="A826" s="27"/>
      <c r="B826" s="23"/>
      <c r="C826" s="24"/>
      <c r="D826" s="33"/>
      <c r="E826" s="25"/>
      <c r="F826" s="26"/>
      <c r="G826" s="23"/>
    </row>
    <row r="827" spans="1:7" x14ac:dyDescent="0.25">
      <c r="A827" s="27"/>
      <c r="B827" s="23"/>
      <c r="C827" s="24"/>
      <c r="D827" s="33"/>
      <c r="E827" s="25"/>
      <c r="F827" s="26"/>
      <c r="G827" s="23"/>
    </row>
    <row r="828" spans="1:7" x14ac:dyDescent="0.25">
      <c r="A828" s="27"/>
      <c r="B828" s="23"/>
      <c r="C828" s="24"/>
      <c r="D828" s="33"/>
      <c r="E828" s="25"/>
      <c r="F828" s="26"/>
      <c r="G828" s="23"/>
    </row>
    <row r="829" spans="1:7" x14ac:dyDescent="0.25">
      <c r="A829" s="27"/>
      <c r="B829" s="23"/>
      <c r="C829" s="24"/>
      <c r="D829" s="33"/>
      <c r="E829" s="25"/>
      <c r="F829" s="26"/>
      <c r="G829" s="23"/>
    </row>
    <row r="830" spans="1:7" x14ac:dyDescent="0.25">
      <c r="A830" s="27"/>
      <c r="B830" s="23"/>
      <c r="C830" s="24"/>
      <c r="D830" s="33"/>
      <c r="E830" s="25"/>
      <c r="F830" s="26"/>
      <c r="G830" s="23"/>
    </row>
    <row r="831" spans="1:7" x14ac:dyDescent="0.25">
      <c r="A831" s="27"/>
      <c r="B831" s="23"/>
      <c r="C831" s="24"/>
      <c r="D831" s="33"/>
      <c r="E831" s="25"/>
      <c r="F831" s="26"/>
      <c r="G831" s="23"/>
    </row>
    <row r="832" spans="1:7" x14ac:dyDescent="0.25">
      <c r="A832" s="27"/>
      <c r="B832" s="23"/>
      <c r="C832" s="24"/>
      <c r="D832" s="33"/>
      <c r="E832" s="25"/>
      <c r="F832" s="26"/>
      <c r="G832" s="23"/>
    </row>
    <row r="833" spans="1:7" x14ac:dyDescent="0.25">
      <c r="A833" s="27"/>
      <c r="B833" s="23"/>
      <c r="C833" s="24"/>
      <c r="D833" s="33"/>
      <c r="E833" s="25"/>
      <c r="F833" s="26"/>
      <c r="G833" s="23"/>
    </row>
    <row r="834" spans="1:7" x14ac:dyDescent="0.25">
      <c r="A834" s="27"/>
      <c r="B834" s="23"/>
      <c r="C834" s="24"/>
      <c r="D834" s="33"/>
      <c r="E834" s="25"/>
      <c r="F834" s="26"/>
      <c r="G834" s="23"/>
    </row>
    <row r="835" spans="1:7" x14ac:dyDescent="0.25">
      <c r="A835" s="27"/>
      <c r="B835" s="23"/>
      <c r="C835" s="24"/>
      <c r="D835" s="33"/>
      <c r="E835" s="25"/>
      <c r="F835" s="26"/>
      <c r="G835" s="23"/>
    </row>
    <row r="836" spans="1:7" x14ac:dyDescent="0.25">
      <c r="A836" s="27"/>
      <c r="B836" s="23"/>
      <c r="C836" s="24"/>
      <c r="D836" s="33"/>
      <c r="E836" s="25"/>
      <c r="F836" s="26"/>
      <c r="G836" s="23"/>
    </row>
    <row r="837" spans="1:7" x14ac:dyDescent="0.25">
      <c r="A837" s="27"/>
      <c r="B837" s="23"/>
      <c r="C837" s="24"/>
      <c r="D837" s="33"/>
      <c r="E837" s="25"/>
      <c r="F837" s="26"/>
      <c r="G837" s="23"/>
    </row>
    <row r="838" spans="1:7" x14ac:dyDescent="0.25">
      <c r="A838" s="27"/>
      <c r="B838" s="23"/>
      <c r="C838" s="24"/>
      <c r="D838" s="33"/>
      <c r="E838" s="25"/>
      <c r="F838" s="26"/>
      <c r="G838" s="23"/>
    </row>
    <row r="839" spans="1:7" x14ac:dyDescent="0.25">
      <c r="A839" s="27"/>
      <c r="B839" s="23"/>
      <c r="C839" s="24"/>
      <c r="D839" s="33"/>
      <c r="E839" s="25"/>
      <c r="F839" s="26"/>
      <c r="G839" s="23"/>
    </row>
    <row r="840" spans="1:7" x14ac:dyDescent="0.25">
      <c r="A840" s="27"/>
      <c r="B840" s="23"/>
      <c r="C840" s="24"/>
      <c r="D840" s="33"/>
      <c r="E840" s="25"/>
      <c r="F840" s="26"/>
      <c r="G840" s="23"/>
    </row>
    <row r="841" spans="1:7" x14ac:dyDescent="0.25">
      <c r="A841" s="27"/>
      <c r="B841" s="23"/>
      <c r="C841" s="24"/>
      <c r="D841" s="33"/>
      <c r="E841" s="25"/>
      <c r="F841" s="26"/>
      <c r="G841" s="23"/>
    </row>
    <row r="842" spans="1:7" x14ac:dyDescent="0.25">
      <c r="A842" s="27"/>
      <c r="B842" s="23"/>
      <c r="C842" s="24"/>
      <c r="D842" s="33"/>
      <c r="E842" s="25"/>
      <c r="F842" s="26"/>
      <c r="G842" s="23"/>
    </row>
    <row r="843" spans="1:7" x14ac:dyDescent="0.25">
      <c r="A843" s="27"/>
      <c r="B843" s="23"/>
      <c r="C843" s="24"/>
      <c r="D843" s="33"/>
      <c r="E843" s="25"/>
      <c r="F843" s="26"/>
      <c r="G843" s="23"/>
    </row>
    <row r="844" spans="1:7" x14ac:dyDescent="0.25">
      <c r="A844" s="27"/>
      <c r="B844" s="23"/>
      <c r="C844" s="24"/>
      <c r="D844" s="33"/>
      <c r="E844" s="25"/>
      <c r="F844" s="26"/>
      <c r="G844" s="23"/>
    </row>
    <row r="845" spans="1:7" x14ac:dyDescent="0.25">
      <c r="A845" s="27"/>
      <c r="B845" s="23"/>
      <c r="C845" s="24"/>
      <c r="D845" s="33"/>
      <c r="E845" s="25"/>
      <c r="F845" s="26"/>
      <c r="G845" s="23"/>
    </row>
    <row r="846" spans="1:7" x14ac:dyDescent="0.25">
      <c r="A846" s="27"/>
      <c r="B846" s="23"/>
      <c r="C846" s="24"/>
      <c r="D846" s="33"/>
      <c r="E846" s="25"/>
      <c r="F846" s="26"/>
      <c r="G846" s="23"/>
    </row>
    <row r="847" spans="1:7" x14ac:dyDescent="0.25">
      <c r="A847" s="27"/>
      <c r="B847" s="23"/>
      <c r="C847" s="24"/>
      <c r="D847" s="33"/>
      <c r="E847" s="25"/>
      <c r="F847" s="26"/>
      <c r="G847" s="23"/>
    </row>
    <row r="848" spans="1:7" x14ac:dyDescent="0.25">
      <c r="A848" s="27"/>
      <c r="B848" s="23"/>
      <c r="C848" s="24"/>
      <c r="D848" s="33"/>
      <c r="E848" s="25"/>
      <c r="F848" s="26"/>
      <c r="G848" s="23"/>
    </row>
    <row r="849" spans="1:7" x14ac:dyDescent="0.25">
      <c r="A849" s="27"/>
      <c r="B849" s="23"/>
      <c r="C849" s="24"/>
      <c r="D849" s="33"/>
      <c r="E849" s="25"/>
      <c r="F849" s="26"/>
      <c r="G849" s="23"/>
    </row>
    <row r="850" spans="1:7" x14ac:dyDescent="0.25">
      <c r="A850" s="27"/>
      <c r="B850" s="23"/>
      <c r="C850" s="24"/>
      <c r="D850" s="33"/>
      <c r="E850" s="25"/>
      <c r="F850" s="26"/>
      <c r="G850" s="23"/>
    </row>
    <row r="851" spans="1:7" x14ac:dyDescent="0.25">
      <c r="A851" s="27"/>
      <c r="B851" s="23"/>
      <c r="C851" s="24"/>
      <c r="D851" s="33"/>
      <c r="E851" s="25"/>
      <c r="F851" s="26"/>
      <c r="G851" s="23"/>
    </row>
    <row r="852" spans="1:7" x14ac:dyDescent="0.25">
      <c r="A852" s="27"/>
      <c r="B852" s="23"/>
      <c r="C852" s="24"/>
      <c r="D852" s="33"/>
      <c r="E852" s="25"/>
      <c r="F852" s="26"/>
      <c r="G852" s="23"/>
    </row>
    <row r="853" spans="1:7" x14ac:dyDescent="0.25">
      <c r="A853" s="27"/>
      <c r="B853" s="23"/>
      <c r="C853" s="24"/>
      <c r="D853" s="33"/>
      <c r="E853" s="25"/>
      <c r="F853" s="26"/>
      <c r="G853" s="23"/>
    </row>
    <row r="854" spans="1:7" x14ac:dyDescent="0.25">
      <c r="A854" s="27"/>
      <c r="B854" s="23"/>
      <c r="C854" s="24"/>
      <c r="D854" s="33"/>
      <c r="E854" s="25"/>
      <c r="F854" s="26"/>
      <c r="G854" s="23"/>
    </row>
    <row r="855" spans="1:7" x14ac:dyDescent="0.25">
      <c r="A855" s="27"/>
      <c r="B855" s="23"/>
      <c r="C855" s="24"/>
      <c r="D855" s="33"/>
      <c r="E855" s="25"/>
      <c r="F855" s="26"/>
      <c r="G855" s="23"/>
    </row>
    <row r="856" spans="1:7" x14ac:dyDescent="0.25">
      <c r="A856" s="27"/>
      <c r="B856" s="23"/>
      <c r="C856" s="24"/>
      <c r="D856" s="33"/>
      <c r="E856" s="25"/>
      <c r="F856" s="26"/>
      <c r="G856" s="23"/>
    </row>
    <row r="857" spans="1:7" x14ac:dyDescent="0.25">
      <c r="A857" s="27"/>
      <c r="B857" s="23"/>
      <c r="C857" s="24"/>
      <c r="D857" s="33"/>
      <c r="E857" s="25"/>
      <c r="F857" s="26"/>
      <c r="G857" s="23"/>
    </row>
    <row r="858" spans="1:7" x14ac:dyDescent="0.25">
      <c r="A858" s="27"/>
      <c r="B858" s="23"/>
      <c r="C858" s="24"/>
      <c r="D858" s="33"/>
      <c r="E858" s="25"/>
      <c r="F858" s="26"/>
      <c r="G858" s="23"/>
    </row>
    <row r="859" spans="1:7" x14ac:dyDescent="0.25">
      <c r="A859" s="27"/>
      <c r="B859" s="23"/>
      <c r="C859" s="24"/>
      <c r="D859" s="33"/>
      <c r="E859" s="25"/>
      <c r="F859" s="26"/>
      <c r="G859" s="23"/>
    </row>
    <row r="860" spans="1:7" x14ac:dyDescent="0.25">
      <c r="A860" s="27"/>
      <c r="B860" s="23"/>
      <c r="C860" s="24"/>
      <c r="D860" s="33"/>
      <c r="E860" s="25"/>
      <c r="F860" s="26"/>
      <c r="G860" s="23"/>
    </row>
    <row r="861" spans="1:7" x14ac:dyDescent="0.25">
      <c r="A861" s="27"/>
      <c r="B861" s="23"/>
      <c r="C861" s="24"/>
      <c r="D861" s="33"/>
      <c r="E861" s="25"/>
      <c r="F861" s="26"/>
      <c r="G861" s="23"/>
    </row>
    <row r="862" spans="1:7" x14ac:dyDescent="0.25">
      <c r="A862" s="27"/>
      <c r="B862" s="23"/>
      <c r="C862" s="24"/>
      <c r="D862" s="33"/>
      <c r="E862" s="25"/>
      <c r="F862" s="26"/>
      <c r="G862" s="23"/>
    </row>
    <row r="863" spans="1:7" x14ac:dyDescent="0.25">
      <c r="A863" s="27"/>
      <c r="B863" s="23"/>
      <c r="C863" s="24"/>
      <c r="D863" s="33"/>
      <c r="E863" s="25"/>
      <c r="F863" s="26"/>
      <c r="G863" s="23"/>
    </row>
    <row r="864" spans="1:7" x14ac:dyDescent="0.25">
      <c r="A864" s="27"/>
      <c r="B864" s="23"/>
      <c r="C864" s="24"/>
      <c r="D864" s="33"/>
      <c r="E864" s="25"/>
      <c r="F864" s="26"/>
      <c r="G864" s="23"/>
    </row>
    <row r="865" spans="1:7" x14ac:dyDescent="0.25">
      <c r="A865" s="27"/>
      <c r="B865" s="23"/>
      <c r="C865" s="24"/>
      <c r="D865" s="33"/>
      <c r="E865" s="25"/>
      <c r="F865" s="26"/>
      <c r="G865" s="23"/>
    </row>
    <row r="866" spans="1:7" x14ac:dyDescent="0.25">
      <c r="A866" s="27"/>
      <c r="B866" s="23"/>
      <c r="C866" s="24"/>
      <c r="D866" s="33"/>
      <c r="E866" s="25"/>
      <c r="F866" s="26"/>
      <c r="G866" s="23"/>
    </row>
    <row r="867" spans="1:7" x14ac:dyDescent="0.25">
      <c r="A867" s="27"/>
      <c r="B867" s="23"/>
      <c r="C867" s="24"/>
      <c r="D867" s="33"/>
      <c r="E867" s="25"/>
      <c r="F867" s="26"/>
      <c r="G867" s="23"/>
    </row>
    <row r="868" spans="1:7" x14ac:dyDescent="0.25">
      <c r="A868" s="27"/>
      <c r="B868" s="23"/>
      <c r="C868" s="24"/>
      <c r="D868" s="33"/>
      <c r="E868" s="25"/>
      <c r="F868" s="26"/>
      <c r="G868" s="23"/>
    </row>
    <row r="869" spans="1:7" x14ac:dyDescent="0.25">
      <c r="A869" s="27"/>
      <c r="B869" s="23"/>
      <c r="C869" s="24"/>
      <c r="D869" s="33"/>
      <c r="E869" s="25"/>
      <c r="F869" s="26"/>
      <c r="G869" s="23"/>
    </row>
    <row r="870" spans="1:7" x14ac:dyDescent="0.25">
      <c r="A870" s="27"/>
      <c r="B870" s="23"/>
      <c r="C870" s="24"/>
      <c r="D870" s="33"/>
      <c r="E870" s="25"/>
      <c r="F870" s="26"/>
      <c r="G870" s="23"/>
    </row>
    <row r="871" spans="1:7" x14ac:dyDescent="0.25">
      <c r="A871" s="27"/>
      <c r="B871" s="23"/>
      <c r="C871" s="24"/>
      <c r="D871" s="33"/>
      <c r="E871" s="25"/>
      <c r="F871" s="26"/>
      <c r="G871" s="23"/>
    </row>
    <row r="872" spans="1:7" x14ac:dyDescent="0.25">
      <c r="A872" s="27"/>
      <c r="B872" s="23"/>
      <c r="C872" s="24"/>
      <c r="D872" s="33"/>
      <c r="E872" s="25"/>
      <c r="F872" s="26"/>
      <c r="G872" s="23"/>
    </row>
    <row r="873" spans="1:7" x14ac:dyDescent="0.25">
      <c r="A873" s="27"/>
      <c r="B873" s="23"/>
      <c r="C873" s="24"/>
      <c r="D873" s="33"/>
      <c r="E873" s="25"/>
      <c r="F873" s="26"/>
      <c r="G873" s="23"/>
    </row>
    <row r="874" spans="1:7" x14ac:dyDescent="0.25">
      <c r="A874" s="27"/>
      <c r="B874" s="23"/>
      <c r="C874" s="24"/>
      <c r="D874" s="33"/>
      <c r="E874" s="25"/>
      <c r="F874" s="26"/>
      <c r="G874" s="23"/>
    </row>
    <row r="875" spans="1:7" x14ac:dyDescent="0.25">
      <c r="A875" s="27"/>
      <c r="B875" s="23"/>
      <c r="C875" s="24"/>
      <c r="D875" s="33"/>
      <c r="E875" s="25"/>
      <c r="F875" s="26"/>
      <c r="G875" s="23"/>
    </row>
    <row r="876" spans="1:7" x14ac:dyDescent="0.25">
      <c r="A876" s="27"/>
      <c r="B876" s="23"/>
      <c r="C876" s="24"/>
      <c r="D876" s="33"/>
      <c r="E876" s="25"/>
      <c r="F876" s="26"/>
      <c r="G876" s="23"/>
    </row>
    <row r="877" spans="1:7" x14ac:dyDescent="0.25">
      <c r="A877" s="27"/>
      <c r="B877" s="23"/>
      <c r="C877" s="24"/>
      <c r="D877" s="33"/>
      <c r="E877" s="25"/>
      <c r="F877" s="26"/>
      <c r="G877" s="23"/>
    </row>
    <row r="878" spans="1:7" x14ac:dyDescent="0.25">
      <c r="A878" s="27"/>
      <c r="B878" s="23"/>
      <c r="C878" s="24"/>
      <c r="D878" s="33"/>
      <c r="E878" s="25"/>
      <c r="F878" s="26"/>
      <c r="G878" s="23"/>
    </row>
    <row r="879" spans="1:7" x14ac:dyDescent="0.25">
      <c r="A879" s="27"/>
      <c r="B879" s="23"/>
      <c r="C879" s="24"/>
      <c r="D879" s="33"/>
      <c r="E879" s="25"/>
      <c r="F879" s="26"/>
      <c r="G879" s="23"/>
    </row>
    <row r="880" spans="1:7" x14ac:dyDescent="0.25">
      <c r="A880" s="27"/>
      <c r="B880" s="23"/>
      <c r="C880" s="24"/>
      <c r="D880" s="33"/>
      <c r="E880" s="25"/>
      <c r="F880" s="26"/>
      <c r="G880" s="23"/>
    </row>
    <row r="881" spans="1:7" x14ac:dyDescent="0.25">
      <c r="A881" s="27"/>
      <c r="B881" s="23"/>
      <c r="C881" s="24"/>
      <c r="D881" s="33"/>
      <c r="E881" s="25"/>
      <c r="F881" s="26"/>
      <c r="G881" s="23"/>
    </row>
    <row r="882" spans="1:7" x14ac:dyDescent="0.25">
      <c r="A882" s="27"/>
      <c r="B882" s="23"/>
      <c r="C882" s="24"/>
      <c r="D882" s="33"/>
      <c r="E882" s="25"/>
      <c r="F882" s="26"/>
      <c r="G882" s="23"/>
    </row>
    <row r="883" spans="1:7" x14ac:dyDescent="0.25">
      <c r="A883" s="27"/>
      <c r="B883" s="23"/>
      <c r="C883" s="24"/>
      <c r="D883" s="33"/>
      <c r="E883" s="25"/>
      <c r="F883" s="26"/>
      <c r="G883" s="23"/>
    </row>
    <row r="884" spans="1:7" x14ac:dyDescent="0.25">
      <c r="A884" s="27"/>
      <c r="B884" s="23"/>
      <c r="C884" s="24"/>
      <c r="D884" s="33"/>
      <c r="E884" s="25"/>
      <c r="F884" s="26"/>
      <c r="G884" s="23"/>
    </row>
    <row r="885" spans="1:7" x14ac:dyDescent="0.25">
      <c r="A885" s="27"/>
      <c r="B885" s="23"/>
      <c r="C885" s="24"/>
      <c r="D885" s="33"/>
      <c r="E885" s="25"/>
      <c r="F885" s="26"/>
      <c r="G885" s="23"/>
    </row>
    <row r="886" spans="1:7" x14ac:dyDescent="0.25">
      <c r="A886" s="27"/>
      <c r="B886" s="23"/>
      <c r="C886" s="24"/>
      <c r="D886" s="33"/>
      <c r="E886" s="25"/>
      <c r="F886" s="26"/>
      <c r="G886" s="23"/>
    </row>
    <row r="887" spans="1:7" x14ac:dyDescent="0.25">
      <c r="A887" s="27"/>
      <c r="B887" s="23"/>
      <c r="C887" s="24"/>
      <c r="D887" s="33"/>
      <c r="E887" s="25"/>
      <c r="F887" s="26"/>
      <c r="G887" s="23"/>
    </row>
    <row r="888" spans="1:7" x14ac:dyDescent="0.25">
      <c r="A888" s="27"/>
      <c r="B888" s="23"/>
      <c r="C888" s="24"/>
      <c r="D888" s="33"/>
      <c r="E888" s="25"/>
      <c r="F888" s="26"/>
      <c r="G888" s="23"/>
    </row>
    <row r="889" spans="1:7" x14ac:dyDescent="0.25">
      <c r="A889" s="27"/>
      <c r="B889" s="23"/>
      <c r="C889" s="24"/>
      <c r="D889" s="33"/>
      <c r="E889" s="25"/>
      <c r="F889" s="26"/>
      <c r="G889" s="23"/>
    </row>
    <row r="890" spans="1:7" x14ac:dyDescent="0.25">
      <c r="A890" s="27"/>
      <c r="B890" s="23"/>
      <c r="C890" s="24"/>
      <c r="D890" s="33"/>
      <c r="E890" s="25"/>
      <c r="F890" s="26"/>
      <c r="G890" s="23"/>
    </row>
    <row r="891" spans="1:7" x14ac:dyDescent="0.25">
      <c r="A891" s="27"/>
      <c r="B891" s="23"/>
      <c r="C891" s="24"/>
      <c r="D891" s="33"/>
      <c r="E891" s="25"/>
      <c r="F891" s="26"/>
      <c r="G891" s="23"/>
    </row>
    <row r="892" spans="1:7" x14ac:dyDescent="0.25">
      <c r="A892" s="27"/>
      <c r="B892" s="23"/>
      <c r="C892" s="24"/>
      <c r="D892" s="33"/>
      <c r="E892" s="25"/>
      <c r="F892" s="26"/>
      <c r="G892" s="23"/>
    </row>
    <row r="893" spans="1:7" x14ac:dyDescent="0.25">
      <c r="A893" s="27"/>
      <c r="B893" s="23"/>
      <c r="C893" s="24"/>
      <c r="D893" s="33"/>
      <c r="E893" s="25"/>
      <c r="F893" s="26"/>
      <c r="G893" s="23"/>
    </row>
    <row r="894" spans="1:7" x14ac:dyDescent="0.25">
      <c r="A894" s="27"/>
      <c r="B894" s="23"/>
      <c r="C894" s="24"/>
      <c r="D894" s="33"/>
      <c r="E894" s="25"/>
      <c r="F894" s="26"/>
      <c r="G894" s="23"/>
    </row>
    <row r="895" spans="1:7" x14ac:dyDescent="0.25">
      <c r="A895" s="27"/>
      <c r="B895" s="23"/>
      <c r="C895" s="24"/>
      <c r="D895" s="33"/>
      <c r="E895" s="25"/>
      <c r="F895" s="26"/>
      <c r="G895" s="23"/>
    </row>
    <row r="896" spans="1:7" x14ac:dyDescent="0.25">
      <c r="A896" s="27"/>
      <c r="B896" s="23"/>
      <c r="C896" s="24"/>
      <c r="D896" s="33"/>
      <c r="E896" s="25"/>
      <c r="F896" s="26"/>
      <c r="G896" s="23"/>
    </row>
    <row r="897" spans="1:7" x14ac:dyDescent="0.25">
      <c r="A897" s="27"/>
      <c r="B897" s="23"/>
      <c r="C897" s="24"/>
      <c r="D897" s="33"/>
      <c r="E897" s="25"/>
      <c r="F897" s="26"/>
      <c r="G897" s="23"/>
    </row>
    <row r="898" spans="1:7" x14ac:dyDescent="0.25">
      <c r="A898" s="27"/>
      <c r="B898" s="23"/>
      <c r="C898" s="24"/>
      <c r="D898" s="33"/>
      <c r="E898" s="25"/>
      <c r="F898" s="26"/>
      <c r="G898" s="23"/>
    </row>
    <row r="899" spans="1:7" x14ac:dyDescent="0.25">
      <c r="A899" s="27"/>
      <c r="B899" s="23"/>
      <c r="C899" s="24"/>
      <c r="D899" s="33"/>
      <c r="E899" s="25"/>
      <c r="F899" s="26"/>
      <c r="G899" s="23"/>
    </row>
    <row r="900" spans="1:7" x14ac:dyDescent="0.25">
      <c r="A900" s="27"/>
      <c r="B900" s="23"/>
      <c r="C900" s="24"/>
      <c r="D900" s="33"/>
      <c r="E900" s="25"/>
      <c r="F900" s="26"/>
      <c r="G900" s="23"/>
    </row>
    <row r="901" spans="1:7" x14ac:dyDescent="0.25">
      <c r="A901" s="27"/>
      <c r="B901" s="23"/>
      <c r="C901" s="24"/>
      <c r="D901" s="33"/>
      <c r="E901" s="25"/>
      <c r="F901" s="26"/>
      <c r="G901" s="23"/>
    </row>
    <row r="902" spans="1:7" x14ac:dyDescent="0.25">
      <c r="A902" s="27"/>
      <c r="B902" s="23"/>
      <c r="C902" s="24"/>
      <c r="D902" s="33"/>
      <c r="E902" s="25"/>
      <c r="F902" s="26"/>
      <c r="G902" s="23"/>
    </row>
    <row r="903" spans="1:7" x14ac:dyDescent="0.25">
      <c r="A903" s="27"/>
      <c r="B903" s="23"/>
      <c r="C903" s="24"/>
      <c r="D903" s="33"/>
      <c r="E903" s="25"/>
      <c r="F903" s="26"/>
      <c r="G903" s="23"/>
    </row>
    <row r="904" spans="1:7" x14ac:dyDescent="0.25">
      <c r="A904" s="27"/>
      <c r="B904" s="23"/>
      <c r="C904" s="24"/>
      <c r="D904" s="33"/>
      <c r="E904" s="25"/>
      <c r="F904" s="26"/>
      <c r="G904" s="23"/>
    </row>
    <row r="905" spans="1:7" x14ac:dyDescent="0.25">
      <c r="A905" s="27"/>
      <c r="B905" s="23"/>
      <c r="C905" s="24"/>
      <c r="D905" s="33"/>
      <c r="E905" s="25"/>
      <c r="F905" s="26"/>
      <c r="G905" s="23"/>
    </row>
    <row r="906" spans="1:7" x14ac:dyDescent="0.25">
      <c r="A906" s="27"/>
      <c r="B906" s="23"/>
      <c r="C906" s="24"/>
      <c r="D906" s="33"/>
      <c r="E906" s="25"/>
      <c r="F906" s="26"/>
      <c r="G906" s="23"/>
    </row>
    <row r="907" spans="1:7" x14ac:dyDescent="0.25">
      <c r="A907" s="27"/>
      <c r="B907" s="23"/>
      <c r="C907" s="24"/>
      <c r="D907" s="33"/>
      <c r="E907" s="25"/>
      <c r="F907" s="26"/>
      <c r="G907" s="23"/>
    </row>
    <row r="908" spans="1:7" x14ac:dyDescent="0.25">
      <c r="A908" s="27"/>
      <c r="B908" s="23"/>
      <c r="C908" s="24"/>
      <c r="D908" s="33"/>
      <c r="E908" s="25"/>
      <c r="F908" s="26"/>
      <c r="G908" s="23"/>
    </row>
    <row r="909" spans="1:7" x14ac:dyDescent="0.25">
      <c r="A909" s="27"/>
      <c r="B909" s="23"/>
      <c r="C909" s="24"/>
      <c r="D909" s="33"/>
      <c r="E909" s="25"/>
      <c r="F909" s="26"/>
      <c r="G909" s="23"/>
    </row>
    <row r="910" spans="1:7" x14ac:dyDescent="0.25">
      <c r="A910" s="27"/>
      <c r="B910" s="23"/>
      <c r="C910" s="24"/>
      <c r="D910" s="33"/>
      <c r="E910" s="25"/>
      <c r="F910" s="26"/>
      <c r="G910" s="23"/>
    </row>
    <row r="911" spans="1:7" x14ac:dyDescent="0.25">
      <c r="A911" s="27"/>
      <c r="B911" s="23"/>
      <c r="C911" s="24"/>
      <c r="D911" s="33"/>
      <c r="E911" s="25"/>
      <c r="F911" s="26"/>
      <c r="G911" s="23"/>
    </row>
    <row r="912" spans="1:7" x14ac:dyDescent="0.25">
      <c r="A912" s="27"/>
      <c r="B912" s="23"/>
      <c r="C912" s="24"/>
      <c r="D912" s="33"/>
      <c r="E912" s="25"/>
      <c r="F912" s="26"/>
      <c r="G912" s="23"/>
    </row>
    <row r="913" spans="1:7" x14ac:dyDescent="0.25">
      <c r="A913" s="27"/>
      <c r="B913" s="23"/>
      <c r="C913" s="24"/>
      <c r="D913" s="33"/>
      <c r="E913" s="25"/>
      <c r="F913" s="26"/>
      <c r="G913" s="23"/>
    </row>
    <row r="914" spans="1:7" x14ac:dyDescent="0.25">
      <c r="A914" s="27"/>
      <c r="B914" s="23"/>
      <c r="C914" s="24"/>
      <c r="D914" s="33"/>
      <c r="E914" s="25"/>
      <c r="F914" s="26"/>
      <c r="G914" s="23"/>
    </row>
    <row r="915" spans="1:7" x14ac:dyDescent="0.25">
      <c r="A915" s="27"/>
      <c r="B915" s="23"/>
      <c r="C915" s="24"/>
      <c r="D915" s="33"/>
      <c r="E915" s="25"/>
      <c r="F915" s="26"/>
      <c r="G915" s="23"/>
    </row>
    <row r="916" spans="1:7" x14ac:dyDescent="0.25">
      <c r="A916" s="27"/>
      <c r="B916" s="23"/>
      <c r="C916" s="24"/>
      <c r="D916" s="33"/>
      <c r="E916" s="25"/>
      <c r="F916" s="26"/>
      <c r="G916" s="23"/>
    </row>
    <row r="917" spans="1:7" x14ac:dyDescent="0.25">
      <c r="A917" s="27"/>
      <c r="B917" s="23"/>
      <c r="C917" s="24"/>
      <c r="D917" s="33"/>
      <c r="E917" s="25"/>
      <c r="F917" s="26"/>
      <c r="G917" s="23"/>
    </row>
    <row r="918" spans="1:7" x14ac:dyDescent="0.25">
      <c r="A918" s="27"/>
      <c r="B918" s="23"/>
      <c r="C918" s="24"/>
      <c r="D918" s="33"/>
      <c r="E918" s="25"/>
      <c r="F918" s="26"/>
      <c r="G918" s="23"/>
    </row>
    <row r="919" spans="1:7" x14ac:dyDescent="0.25">
      <c r="A919" s="27"/>
      <c r="B919" s="23"/>
      <c r="C919" s="24"/>
      <c r="D919" s="33"/>
      <c r="E919" s="25"/>
      <c r="F919" s="26"/>
      <c r="G919" s="23"/>
    </row>
    <row r="920" spans="1:7" x14ac:dyDescent="0.25">
      <c r="A920" s="27"/>
      <c r="B920" s="23"/>
      <c r="C920" s="24"/>
      <c r="D920" s="33"/>
      <c r="E920" s="25"/>
      <c r="F920" s="26"/>
      <c r="G920" s="23"/>
    </row>
    <row r="921" spans="1:7" x14ac:dyDescent="0.25">
      <c r="A921" s="27"/>
      <c r="B921" s="23"/>
      <c r="C921" s="24"/>
      <c r="D921" s="33"/>
      <c r="E921" s="25"/>
      <c r="F921" s="26"/>
      <c r="G921" s="23"/>
    </row>
    <row r="922" spans="1:7" x14ac:dyDescent="0.25">
      <c r="A922" s="27"/>
      <c r="B922" s="23"/>
      <c r="C922" s="24"/>
      <c r="D922" s="33"/>
      <c r="E922" s="25"/>
      <c r="F922" s="26"/>
      <c r="G922" s="23"/>
    </row>
    <row r="923" spans="1:7" x14ac:dyDescent="0.25">
      <c r="A923" s="27"/>
      <c r="B923" s="23"/>
      <c r="C923" s="24"/>
      <c r="D923" s="33"/>
      <c r="E923" s="25"/>
      <c r="F923" s="26"/>
      <c r="G923" s="23"/>
    </row>
    <row r="924" spans="1:7" x14ac:dyDescent="0.25">
      <c r="A924" s="27"/>
      <c r="B924" s="23"/>
      <c r="C924" s="24"/>
      <c r="D924" s="33"/>
      <c r="E924" s="25"/>
      <c r="F924" s="26"/>
      <c r="G924" s="23"/>
    </row>
    <row r="925" spans="1:7" x14ac:dyDescent="0.25">
      <c r="A925" s="27"/>
      <c r="B925" s="23"/>
      <c r="C925" s="24"/>
      <c r="D925" s="33"/>
      <c r="E925" s="25"/>
      <c r="F925" s="26"/>
      <c r="G925" s="23"/>
    </row>
    <row r="926" spans="1:7" x14ac:dyDescent="0.25">
      <c r="A926" s="27"/>
      <c r="B926" s="23"/>
      <c r="C926" s="24"/>
      <c r="D926" s="33"/>
      <c r="E926" s="25"/>
      <c r="F926" s="26"/>
      <c r="G926" s="23"/>
    </row>
    <row r="927" spans="1:7" x14ac:dyDescent="0.25">
      <c r="A927" s="27"/>
      <c r="B927" s="23"/>
      <c r="C927" s="24"/>
      <c r="D927" s="33"/>
      <c r="E927" s="25"/>
      <c r="F927" s="26"/>
      <c r="G927" s="23"/>
    </row>
    <row r="928" spans="1:7" x14ac:dyDescent="0.25">
      <c r="A928" s="27"/>
      <c r="B928" s="23"/>
      <c r="C928" s="24"/>
      <c r="D928" s="33"/>
      <c r="E928" s="25"/>
      <c r="F928" s="26"/>
      <c r="G928" s="23"/>
    </row>
    <row r="929" spans="1:7" x14ac:dyDescent="0.25">
      <c r="A929" s="27"/>
      <c r="B929" s="23"/>
      <c r="C929" s="24"/>
      <c r="D929" s="33"/>
      <c r="E929" s="25"/>
      <c r="F929" s="26"/>
      <c r="G929" s="23"/>
    </row>
    <row r="930" spans="1:7" x14ac:dyDescent="0.25">
      <c r="A930" s="27"/>
      <c r="B930" s="23"/>
      <c r="C930" s="24"/>
      <c r="D930" s="33"/>
      <c r="E930" s="25"/>
      <c r="F930" s="26"/>
      <c r="G930" s="23"/>
    </row>
    <row r="931" spans="1:7" x14ac:dyDescent="0.25">
      <c r="A931" s="27"/>
      <c r="B931" s="23"/>
      <c r="C931" s="24"/>
      <c r="D931" s="33"/>
      <c r="E931" s="25"/>
      <c r="F931" s="26"/>
      <c r="G931" s="23"/>
    </row>
    <row r="932" spans="1:7" x14ac:dyDescent="0.25">
      <c r="A932" s="27"/>
      <c r="B932" s="23"/>
      <c r="C932" s="24"/>
      <c r="D932" s="33"/>
      <c r="E932" s="25"/>
      <c r="F932" s="26"/>
      <c r="G932" s="23"/>
    </row>
    <row r="933" spans="1:7" x14ac:dyDescent="0.25">
      <c r="A933" s="27"/>
      <c r="B933" s="23"/>
      <c r="C933" s="24"/>
      <c r="D933" s="33"/>
      <c r="E933" s="25"/>
      <c r="F933" s="26"/>
      <c r="G933" s="23"/>
    </row>
    <row r="934" spans="1:7" x14ac:dyDescent="0.25">
      <c r="A934" s="27"/>
      <c r="B934" s="23"/>
      <c r="C934" s="24"/>
      <c r="D934" s="33"/>
      <c r="E934" s="25"/>
      <c r="F934" s="26"/>
      <c r="G934" s="23"/>
    </row>
    <row r="935" spans="1:7" x14ac:dyDescent="0.25">
      <c r="A935" s="27"/>
      <c r="B935" s="23"/>
      <c r="C935" s="24"/>
      <c r="D935" s="33"/>
      <c r="E935" s="25"/>
      <c r="F935" s="26"/>
      <c r="G935" s="23"/>
    </row>
    <row r="936" spans="1:7" x14ac:dyDescent="0.25">
      <c r="A936" s="27"/>
      <c r="B936" s="23"/>
      <c r="C936" s="24"/>
      <c r="D936" s="33"/>
      <c r="E936" s="25"/>
      <c r="F936" s="26"/>
      <c r="G936" s="23"/>
    </row>
    <row r="937" spans="1:7" x14ac:dyDescent="0.25">
      <c r="A937" s="27"/>
      <c r="B937" s="23"/>
      <c r="C937" s="24"/>
      <c r="D937" s="33"/>
      <c r="E937" s="25"/>
      <c r="F937" s="26"/>
      <c r="G937" s="23"/>
    </row>
    <row r="938" spans="1:7" x14ac:dyDescent="0.25">
      <c r="A938" s="27"/>
      <c r="B938" s="23"/>
      <c r="C938" s="24"/>
      <c r="D938" s="33"/>
      <c r="E938" s="25"/>
      <c r="F938" s="26"/>
      <c r="G938" s="23"/>
    </row>
    <row r="939" spans="1:7" x14ac:dyDescent="0.25">
      <c r="A939" s="27"/>
      <c r="B939" s="23"/>
      <c r="C939" s="24"/>
      <c r="D939" s="33"/>
      <c r="E939" s="25"/>
      <c r="F939" s="26"/>
      <c r="G939" s="23"/>
    </row>
    <row r="940" spans="1:7" x14ac:dyDescent="0.25">
      <c r="A940" s="27"/>
      <c r="B940" s="23"/>
      <c r="C940" s="24"/>
      <c r="D940" s="33"/>
      <c r="E940" s="25"/>
      <c r="F940" s="26"/>
      <c r="G940" s="23"/>
    </row>
    <row r="941" spans="1:7" x14ac:dyDescent="0.25">
      <c r="A941" s="27"/>
      <c r="B941" s="23"/>
      <c r="C941" s="24"/>
      <c r="D941" s="33"/>
      <c r="E941" s="25"/>
      <c r="F941" s="26"/>
      <c r="G941" s="23"/>
    </row>
    <row r="942" spans="1:7" x14ac:dyDescent="0.25">
      <c r="A942" s="27"/>
      <c r="B942" s="23"/>
      <c r="C942" s="24"/>
      <c r="D942" s="33"/>
      <c r="E942" s="25"/>
      <c r="F942" s="26"/>
      <c r="G942" s="23"/>
    </row>
    <row r="943" spans="1:7" x14ac:dyDescent="0.25">
      <c r="A943" s="27"/>
      <c r="B943" s="23"/>
      <c r="C943" s="24"/>
      <c r="D943" s="33"/>
      <c r="E943" s="25"/>
      <c r="F943" s="26"/>
      <c r="G943" s="23"/>
    </row>
    <row r="944" spans="1:7" x14ac:dyDescent="0.25">
      <c r="A944" s="27"/>
      <c r="B944" s="23"/>
      <c r="C944" s="24"/>
      <c r="D944" s="33"/>
      <c r="E944" s="25"/>
      <c r="F944" s="26"/>
      <c r="G944" s="23"/>
    </row>
    <row r="945" spans="1:7" x14ac:dyDescent="0.25">
      <c r="A945" s="27"/>
      <c r="B945" s="23"/>
      <c r="C945" s="24"/>
      <c r="D945" s="33"/>
      <c r="E945" s="25"/>
      <c r="F945" s="26"/>
      <c r="G945" s="23"/>
    </row>
    <row r="946" spans="1:7" x14ac:dyDescent="0.25">
      <c r="A946" s="27"/>
      <c r="B946" s="23"/>
      <c r="C946" s="24"/>
      <c r="D946" s="33"/>
      <c r="E946" s="25"/>
      <c r="F946" s="26"/>
      <c r="G946" s="23"/>
    </row>
    <row r="947" spans="1:7" x14ac:dyDescent="0.25">
      <c r="A947" s="27"/>
      <c r="B947" s="23"/>
      <c r="C947" s="24"/>
      <c r="D947" s="33"/>
      <c r="E947" s="25"/>
      <c r="F947" s="26"/>
      <c r="G947" s="23"/>
    </row>
    <row r="948" spans="1:7" x14ac:dyDescent="0.25">
      <c r="A948" s="27"/>
      <c r="B948" s="23"/>
      <c r="C948" s="24"/>
      <c r="D948" s="33"/>
      <c r="E948" s="25"/>
      <c r="F948" s="26"/>
      <c r="G948" s="23"/>
    </row>
    <row r="949" spans="1:7" x14ac:dyDescent="0.25">
      <c r="A949" s="27"/>
      <c r="B949" s="23"/>
      <c r="C949" s="24"/>
      <c r="D949" s="33"/>
      <c r="E949" s="25"/>
      <c r="F949" s="26"/>
      <c r="G949" s="23"/>
    </row>
    <row r="950" spans="1:7" x14ac:dyDescent="0.25">
      <c r="A950" s="27"/>
      <c r="B950" s="23"/>
      <c r="C950" s="24"/>
      <c r="D950" s="33"/>
      <c r="E950" s="25"/>
      <c r="F950" s="26"/>
      <c r="G950" s="23"/>
    </row>
    <row r="951" spans="1:7" x14ac:dyDescent="0.25">
      <c r="A951" s="27"/>
      <c r="B951" s="23"/>
      <c r="C951" s="24"/>
      <c r="D951" s="33"/>
      <c r="E951" s="25"/>
      <c r="F951" s="26"/>
      <c r="G951" s="23"/>
    </row>
    <row r="952" spans="1:7" x14ac:dyDescent="0.25">
      <c r="A952" s="27"/>
      <c r="B952" s="23"/>
      <c r="C952" s="24"/>
      <c r="D952" s="33"/>
      <c r="E952" s="25"/>
      <c r="F952" s="26"/>
      <c r="G952" s="23"/>
    </row>
    <row r="953" spans="1:7" x14ac:dyDescent="0.25">
      <c r="A953" s="27"/>
      <c r="B953" s="23"/>
      <c r="C953" s="24"/>
      <c r="D953" s="33"/>
      <c r="E953" s="25"/>
      <c r="F953" s="26"/>
      <c r="G953" s="23"/>
    </row>
    <row r="954" spans="1:7" x14ac:dyDescent="0.25">
      <c r="A954" s="27"/>
      <c r="B954" s="23"/>
      <c r="C954" s="24"/>
      <c r="D954" s="33"/>
      <c r="E954" s="25"/>
      <c r="F954" s="26"/>
      <c r="G954" s="23"/>
    </row>
    <row r="955" spans="1:7" x14ac:dyDescent="0.25">
      <c r="A955" s="27"/>
      <c r="B955" s="23"/>
      <c r="C955" s="24"/>
      <c r="D955" s="33"/>
      <c r="E955" s="25"/>
      <c r="F955" s="26"/>
      <c r="G955" s="23"/>
    </row>
    <row r="956" spans="1:7" x14ac:dyDescent="0.25">
      <c r="A956" s="27"/>
      <c r="B956" s="23"/>
      <c r="C956" s="24"/>
      <c r="D956" s="33"/>
      <c r="E956" s="25"/>
      <c r="F956" s="26"/>
      <c r="G956" s="23"/>
    </row>
    <row r="957" spans="1:7" x14ac:dyDescent="0.25">
      <c r="A957" s="27"/>
      <c r="B957" s="23"/>
      <c r="C957" s="24"/>
      <c r="D957" s="33"/>
      <c r="E957" s="25"/>
      <c r="F957" s="26"/>
      <c r="G957" s="23"/>
    </row>
    <row r="958" spans="1:7" x14ac:dyDescent="0.25">
      <c r="A958" s="27"/>
      <c r="B958" s="23"/>
      <c r="C958" s="24"/>
      <c r="D958" s="33"/>
      <c r="E958" s="25"/>
      <c r="F958" s="26"/>
      <c r="G958" s="23"/>
    </row>
    <row r="959" spans="1:7" x14ac:dyDescent="0.25">
      <c r="A959" s="27"/>
      <c r="B959" s="23"/>
      <c r="C959" s="24"/>
      <c r="D959" s="33"/>
      <c r="E959" s="25"/>
      <c r="F959" s="26"/>
      <c r="G959" s="23"/>
    </row>
    <row r="960" spans="1:7" x14ac:dyDescent="0.25">
      <c r="A960" s="27"/>
      <c r="B960" s="23"/>
      <c r="C960" s="24"/>
      <c r="D960" s="33"/>
      <c r="E960" s="25"/>
      <c r="F960" s="26"/>
      <c r="G960" s="23"/>
    </row>
    <row r="961" spans="1:7" x14ac:dyDescent="0.25">
      <c r="A961" s="27"/>
      <c r="B961" s="23"/>
      <c r="C961" s="24"/>
      <c r="D961" s="33"/>
      <c r="E961" s="25"/>
      <c r="F961" s="26"/>
      <c r="G961" s="23"/>
    </row>
    <row r="962" spans="1:7" x14ac:dyDescent="0.25">
      <c r="A962" s="27"/>
      <c r="B962" s="23"/>
      <c r="C962" s="24"/>
      <c r="D962" s="33"/>
      <c r="E962" s="25"/>
      <c r="F962" s="26"/>
      <c r="G962" s="23"/>
    </row>
    <row r="963" spans="1:7" x14ac:dyDescent="0.25">
      <c r="A963" s="27"/>
      <c r="B963" s="23"/>
      <c r="C963" s="24"/>
      <c r="D963" s="33"/>
      <c r="E963" s="25"/>
      <c r="F963" s="26"/>
      <c r="G963" s="23"/>
    </row>
    <row r="964" spans="1:7" x14ac:dyDescent="0.25">
      <c r="A964" s="27"/>
      <c r="B964" s="23"/>
      <c r="C964" s="24"/>
      <c r="D964" s="33"/>
      <c r="E964" s="25"/>
      <c r="F964" s="26"/>
      <c r="G964" s="23"/>
    </row>
    <row r="965" spans="1:7" x14ac:dyDescent="0.25">
      <c r="A965" s="27"/>
      <c r="B965" s="23"/>
      <c r="C965" s="24"/>
      <c r="D965" s="33"/>
      <c r="E965" s="25"/>
      <c r="F965" s="26"/>
      <c r="G965" s="23"/>
    </row>
    <row r="966" spans="1:7" x14ac:dyDescent="0.25">
      <c r="A966" s="27"/>
      <c r="B966" s="23"/>
      <c r="C966" s="24"/>
      <c r="D966" s="33"/>
      <c r="E966" s="25"/>
      <c r="F966" s="26"/>
      <c r="G966" s="23"/>
    </row>
    <row r="967" spans="1:7" x14ac:dyDescent="0.25">
      <c r="A967" s="27"/>
      <c r="B967" s="23"/>
      <c r="C967" s="24"/>
      <c r="D967" s="33"/>
      <c r="E967" s="25"/>
      <c r="F967" s="26"/>
      <c r="G967" s="23"/>
    </row>
    <row r="968" spans="1:7" x14ac:dyDescent="0.25">
      <c r="A968" s="27"/>
      <c r="B968" s="23"/>
      <c r="C968" s="24"/>
      <c r="D968" s="33"/>
      <c r="E968" s="25"/>
      <c r="F968" s="26"/>
      <c r="G968" s="23"/>
    </row>
    <row r="969" spans="1:7" x14ac:dyDescent="0.25">
      <c r="A969" s="27"/>
      <c r="B969" s="23"/>
      <c r="C969" s="24"/>
      <c r="D969" s="33"/>
      <c r="E969" s="25"/>
      <c r="F969" s="26"/>
      <c r="G969" s="23"/>
    </row>
    <row r="970" spans="1:7" x14ac:dyDescent="0.25">
      <c r="A970" s="27"/>
      <c r="B970" s="23"/>
      <c r="C970" s="24"/>
      <c r="D970" s="33"/>
      <c r="E970" s="25"/>
      <c r="F970" s="26"/>
      <c r="G970" s="23"/>
    </row>
    <row r="971" spans="1:7" x14ac:dyDescent="0.25">
      <c r="A971" s="27"/>
      <c r="B971" s="23"/>
      <c r="C971" s="24"/>
      <c r="D971" s="33"/>
      <c r="E971" s="25"/>
      <c r="F971" s="26"/>
      <c r="G971" s="23"/>
    </row>
    <row r="972" spans="1:7" x14ac:dyDescent="0.25">
      <c r="A972" s="27"/>
      <c r="B972" s="23"/>
      <c r="C972" s="24"/>
      <c r="D972" s="33"/>
      <c r="E972" s="25"/>
      <c r="F972" s="26"/>
      <c r="G972" s="23"/>
    </row>
    <row r="973" spans="1:7" x14ac:dyDescent="0.25">
      <c r="A973" s="27"/>
      <c r="B973" s="23"/>
      <c r="C973" s="24"/>
      <c r="D973" s="33"/>
      <c r="E973" s="25"/>
      <c r="F973" s="26"/>
      <c r="G973" s="23"/>
    </row>
    <row r="974" spans="1:7" x14ac:dyDescent="0.25">
      <c r="A974" s="27"/>
      <c r="B974" s="23"/>
      <c r="C974" s="24"/>
      <c r="D974" s="33"/>
      <c r="E974" s="25"/>
      <c r="F974" s="26"/>
      <c r="G974" s="23"/>
    </row>
    <row r="975" spans="1:7" x14ac:dyDescent="0.25">
      <c r="A975" s="27"/>
      <c r="B975" s="23"/>
      <c r="C975" s="24"/>
      <c r="D975" s="33"/>
      <c r="E975" s="25"/>
      <c r="F975" s="26"/>
      <c r="G975" s="23"/>
    </row>
    <row r="976" spans="1:7" x14ac:dyDescent="0.25">
      <c r="A976" s="27"/>
      <c r="B976" s="23"/>
      <c r="C976" s="24"/>
      <c r="D976" s="33"/>
      <c r="E976" s="25"/>
      <c r="F976" s="26"/>
      <c r="G976" s="23"/>
    </row>
    <row r="977" spans="1:7" x14ac:dyDescent="0.25">
      <c r="A977" s="27"/>
      <c r="B977" s="23"/>
      <c r="C977" s="24"/>
      <c r="D977" s="33"/>
      <c r="E977" s="25"/>
      <c r="F977" s="26"/>
      <c r="G977" s="23"/>
    </row>
    <row r="978" spans="1:7" x14ac:dyDescent="0.25">
      <c r="A978" s="27"/>
      <c r="B978" s="23"/>
      <c r="C978" s="24"/>
      <c r="D978" s="33"/>
      <c r="E978" s="25"/>
      <c r="F978" s="26"/>
      <c r="G978" s="23"/>
    </row>
    <row r="979" spans="1:7" x14ac:dyDescent="0.25">
      <c r="A979" s="27"/>
      <c r="B979" s="23"/>
      <c r="C979" s="24"/>
      <c r="D979" s="33"/>
      <c r="E979" s="25"/>
      <c r="F979" s="26"/>
      <c r="G979" s="23"/>
    </row>
    <row r="980" spans="1:7" x14ac:dyDescent="0.25">
      <c r="A980" s="27"/>
      <c r="B980" s="23"/>
      <c r="C980" s="24"/>
      <c r="D980" s="33"/>
      <c r="E980" s="25"/>
      <c r="F980" s="26"/>
      <c r="G980" s="23"/>
    </row>
    <row r="981" spans="1:7" x14ac:dyDescent="0.25">
      <c r="A981" s="27"/>
      <c r="B981" s="23"/>
      <c r="C981" s="24"/>
      <c r="D981" s="33"/>
      <c r="E981" s="25"/>
      <c r="F981" s="26"/>
      <c r="G981" s="23"/>
    </row>
    <row r="982" spans="1:7" x14ac:dyDescent="0.25">
      <c r="A982" s="27"/>
      <c r="B982" s="23"/>
      <c r="C982" s="24"/>
      <c r="D982" s="33"/>
      <c r="E982" s="25"/>
      <c r="F982" s="26"/>
      <c r="G982" s="23"/>
    </row>
    <row r="983" spans="1:7" x14ac:dyDescent="0.25">
      <c r="A983" s="27"/>
      <c r="B983" s="23"/>
      <c r="C983" s="24"/>
      <c r="D983" s="33"/>
      <c r="E983" s="25"/>
      <c r="F983" s="26"/>
      <c r="G983" s="23"/>
    </row>
    <row r="984" spans="1:7" x14ac:dyDescent="0.25">
      <c r="A984" s="27"/>
      <c r="B984" s="23"/>
      <c r="C984" s="24"/>
      <c r="D984" s="33"/>
      <c r="E984" s="25"/>
      <c r="F984" s="26"/>
      <c r="G984" s="23"/>
    </row>
    <row r="985" spans="1:7" x14ac:dyDescent="0.25">
      <c r="A985" s="27"/>
      <c r="B985" s="23"/>
      <c r="C985" s="24"/>
      <c r="D985" s="33"/>
      <c r="E985" s="25"/>
      <c r="F985" s="26"/>
      <c r="G985" s="23"/>
    </row>
    <row r="986" spans="1:7" x14ac:dyDescent="0.25">
      <c r="A986" s="27"/>
      <c r="B986" s="23"/>
      <c r="C986" s="24"/>
      <c r="D986" s="33"/>
      <c r="E986" s="25"/>
      <c r="F986" s="26"/>
      <c r="G986" s="23"/>
    </row>
    <row r="987" spans="1:7" x14ac:dyDescent="0.25">
      <c r="A987" s="27"/>
      <c r="B987" s="23"/>
      <c r="C987" s="24"/>
      <c r="D987" s="33"/>
      <c r="E987" s="25"/>
      <c r="F987" s="26"/>
      <c r="G987" s="23"/>
    </row>
    <row r="988" spans="1:7" x14ac:dyDescent="0.25">
      <c r="A988" s="27"/>
      <c r="B988" s="23"/>
      <c r="C988" s="24"/>
      <c r="D988" s="33"/>
      <c r="E988" s="25"/>
      <c r="F988" s="26"/>
      <c r="G988" s="23"/>
    </row>
    <row r="989" spans="1:7" x14ac:dyDescent="0.25">
      <c r="A989" s="27"/>
      <c r="B989" s="23"/>
      <c r="C989" s="24"/>
      <c r="D989" s="33"/>
      <c r="E989" s="25"/>
      <c r="F989" s="26"/>
      <c r="G989" s="23"/>
    </row>
    <row r="990" spans="1:7" x14ac:dyDescent="0.25">
      <c r="A990" s="27"/>
      <c r="B990" s="23"/>
      <c r="C990" s="24"/>
      <c r="D990" s="33"/>
      <c r="E990" s="25"/>
      <c r="F990" s="26"/>
      <c r="G990" s="23"/>
    </row>
    <row r="991" spans="1:7" x14ac:dyDescent="0.25">
      <c r="A991" s="27"/>
      <c r="B991" s="23"/>
      <c r="C991" s="24"/>
      <c r="D991" s="33"/>
      <c r="E991" s="25"/>
      <c r="F991" s="26"/>
      <c r="G991" s="23"/>
    </row>
    <row r="992" spans="1:7" x14ac:dyDescent="0.25">
      <c r="A992" s="27"/>
      <c r="B992" s="23"/>
      <c r="C992" s="24"/>
      <c r="D992" s="33"/>
      <c r="E992" s="25"/>
      <c r="F992" s="26"/>
      <c r="G992" s="23"/>
    </row>
    <row r="993" spans="1:7" x14ac:dyDescent="0.25">
      <c r="A993" s="27"/>
      <c r="B993" s="23"/>
      <c r="C993" s="24"/>
      <c r="D993" s="33"/>
      <c r="E993" s="25"/>
      <c r="F993" s="26"/>
      <c r="G993" s="23"/>
    </row>
    <row r="994" spans="1:7" x14ac:dyDescent="0.25">
      <c r="A994" s="27"/>
      <c r="B994" s="23"/>
      <c r="C994" s="24"/>
      <c r="D994" s="33"/>
      <c r="E994" s="25"/>
      <c r="F994" s="26"/>
      <c r="G994" s="23"/>
    </row>
    <row r="995" spans="1:7" x14ac:dyDescent="0.25">
      <c r="A995" s="27"/>
      <c r="B995" s="23"/>
      <c r="C995" s="24"/>
      <c r="D995" s="33"/>
      <c r="E995" s="25"/>
      <c r="F995" s="26"/>
      <c r="G995" s="23"/>
    </row>
    <row r="996" spans="1:7" x14ac:dyDescent="0.25">
      <c r="A996" s="27"/>
      <c r="B996" s="23"/>
      <c r="C996" s="24"/>
      <c r="D996" s="33"/>
      <c r="E996" s="25"/>
      <c r="F996" s="26"/>
      <c r="G996" s="23"/>
    </row>
    <row r="997" spans="1:7" x14ac:dyDescent="0.25">
      <c r="A997" s="27"/>
      <c r="B997" s="23"/>
      <c r="C997" s="24"/>
      <c r="D997" s="33"/>
      <c r="E997" s="25"/>
      <c r="F997" s="26"/>
      <c r="G997" s="23"/>
    </row>
    <row r="998" spans="1:7" x14ac:dyDescent="0.25">
      <c r="A998" s="27"/>
      <c r="B998" s="23"/>
      <c r="C998" s="24"/>
      <c r="D998" s="33"/>
      <c r="E998" s="25"/>
      <c r="F998" s="26"/>
      <c r="G998" s="23"/>
    </row>
  </sheetData>
  <sheetProtection formatCells="0" formatColumns="0" formatRows="0"/>
  <dataValidations count="2">
    <dataValidation type="decimal" operator="greaterThanOrEqual" allowBlank="1" showInputMessage="1" showErrorMessage="1" sqref="D2:D1048576">
      <formula1>0</formula1>
    </dataValidation>
    <dataValidation type="decimal" allowBlank="1" showInputMessage="1" showErrorMessage="1" sqref="E2:G1048576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Z41"/>
  <sheetViews>
    <sheetView zoomScale="80" zoomScaleNormal="80" workbookViewId="0">
      <selection activeCell="M10" sqref="M10"/>
    </sheetView>
  </sheetViews>
  <sheetFormatPr baseColWidth="10" defaultRowHeight="15" x14ac:dyDescent="0.25"/>
  <cols>
    <col min="1" max="1" width="14.140625" style="12" customWidth="1"/>
    <col min="2" max="2" width="14.140625" style="61" customWidth="1"/>
    <col min="3" max="3" width="11.42578125" style="12"/>
    <col min="4" max="5" width="9.42578125" style="61" customWidth="1"/>
    <col min="6" max="6" width="11.42578125" style="14"/>
    <col min="7" max="7" width="11.85546875" style="9" bestFit="1" customWidth="1"/>
    <col min="8" max="8" width="5" style="9" customWidth="1"/>
    <col min="9" max="9" width="11.42578125" style="2"/>
    <col min="10" max="10" width="17.85546875" style="2" customWidth="1"/>
    <col min="11" max="11" width="10.7109375" style="2" customWidth="1"/>
    <col min="12" max="12" width="17.85546875" style="2" customWidth="1"/>
    <col min="13" max="13" width="16.5703125" style="2" customWidth="1"/>
    <col min="14" max="14" width="11.42578125" style="2"/>
    <col min="15" max="18" width="11.85546875" style="8" bestFit="1" customWidth="1"/>
    <col min="19" max="26" width="11.42578125" style="8"/>
    <col min="27" max="16384" width="11.42578125" style="2"/>
  </cols>
  <sheetData>
    <row r="1" spans="1:22" s="2" customFormat="1" ht="15.75" thickBot="1" x14ac:dyDescent="0.3">
      <c r="A1" s="179" t="s">
        <v>16</v>
      </c>
      <c r="B1" s="180"/>
      <c r="C1" s="180"/>
      <c r="D1" s="180"/>
      <c r="E1" s="180"/>
      <c r="F1" s="180"/>
      <c r="G1" s="180"/>
      <c r="H1" s="181"/>
      <c r="J1" s="188" t="s">
        <v>48</v>
      </c>
      <c r="K1" s="189"/>
      <c r="M1" s="188" t="s">
        <v>110</v>
      </c>
      <c r="N1" s="189"/>
      <c r="P1" s="5" t="s">
        <v>33</v>
      </c>
      <c r="R1" s="36">
        <v>1</v>
      </c>
      <c r="T1" s="9" t="s">
        <v>107</v>
      </c>
      <c r="U1" s="9" t="s">
        <v>108</v>
      </c>
      <c r="V1" s="8" t="str">
        <f>VLOOKUP(K31,T1:U2,2,FALSE)</f>
        <v>1</v>
      </c>
    </row>
    <row r="2" spans="1:22" s="2" customFormat="1" ht="15.75" thickBot="1" x14ac:dyDescent="0.3">
      <c r="A2" s="78" t="s">
        <v>21</v>
      </c>
      <c r="B2" s="176" t="s">
        <v>165</v>
      </c>
      <c r="C2" s="177"/>
      <c r="D2" s="177"/>
      <c r="E2" s="177"/>
      <c r="F2" s="177"/>
      <c r="G2" s="177"/>
      <c r="H2" s="77"/>
      <c r="J2" s="4" t="s">
        <v>4</v>
      </c>
      <c r="K2" s="66">
        <v>0</v>
      </c>
      <c r="M2" s="196" t="s">
        <v>125</v>
      </c>
      <c r="N2" s="196"/>
      <c r="O2" s="196"/>
      <c r="P2" s="5" t="s">
        <v>34</v>
      </c>
      <c r="R2" s="36">
        <v>1</v>
      </c>
      <c r="T2" s="9" t="s">
        <v>106</v>
      </c>
      <c r="U2" s="9" t="s">
        <v>109</v>
      </c>
      <c r="V2" s="9"/>
    </row>
    <row r="3" spans="1:22" s="2" customFormat="1" ht="15.75" thickBot="1" x14ac:dyDescent="0.3">
      <c r="A3" s="78" t="s">
        <v>22</v>
      </c>
      <c r="B3" s="176" t="s">
        <v>121</v>
      </c>
      <c r="C3" s="177"/>
      <c r="D3" s="177"/>
      <c r="E3" s="177"/>
      <c r="F3" s="177"/>
      <c r="G3" s="177"/>
      <c r="H3" s="178"/>
      <c r="J3" s="4" t="s">
        <v>49</v>
      </c>
      <c r="K3" s="66">
        <v>0</v>
      </c>
      <c r="P3" s="5" t="s">
        <v>35</v>
      </c>
      <c r="R3" s="36">
        <v>2</v>
      </c>
      <c r="T3" s="58"/>
      <c r="U3" s="58"/>
      <c r="V3" s="58"/>
    </row>
    <row r="4" spans="1:22" s="2" customFormat="1" ht="15.75" thickBot="1" x14ac:dyDescent="0.3">
      <c r="A4" s="179" t="s">
        <v>17</v>
      </c>
      <c r="B4" s="180"/>
      <c r="C4" s="180"/>
      <c r="D4" s="180"/>
      <c r="E4" s="180"/>
      <c r="F4" s="180"/>
      <c r="G4" s="180"/>
      <c r="H4" s="181"/>
      <c r="M4" s="197" t="s">
        <v>143</v>
      </c>
      <c r="N4" s="198"/>
      <c r="P4" s="5" t="s">
        <v>36</v>
      </c>
      <c r="R4" s="36">
        <v>1</v>
      </c>
    </row>
    <row r="5" spans="1:22" s="2" customFormat="1" ht="15.75" thickBot="1" x14ac:dyDescent="0.3">
      <c r="A5" s="78" t="s">
        <v>21</v>
      </c>
      <c r="B5" s="176" t="s">
        <v>166</v>
      </c>
      <c r="C5" s="177"/>
      <c r="D5" s="177"/>
      <c r="E5" s="177"/>
      <c r="F5" s="177"/>
      <c r="G5" s="177"/>
      <c r="H5" s="77"/>
      <c r="J5" s="191" t="s">
        <v>32</v>
      </c>
      <c r="K5" s="190"/>
      <c r="M5" s="199" t="s">
        <v>144</v>
      </c>
      <c r="N5" s="199"/>
      <c r="P5" s="5" t="s">
        <v>37</v>
      </c>
      <c r="R5" s="36">
        <v>1</v>
      </c>
    </row>
    <row r="6" spans="1:22" s="2" customFormat="1" ht="15.75" thickBot="1" x14ac:dyDescent="0.3">
      <c r="A6" s="78" t="s">
        <v>18</v>
      </c>
      <c r="B6" s="176" t="s">
        <v>122</v>
      </c>
      <c r="C6" s="177"/>
      <c r="D6" s="177"/>
      <c r="E6" s="177"/>
      <c r="F6" s="177"/>
      <c r="G6" s="177"/>
      <c r="H6" s="178"/>
    </row>
    <row r="7" spans="1:22" s="2" customFormat="1" ht="15.75" thickBot="1" x14ac:dyDescent="0.3">
      <c r="A7" s="6" t="s">
        <v>52</v>
      </c>
      <c r="B7" s="176" t="s">
        <v>123</v>
      </c>
      <c r="C7" s="177"/>
      <c r="D7" s="177"/>
      <c r="E7" s="177"/>
      <c r="F7" s="177"/>
      <c r="G7" s="177"/>
      <c r="H7" s="178"/>
    </row>
    <row r="8" spans="1:22" s="2" customFormat="1" ht="15.75" thickBot="1" x14ac:dyDescent="0.3">
      <c r="A8" s="6" t="s">
        <v>53</v>
      </c>
      <c r="B8" s="176" t="s">
        <v>124</v>
      </c>
      <c r="C8" s="177"/>
      <c r="D8" s="177"/>
      <c r="E8" s="177"/>
      <c r="F8" s="177"/>
      <c r="G8" s="177"/>
      <c r="H8" s="178"/>
    </row>
    <row r="9" spans="1:22" s="2" customFormat="1" ht="15.75" thickBot="1" x14ac:dyDescent="0.3">
      <c r="A9" s="179" t="s">
        <v>19</v>
      </c>
      <c r="B9" s="180"/>
      <c r="C9" s="180"/>
      <c r="D9" s="180"/>
      <c r="E9" s="180"/>
      <c r="F9" s="180"/>
      <c r="G9" s="180"/>
      <c r="H9" s="181"/>
    </row>
    <row r="10" spans="1:22" s="2" customFormat="1" ht="15.75" thickBot="1" x14ac:dyDescent="0.3">
      <c r="A10" s="6" t="s">
        <v>20</v>
      </c>
      <c r="B10" s="176" t="s">
        <v>167</v>
      </c>
      <c r="C10" s="177"/>
      <c r="D10" s="177"/>
      <c r="E10" s="177"/>
      <c r="F10" s="177"/>
      <c r="G10" s="177"/>
      <c r="H10" s="7"/>
      <c r="O10" s="64"/>
      <c r="P10" s="64"/>
      <c r="Q10" s="64"/>
      <c r="R10" s="64"/>
      <c r="S10" s="64"/>
      <c r="T10" s="64"/>
    </row>
    <row r="11" spans="1:22" s="2" customFormat="1" ht="15.75" thickBot="1" x14ac:dyDescent="0.3">
      <c r="A11" s="179" t="s">
        <v>12</v>
      </c>
      <c r="B11" s="180"/>
      <c r="C11" s="180"/>
      <c r="D11" s="180"/>
      <c r="E11" s="180"/>
      <c r="F11" s="180"/>
      <c r="G11" s="180"/>
      <c r="H11" s="181"/>
      <c r="O11" s="64"/>
      <c r="P11" s="64"/>
      <c r="Q11" s="64"/>
      <c r="R11" s="64"/>
      <c r="S11" s="64"/>
      <c r="T11" s="64"/>
    </row>
    <row r="12" spans="1:22" s="2" customFormat="1" ht="15.75" thickBot="1" x14ac:dyDescent="0.3">
      <c r="A12" s="6" t="s">
        <v>25</v>
      </c>
      <c r="B12" s="176" t="s">
        <v>126</v>
      </c>
      <c r="C12" s="177"/>
      <c r="D12" s="177"/>
      <c r="E12" s="177"/>
      <c r="F12" s="177"/>
      <c r="G12" s="177"/>
      <c r="H12" s="178"/>
      <c r="N12" s="64"/>
      <c r="O12" s="64"/>
      <c r="P12" s="64"/>
      <c r="Q12" s="64"/>
      <c r="R12" s="64"/>
      <c r="S12" s="64"/>
      <c r="T12" s="64"/>
    </row>
    <row r="13" spans="1:22" s="2" customFormat="1" ht="15.75" thickBot="1" x14ac:dyDescent="0.3">
      <c r="A13" s="6" t="s">
        <v>23</v>
      </c>
      <c r="B13" s="176" t="s">
        <v>127</v>
      </c>
      <c r="C13" s="177"/>
      <c r="D13" s="177"/>
      <c r="E13" s="177"/>
      <c r="F13" s="177"/>
      <c r="G13" s="177"/>
      <c r="H13" s="178"/>
      <c r="N13" s="64"/>
      <c r="O13" s="64"/>
      <c r="P13" s="64"/>
      <c r="Q13" s="64"/>
      <c r="R13" s="64"/>
      <c r="S13" s="64"/>
      <c r="T13" s="64"/>
    </row>
    <row r="14" spans="1:22" s="2" customFormat="1" ht="15.75" thickBot="1" x14ac:dyDescent="0.3">
      <c r="A14" s="6" t="s">
        <v>24</v>
      </c>
      <c r="B14" s="176" t="s">
        <v>128</v>
      </c>
      <c r="C14" s="177"/>
      <c r="D14" s="177"/>
      <c r="E14" s="177"/>
      <c r="F14" s="177"/>
      <c r="G14" s="177"/>
      <c r="H14" s="178"/>
      <c r="J14" s="190" t="s">
        <v>50</v>
      </c>
      <c r="K14" s="190"/>
      <c r="N14" s="64"/>
      <c r="O14" s="64"/>
      <c r="P14" s="64"/>
      <c r="Q14" s="64"/>
      <c r="R14" s="64"/>
      <c r="S14" s="64"/>
      <c r="T14" s="64"/>
    </row>
    <row r="15" spans="1:22" s="2" customFormat="1" ht="15.75" thickBot="1" x14ac:dyDescent="0.3">
      <c r="A15" s="6" t="s">
        <v>13</v>
      </c>
      <c r="B15" s="176" t="s">
        <v>129</v>
      </c>
      <c r="C15" s="177"/>
      <c r="D15" s="177"/>
      <c r="E15" s="177"/>
      <c r="F15" s="177"/>
      <c r="G15" s="177"/>
      <c r="H15" s="178"/>
      <c r="N15" s="64"/>
      <c r="O15" s="64"/>
      <c r="P15" s="64"/>
      <c r="Q15" s="64"/>
      <c r="R15" s="64"/>
      <c r="S15" s="64"/>
      <c r="T15" s="64"/>
    </row>
    <row r="16" spans="1:22" s="2" customFormat="1" ht="15.75" thickBot="1" x14ac:dyDescent="0.3">
      <c r="A16" s="6" t="s">
        <v>14</v>
      </c>
      <c r="B16" s="176"/>
      <c r="C16" s="177"/>
      <c r="D16" s="177"/>
      <c r="E16" s="177"/>
      <c r="F16" s="177"/>
      <c r="G16" s="177"/>
      <c r="H16" s="178"/>
      <c r="N16" s="64"/>
      <c r="O16" s="64"/>
      <c r="P16" s="64"/>
      <c r="Q16" s="64"/>
      <c r="R16" s="64"/>
      <c r="S16" s="64"/>
      <c r="T16" s="64"/>
    </row>
    <row r="17" spans="1:21" s="2" customFormat="1" ht="15.75" thickBot="1" x14ac:dyDescent="0.3">
      <c r="A17" s="6" t="s">
        <v>15</v>
      </c>
      <c r="B17" s="176" t="s">
        <v>130</v>
      </c>
      <c r="C17" s="177"/>
      <c r="D17" s="177"/>
      <c r="E17" s="177"/>
      <c r="F17" s="177"/>
      <c r="G17" s="177"/>
      <c r="H17" s="178"/>
      <c r="N17" s="64"/>
      <c r="O17" s="64"/>
      <c r="P17" s="64"/>
      <c r="Q17" s="64"/>
      <c r="R17" s="64"/>
      <c r="S17" s="64"/>
      <c r="T17" s="64"/>
    </row>
    <row r="18" spans="1:21" s="2" customFormat="1" ht="15.75" thickBot="1" x14ac:dyDescent="0.3">
      <c r="A18" s="6" t="s">
        <v>26</v>
      </c>
      <c r="B18" s="176" t="s">
        <v>131</v>
      </c>
      <c r="C18" s="177"/>
      <c r="D18" s="177"/>
      <c r="E18" s="177"/>
      <c r="F18" s="177"/>
      <c r="G18" s="177"/>
      <c r="H18" s="178"/>
      <c r="N18" s="64"/>
      <c r="O18" s="64"/>
      <c r="P18" s="64"/>
      <c r="Q18" s="64"/>
      <c r="R18" s="64"/>
      <c r="S18" s="64"/>
      <c r="T18" s="64"/>
    </row>
    <row r="19" spans="1:21" s="2" customFormat="1" ht="15.75" thickBot="1" x14ac:dyDescent="0.3">
      <c r="A19" s="6" t="s">
        <v>27</v>
      </c>
      <c r="B19" s="176" t="s">
        <v>132</v>
      </c>
      <c r="C19" s="177"/>
      <c r="D19" s="177"/>
      <c r="E19" s="177"/>
      <c r="F19" s="177"/>
      <c r="G19" s="177"/>
      <c r="H19" s="178"/>
      <c r="N19" s="64"/>
      <c r="O19" s="64"/>
      <c r="P19" s="64"/>
      <c r="Q19" s="64"/>
      <c r="R19" s="64"/>
      <c r="S19" s="64"/>
      <c r="T19" s="64"/>
      <c r="U19" s="64"/>
    </row>
    <row r="20" spans="1:21" s="2" customFormat="1" ht="15.75" thickBot="1" x14ac:dyDescent="0.3">
      <c r="A20" s="6" t="s">
        <v>28</v>
      </c>
      <c r="B20" s="176" t="s">
        <v>133</v>
      </c>
      <c r="C20" s="177"/>
      <c r="D20" s="177"/>
      <c r="E20" s="177"/>
      <c r="F20" s="177"/>
      <c r="G20" s="177"/>
      <c r="H20" s="178"/>
      <c r="N20" s="9"/>
      <c r="O20" s="64"/>
      <c r="P20" s="64"/>
      <c r="Q20" s="64"/>
      <c r="R20" s="64"/>
      <c r="S20" s="64"/>
      <c r="T20" s="64"/>
      <c r="U20" s="64"/>
    </row>
    <row r="21" spans="1:21" s="2" customFormat="1" ht="15.75" thickBot="1" x14ac:dyDescent="0.3">
      <c r="A21" s="179" t="s">
        <v>80</v>
      </c>
      <c r="B21" s="180"/>
      <c r="C21" s="180"/>
      <c r="D21" s="180"/>
      <c r="E21" s="180"/>
      <c r="F21" s="180"/>
      <c r="G21" s="180"/>
      <c r="H21" s="181"/>
      <c r="J21" s="203" t="s">
        <v>81</v>
      </c>
      <c r="K21" s="203"/>
      <c r="L21" s="203"/>
      <c r="M21" s="203"/>
      <c r="N21" s="203"/>
      <c r="O21" s="203"/>
      <c r="P21" s="64"/>
      <c r="Q21" s="64"/>
      <c r="R21" s="64"/>
      <c r="S21" s="64"/>
      <c r="T21" s="64"/>
      <c r="U21" s="64"/>
    </row>
    <row r="22" spans="1:21" s="2" customFormat="1" ht="15.75" thickBot="1" x14ac:dyDescent="0.3">
      <c r="A22" s="6" t="s">
        <v>25</v>
      </c>
      <c r="B22" s="176"/>
      <c r="C22" s="177"/>
      <c r="D22" s="177"/>
      <c r="E22" s="177"/>
      <c r="F22" s="177"/>
      <c r="G22" s="177"/>
      <c r="H22" s="178"/>
      <c r="J22" s="204" t="s">
        <v>82</v>
      </c>
      <c r="K22" s="204"/>
      <c r="L22" s="204" t="s">
        <v>83</v>
      </c>
      <c r="M22" s="204"/>
      <c r="N22" s="205" t="s">
        <v>84</v>
      </c>
      <c r="O22" s="205"/>
      <c r="P22" s="64"/>
      <c r="Q22" s="64"/>
      <c r="R22" s="64"/>
      <c r="S22" s="64"/>
      <c r="T22" s="64"/>
      <c r="U22" s="64"/>
    </row>
    <row r="23" spans="1:21" s="2" customFormat="1" ht="15.75" thickBot="1" x14ac:dyDescent="0.3">
      <c r="A23" s="6" t="s">
        <v>23</v>
      </c>
      <c r="B23" s="176"/>
      <c r="C23" s="177"/>
      <c r="D23" s="177"/>
      <c r="E23" s="177"/>
      <c r="F23" s="177"/>
      <c r="G23" s="177"/>
      <c r="H23" s="178"/>
      <c r="J23" s="206" t="s">
        <v>92</v>
      </c>
      <c r="K23" s="206"/>
      <c r="L23" s="207">
        <v>1</v>
      </c>
      <c r="M23" s="207"/>
      <c r="N23" s="206" t="s">
        <v>85</v>
      </c>
      <c r="O23" s="206"/>
      <c r="P23" s="9" t="s">
        <v>116</v>
      </c>
      <c r="Q23" s="64"/>
      <c r="R23" s="64"/>
      <c r="S23" s="64"/>
      <c r="T23" s="64"/>
      <c r="U23" s="64"/>
    </row>
    <row r="24" spans="1:21" s="2" customFormat="1" ht="15.75" thickBot="1" x14ac:dyDescent="0.3">
      <c r="A24" s="6" t="s">
        <v>24</v>
      </c>
      <c r="B24" s="176"/>
      <c r="C24" s="177"/>
      <c r="D24" s="177"/>
      <c r="E24" s="177"/>
      <c r="F24" s="177"/>
      <c r="G24" s="177"/>
      <c r="H24" s="178"/>
      <c r="J24" s="206" t="s">
        <v>93</v>
      </c>
      <c r="K24" s="206"/>
      <c r="L24" s="207">
        <v>13.5</v>
      </c>
      <c r="M24" s="207"/>
      <c r="N24" s="206" t="s">
        <v>90</v>
      </c>
      <c r="O24" s="206"/>
      <c r="P24" s="9" t="s">
        <v>117</v>
      </c>
      <c r="Q24" s="64"/>
      <c r="R24" s="64"/>
      <c r="S24" s="64"/>
      <c r="T24" s="64"/>
      <c r="U24" s="64"/>
    </row>
    <row r="25" spans="1:21" s="2" customFormat="1" ht="15.75" thickBot="1" x14ac:dyDescent="0.3">
      <c r="A25" s="6" t="s">
        <v>13</v>
      </c>
      <c r="B25" s="176"/>
      <c r="C25" s="177"/>
      <c r="D25" s="177"/>
      <c r="E25" s="177"/>
      <c r="F25" s="177"/>
      <c r="G25" s="177"/>
      <c r="H25" s="178"/>
      <c r="J25" s="206" t="s">
        <v>94</v>
      </c>
      <c r="K25" s="206"/>
      <c r="L25" s="207">
        <v>17.34</v>
      </c>
      <c r="M25" s="207"/>
      <c r="N25" s="206" t="s">
        <v>91</v>
      </c>
      <c r="O25" s="206"/>
      <c r="P25" s="9" t="s">
        <v>118</v>
      </c>
      <c r="Q25" s="64"/>
      <c r="R25" s="64"/>
      <c r="S25" s="64"/>
      <c r="T25" s="64"/>
      <c r="U25" s="64"/>
    </row>
    <row r="26" spans="1:21" s="2" customFormat="1" ht="15.75" thickBot="1" x14ac:dyDescent="0.3">
      <c r="A26" s="6" t="s">
        <v>14</v>
      </c>
      <c r="B26" s="176"/>
      <c r="C26" s="177"/>
      <c r="D26" s="177"/>
      <c r="E26" s="177"/>
      <c r="F26" s="177"/>
      <c r="G26" s="177"/>
      <c r="H26" s="178"/>
      <c r="N26" s="9"/>
      <c r="O26" s="64"/>
      <c r="P26" s="64"/>
      <c r="Q26" s="64"/>
      <c r="R26" s="64"/>
      <c r="S26" s="64"/>
      <c r="T26" s="64"/>
      <c r="U26" s="64"/>
    </row>
    <row r="27" spans="1:21" s="2" customFormat="1" ht="15.75" thickBot="1" x14ac:dyDescent="0.3">
      <c r="A27" s="6" t="s">
        <v>15</v>
      </c>
      <c r="B27" s="176"/>
      <c r="C27" s="177"/>
      <c r="D27" s="177"/>
      <c r="E27" s="177"/>
      <c r="F27" s="177"/>
      <c r="G27" s="177"/>
      <c r="H27" s="178"/>
      <c r="J27" s="192" t="s">
        <v>100</v>
      </c>
      <c r="K27" s="193"/>
      <c r="L27" s="193"/>
      <c r="N27" s="9"/>
      <c r="O27" s="64"/>
      <c r="P27" s="64"/>
      <c r="Q27" s="64"/>
      <c r="R27" s="64"/>
      <c r="S27" s="64"/>
      <c r="T27" s="64"/>
      <c r="U27" s="64"/>
    </row>
    <row r="28" spans="1:21" s="2" customFormat="1" ht="15.75" thickBot="1" x14ac:dyDescent="0.3">
      <c r="A28" s="6" t="s">
        <v>26</v>
      </c>
      <c r="B28" s="176"/>
      <c r="C28" s="177"/>
      <c r="D28" s="177"/>
      <c r="E28" s="177"/>
      <c r="F28" s="177"/>
      <c r="G28" s="177"/>
      <c r="H28" s="178"/>
      <c r="J28" s="4" t="s">
        <v>101</v>
      </c>
      <c r="K28" s="194" t="s">
        <v>135</v>
      </c>
      <c r="L28" s="195"/>
      <c r="M28" s="63"/>
      <c r="N28" s="9"/>
      <c r="O28" s="64"/>
      <c r="P28" s="64"/>
      <c r="Q28" s="64"/>
      <c r="R28" s="64"/>
      <c r="S28" s="64"/>
      <c r="T28" s="64"/>
      <c r="U28" s="64"/>
    </row>
    <row r="29" spans="1:21" s="2" customFormat="1" ht="15.75" thickBot="1" x14ac:dyDescent="0.3">
      <c r="A29" s="6" t="s">
        <v>27</v>
      </c>
      <c r="B29" s="176"/>
      <c r="C29" s="177"/>
      <c r="D29" s="177"/>
      <c r="E29" s="177"/>
      <c r="F29" s="177"/>
      <c r="G29" s="177"/>
      <c r="H29" s="178"/>
      <c r="J29" s="4" t="s">
        <v>102</v>
      </c>
      <c r="K29" s="185">
        <f>CFD!E2</f>
        <v>0</v>
      </c>
      <c r="L29" s="186"/>
      <c r="N29" s="9"/>
      <c r="O29" s="64"/>
      <c r="P29" s="64"/>
      <c r="Q29" s="64"/>
      <c r="R29" s="64"/>
      <c r="S29" s="64"/>
      <c r="T29" s="64"/>
      <c r="U29" s="64"/>
    </row>
    <row r="30" spans="1:21" s="2" customFormat="1" ht="15.75" thickBot="1" x14ac:dyDescent="0.3">
      <c r="A30" s="6" t="s">
        <v>28</v>
      </c>
      <c r="B30" s="200"/>
      <c r="C30" s="201"/>
      <c r="D30" s="201"/>
      <c r="E30" s="201"/>
      <c r="F30" s="201"/>
      <c r="G30" s="201"/>
      <c r="H30" s="202"/>
      <c r="J30" s="4" t="s">
        <v>103</v>
      </c>
      <c r="K30" s="187" t="s">
        <v>104</v>
      </c>
      <c r="L30" s="182"/>
      <c r="N30" s="9"/>
      <c r="O30" s="64"/>
      <c r="P30" s="64"/>
      <c r="Q30" s="64"/>
      <c r="R30" s="64"/>
      <c r="S30" s="64"/>
      <c r="T30" s="64"/>
      <c r="U30" s="64"/>
    </row>
    <row r="31" spans="1:21" s="3" customFormat="1" x14ac:dyDescent="0.25">
      <c r="G31" s="8"/>
      <c r="H31" s="8"/>
      <c r="J31" s="4" t="s">
        <v>105</v>
      </c>
      <c r="K31" s="182" t="s">
        <v>106</v>
      </c>
      <c r="L31" s="182"/>
      <c r="N31" s="16"/>
      <c r="O31" s="30"/>
      <c r="P31" s="30"/>
      <c r="Q31" s="30"/>
      <c r="R31" s="30"/>
      <c r="S31" s="30"/>
      <c r="T31" s="30"/>
      <c r="U31" s="30"/>
    </row>
    <row r="32" spans="1:21" s="3" customFormat="1" ht="15.75" thickBot="1" x14ac:dyDescent="0.3">
      <c r="G32" s="8"/>
      <c r="H32" s="8"/>
      <c r="N32" s="16"/>
      <c r="O32" s="8"/>
      <c r="P32" s="8"/>
      <c r="Q32" s="8"/>
      <c r="R32" s="8"/>
      <c r="S32" s="8"/>
      <c r="T32" s="30"/>
      <c r="U32" s="30"/>
    </row>
    <row r="33" spans="1:26" s="3" customFormat="1" ht="15.75" thickBot="1" x14ac:dyDescent="0.3">
      <c r="A33" s="183" t="s">
        <v>29</v>
      </c>
      <c r="B33" s="184"/>
      <c r="C33" s="184"/>
      <c r="G33" s="8"/>
      <c r="I33" s="8"/>
      <c r="J33" s="60"/>
      <c r="K33" s="67"/>
      <c r="L33" s="67"/>
      <c r="M33" s="59"/>
      <c r="N33" s="30"/>
      <c r="O33" s="8"/>
      <c r="P33" s="8"/>
      <c r="Q33" s="8"/>
      <c r="R33" s="8"/>
      <c r="S33" s="9">
        <f>MIN(Q:Q)</f>
        <v>35</v>
      </c>
      <c r="T33" s="30"/>
      <c r="U33" s="30"/>
    </row>
    <row r="34" spans="1:26" s="3" customFormat="1" ht="30.75" thickBot="1" x14ac:dyDescent="0.3">
      <c r="A34" s="10" t="s">
        <v>30</v>
      </c>
      <c r="B34" s="15" t="s">
        <v>31</v>
      </c>
      <c r="C34" s="11" t="s">
        <v>43</v>
      </c>
      <c r="G34" s="8"/>
      <c r="H34" s="8"/>
      <c r="I34" s="8"/>
      <c r="J34" s="173" t="s">
        <v>44</v>
      </c>
      <c r="K34" s="174"/>
      <c r="L34" s="8"/>
      <c r="M34" s="59"/>
      <c r="N34" s="30"/>
      <c r="O34" s="32" t="s">
        <v>40</v>
      </c>
      <c r="P34" s="32" t="s">
        <v>41</v>
      </c>
      <c r="Q34" s="32" t="s">
        <v>42</v>
      </c>
      <c r="R34" s="8"/>
      <c r="S34" s="9">
        <f>MAX(Q:Q)</f>
        <v>35</v>
      </c>
      <c r="T34" s="30"/>
      <c r="U34" s="30"/>
    </row>
    <row r="35" spans="1:26" s="3" customFormat="1" x14ac:dyDescent="0.25">
      <c r="A35" s="12" t="s">
        <v>134</v>
      </c>
      <c r="B35" s="61">
        <v>1</v>
      </c>
      <c r="C35" s="12" t="str">
        <f>IF(P35="","",A35&amp;IF(A35="",""," - ")&amp;P35)</f>
        <v>M - 321</v>
      </c>
      <c r="D35" s="61"/>
      <c r="E35" s="61"/>
      <c r="F35" s="12"/>
      <c r="G35" s="13"/>
      <c r="H35" s="8"/>
      <c r="I35" s="8"/>
      <c r="J35" s="175" t="s">
        <v>153</v>
      </c>
      <c r="K35" s="175"/>
      <c r="L35" s="8"/>
      <c r="M35" s="59"/>
      <c r="N35" s="30"/>
      <c r="O35" s="8">
        <v>320</v>
      </c>
      <c r="P35" s="8">
        <f>IF(B35="","",IF(O35&lt;&gt;"",O35+1,B35))</f>
        <v>321</v>
      </c>
      <c r="Q35" s="62">
        <f>ROW()</f>
        <v>35</v>
      </c>
      <c r="R35" s="8"/>
      <c r="S35" s="8"/>
      <c r="T35" s="16"/>
      <c r="U35" s="16"/>
      <c r="V35" s="8"/>
      <c r="W35" s="8"/>
      <c r="X35" s="8"/>
      <c r="Y35" s="8"/>
      <c r="Z35" s="8"/>
    </row>
    <row r="36" spans="1:26" x14ac:dyDescent="0.25">
      <c r="J36" s="175" t="s">
        <v>154</v>
      </c>
      <c r="K36" s="175"/>
      <c r="N36" s="17"/>
      <c r="T36" s="16"/>
      <c r="U36" s="16"/>
    </row>
    <row r="37" spans="1:26" x14ac:dyDescent="0.25">
      <c r="N37" s="17"/>
      <c r="T37" s="16"/>
      <c r="U37" s="16"/>
    </row>
    <row r="38" spans="1:26" x14ac:dyDescent="0.25">
      <c r="N38" s="31"/>
      <c r="T38" s="16"/>
      <c r="U38" s="16"/>
    </row>
    <row r="39" spans="1:26" x14ac:dyDescent="0.25">
      <c r="N39" s="31"/>
      <c r="T39" s="16"/>
      <c r="U39" s="16"/>
    </row>
    <row r="40" spans="1:26" x14ac:dyDescent="0.25">
      <c r="N40" s="31"/>
      <c r="T40" s="16"/>
      <c r="U40" s="16"/>
    </row>
    <row r="41" spans="1:26" x14ac:dyDescent="0.25">
      <c r="N41" s="31"/>
      <c r="T41" s="16"/>
      <c r="U41" s="16"/>
    </row>
  </sheetData>
  <sheetProtection algorithmName="SHA-512" hashValue="S93SAquQYzsASqKL0F39di6bbSUQMcIKYKWzI6hKMhaRbPM5rWKxrRP3X5iliX7quiOw6+qyLjOyAzijAJgH6g==" saltValue="Kx8aY7LjBij0qqBi48Ut6g==" spinCount="100000" sheet="1" objects="1" scenarios="1"/>
  <dataConsolidate/>
  <mergeCells count="59">
    <mergeCell ref="B29:H29"/>
    <mergeCell ref="B30:H30"/>
    <mergeCell ref="J21:O21"/>
    <mergeCell ref="J22:K22"/>
    <mergeCell ref="L22:M22"/>
    <mergeCell ref="N22:O22"/>
    <mergeCell ref="J23:K23"/>
    <mergeCell ref="L23:M23"/>
    <mergeCell ref="N23:O23"/>
    <mergeCell ref="J24:K24"/>
    <mergeCell ref="L24:M24"/>
    <mergeCell ref="N24:O24"/>
    <mergeCell ref="J25:K25"/>
    <mergeCell ref="L25:M25"/>
    <mergeCell ref="N25:O25"/>
    <mergeCell ref="B25:H25"/>
    <mergeCell ref="A9:H9"/>
    <mergeCell ref="B10:G10"/>
    <mergeCell ref="B7:H7"/>
    <mergeCell ref="B8:H8"/>
    <mergeCell ref="A11:H11"/>
    <mergeCell ref="B26:H26"/>
    <mergeCell ref="B27:H27"/>
    <mergeCell ref="B28:H28"/>
    <mergeCell ref="B17:H17"/>
    <mergeCell ref="M1:N1"/>
    <mergeCell ref="K28:L28"/>
    <mergeCell ref="M2:O2"/>
    <mergeCell ref="M4:N4"/>
    <mergeCell ref="M5:N5"/>
    <mergeCell ref="A1:H1"/>
    <mergeCell ref="B12:H12"/>
    <mergeCell ref="B13:H13"/>
    <mergeCell ref="B14:H14"/>
    <mergeCell ref="A21:H21"/>
    <mergeCell ref="B18:H18"/>
    <mergeCell ref="B19:H19"/>
    <mergeCell ref="K29:L29"/>
    <mergeCell ref="K30:L30"/>
    <mergeCell ref="J1:K1"/>
    <mergeCell ref="J14:K14"/>
    <mergeCell ref="J5:K5"/>
    <mergeCell ref="J27:L27"/>
    <mergeCell ref="J34:K34"/>
    <mergeCell ref="J35:K35"/>
    <mergeCell ref="J36:K36"/>
    <mergeCell ref="B2:G2"/>
    <mergeCell ref="B3:H3"/>
    <mergeCell ref="A4:H4"/>
    <mergeCell ref="B5:G5"/>
    <mergeCell ref="B6:H6"/>
    <mergeCell ref="K31:L31"/>
    <mergeCell ref="A33:C33"/>
    <mergeCell ref="B15:H15"/>
    <mergeCell ref="B16:H16"/>
    <mergeCell ref="B20:H20"/>
    <mergeCell ref="B22:H22"/>
    <mergeCell ref="B23:H23"/>
    <mergeCell ref="B24:H24"/>
  </mergeCells>
  <dataValidations count="16">
    <dataValidation type="textLength" operator="greaterThan" showInputMessage="1" showErrorMessage="1" error="Debe de especificar la contraseña" prompt="Contraseña de LLave Privada" sqref="B3:H3">
      <formula1>0</formula1>
    </dataValidation>
    <dataValidation type="textLength" operator="greaterThan" showInputMessage="1" showErrorMessage="1" error="Debe de especificar la ruta del archivo de llave privada" prompt="Archivo de Llave Privada (.KEY)" sqref="B2:G2">
      <formula1>0</formula1>
    </dataValidation>
    <dataValidation type="textLength" operator="greaterThan" showInputMessage="1" showErrorMessage="1" error="Debe de especificar la ruta del archivo del Certificado" prompt="Archivo de Certificado (.CER)" sqref="B5:G5">
      <formula1>0</formula1>
    </dataValidation>
    <dataValidation type="textLength" operator="greaterThan" showInputMessage="1" showErrorMessage="1" error="Debe de especificar la ruta donde se almacenaran los CFD's" prompt="Ruta de Almacenamiento de los CFD’s" sqref="B10:G10">
      <formula1>0</formula1>
    </dataValidation>
    <dataValidation type="textLength" operator="greaterThan" showInputMessage="1" showErrorMessage="1" error="Debe de especificar la Calle" prompt="El valor del campo Calle es Obligatorio" sqref="B12:H12">
      <formula1>0</formula1>
    </dataValidation>
    <dataValidation type="textLength" operator="greaterThan" showInputMessage="1" showErrorMessage="1" error="Debe de especificar el Municipio" prompt="El valor del campo Municipio es Obligatorio" sqref="B18:H18">
      <formula1>0</formula1>
    </dataValidation>
    <dataValidation type="textLength" operator="greaterThan" showInputMessage="1" showErrorMessage="1" error="Debe de especificar el Estado" prompt="El valor del campo Estado es Obligatorio" sqref="B19:H19">
      <formula1>0</formula1>
    </dataValidation>
    <dataValidation type="textLength" operator="greaterThan" showInputMessage="1" showErrorMessage="1" error="Debe de especificar el C.P." prompt="El valor del campo C.P. es Obligatorio" sqref="B20:H20">
      <formula1>0</formula1>
    </dataValidation>
    <dataValidation type="textLength" showInputMessage="1" showErrorMessage="1" error="Debe especificar el RFC" prompt="El valor del campo RFC es Obligatorio, y debe de ser de 12 a 13 caracteres" sqref="B7:H7">
      <formula1>12</formula1>
      <formula2>13</formula2>
    </dataValidation>
    <dataValidation type="textLength" operator="greaterThan" allowBlank="1" showInputMessage="1" showErrorMessage="1" error="Debe especificar la Razon Social" prompt="El valor del campo Razon Social es Obligatorio" sqref="B8:H8">
      <formula1>0</formula1>
    </dataValidation>
    <dataValidation operator="greaterThan" error="Debe de especificar el C.P." prompt="El valor del campo C.P. es Obligatorio" sqref="B30:H30"/>
    <dataValidation operator="greaterThan" error="Debe de especificar el Estado" prompt="El valor del campo Estado es Obligatorio" sqref="B29:H29"/>
    <dataValidation operator="greaterThan" error="Debe de especificar el Municipio" prompt="El valor del campo Municipio es Obligatorio" sqref="B28:H28"/>
    <dataValidation operator="greaterThan" error="Debe de especificar la Calle" prompt="El valor del campo Calle es Obligatorio" sqref="B22:H22"/>
    <dataValidation type="list" allowBlank="1" showInputMessage="1" showErrorMessage="1" sqref="K31:L31">
      <formula1>$T$1:$T$2</formula1>
    </dataValidation>
    <dataValidation type="textLength" operator="lessThanOrEqual" allowBlank="1" showInputMessage="1" showErrorMessage="1" sqref="A35">
      <formula1>25</formula1>
    </dataValidation>
  </dataValidations>
  <hyperlinks>
    <hyperlink ref="K28" r:id="rId1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92" r:id="rId5" name="btn_registro">
          <controlPr defaultSize="0" print="0" autoFill="0" autoLine="0" r:id="rId6">
            <anchor>
              <from>
                <xdr:col>12</xdr:col>
                <xdr:colOff>66675</xdr:colOff>
                <xdr:row>30</xdr:row>
                <xdr:rowOff>9525</xdr:rowOff>
              </from>
              <to>
                <xdr:col>13</xdr:col>
                <xdr:colOff>657225</xdr:colOff>
                <xdr:row>31</xdr:row>
                <xdr:rowOff>180975</xdr:rowOff>
              </to>
            </anchor>
          </controlPr>
        </control>
      </mc:Choice>
      <mc:Fallback>
        <control shapeId="1092" r:id="rId5" name="btn_registro"/>
      </mc:Fallback>
    </mc:AlternateContent>
    <mc:AlternateContent xmlns:mc="http://schemas.openxmlformats.org/markup-compatibility/2006">
      <mc:Choice Requires="x14">
        <control shapeId="1076" r:id="rId7" name="chkImporte">
          <controlPr locked="0" defaultSize="0" autoLine="0" r:id="rId8">
            <anchor>
              <from>
                <xdr:col>9</xdr:col>
                <xdr:colOff>152400</xdr:colOff>
                <xdr:row>7</xdr:row>
                <xdr:rowOff>66675</xdr:rowOff>
              </from>
              <to>
                <xdr:col>10</xdr:col>
                <xdr:colOff>590550</xdr:colOff>
                <xdr:row>8</xdr:row>
                <xdr:rowOff>123825</xdr:rowOff>
              </to>
            </anchor>
          </controlPr>
        </control>
      </mc:Choice>
      <mc:Fallback>
        <control shapeId="1076" r:id="rId7" name="chkImporte"/>
      </mc:Fallback>
    </mc:AlternateContent>
    <mc:AlternateContent xmlns:mc="http://schemas.openxmlformats.org/markup-compatibility/2006">
      <mc:Choice Requires="x14">
        <control shapeId="1074" r:id="rId9" name="chkCodigo">
          <controlPr locked="0" defaultSize="0" autoLine="0" autoPict="0" r:id="rId10">
            <anchor>
              <from>
                <xdr:col>9</xdr:col>
                <xdr:colOff>152400</xdr:colOff>
                <xdr:row>5</xdr:row>
                <xdr:rowOff>9525</xdr:rowOff>
              </from>
              <to>
                <xdr:col>10</xdr:col>
                <xdr:colOff>590550</xdr:colOff>
                <xdr:row>6</xdr:row>
                <xdr:rowOff>76200</xdr:rowOff>
              </to>
            </anchor>
          </controlPr>
        </control>
      </mc:Choice>
      <mc:Fallback>
        <control shapeId="1074" r:id="rId9" name="chkCodigo"/>
      </mc:Fallback>
    </mc:AlternateContent>
    <mc:AlternateContent xmlns:mc="http://schemas.openxmlformats.org/markup-compatibility/2006">
      <mc:Choice Requires="x14">
        <control shapeId="1075" r:id="rId11" name="chkUnidad">
          <controlPr locked="0" defaultSize="0" autoLine="0" r:id="rId12">
            <anchor>
              <from>
                <xdr:col>9</xdr:col>
                <xdr:colOff>152400</xdr:colOff>
                <xdr:row>6</xdr:row>
                <xdr:rowOff>38100</xdr:rowOff>
              </from>
              <to>
                <xdr:col>10</xdr:col>
                <xdr:colOff>590550</xdr:colOff>
                <xdr:row>7</xdr:row>
                <xdr:rowOff>104775</xdr:rowOff>
              </to>
            </anchor>
          </controlPr>
        </control>
      </mc:Choice>
      <mc:Fallback>
        <control shapeId="1075" r:id="rId11" name="chkUnidad"/>
      </mc:Fallback>
    </mc:AlternateContent>
    <mc:AlternateContent xmlns:mc="http://schemas.openxmlformats.org/markup-compatibility/2006">
      <mc:Choice Requires="x14">
        <control shapeId="1067" r:id="rId13" name="chkDescuentos">
          <controlPr locked="0" defaultSize="0" autoLine="0" r:id="rId14">
            <anchor>
              <from>
                <xdr:col>9</xdr:col>
                <xdr:colOff>152400</xdr:colOff>
                <xdr:row>8</xdr:row>
                <xdr:rowOff>85725</xdr:rowOff>
              </from>
              <to>
                <xdr:col>10</xdr:col>
                <xdr:colOff>590550</xdr:colOff>
                <xdr:row>9</xdr:row>
                <xdr:rowOff>152400</xdr:rowOff>
              </to>
            </anchor>
          </controlPr>
        </control>
      </mc:Choice>
      <mc:Fallback>
        <control shapeId="1067" r:id="rId13" name="chkDescuentos"/>
      </mc:Fallback>
    </mc:AlternateContent>
    <mc:AlternateContent xmlns:mc="http://schemas.openxmlformats.org/markup-compatibility/2006">
      <mc:Choice Requires="x14">
        <control shapeId="1068" r:id="rId15" name="chkIEPS">
          <controlPr locked="0" defaultSize="0" autoLine="0" r:id="rId16">
            <anchor>
              <from>
                <xdr:col>9</xdr:col>
                <xdr:colOff>152400</xdr:colOff>
                <xdr:row>10</xdr:row>
                <xdr:rowOff>133350</xdr:rowOff>
              </from>
              <to>
                <xdr:col>10</xdr:col>
                <xdr:colOff>590550</xdr:colOff>
                <xdr:row>12</xdr:row>
                <xdr:rowOff>0</xdr:rowOff>
              </to>
            </anchor>
          </controlPr>
        </control>
      </mc:Choice>
      <mc:Fallback>
        <control shapeId="1068" r:id="rId15" name="chkIEPS"/>
      </mc:Fallback>
    </mc:AlternateContent>
    <mc:AlternateContent xmlns:mc="http://schemas.openxmlformats.org/markup-compatibility/2006">
      <mc:Choice Requires="x14">
        <control shapeId="1069" r:id="rId17" name="chkIVA">
          <controlPr locked="0" defaultSize="0" autoLine="0" r:id="rId18">
            <anchor>
              <from>
                <xdr:col>9</xdr:col>
                <xdr:colOff>152400</xdr:colOff>
                <xdr:row>9</xdr:row>
                <xdr:rowOff>114300</xdr:rowOff>
              </from>
              <to>
                <xdr:col>10</xdr:col>
                <xdr:colOff>590550</xdr:colOff>
                <xdr:row>10</xdr:row>
                <xdr:rowOff>180975</xdr:rowOff>
              </to>
            </anchor>
          </controlPr>
        </control>
      </mc:Choice>
      <mc:Fallback>
        <control shapeId="1069" r:id="rId17" name="chkIVA"/>
      </mc:Fallback>
    </mc:AlternateContent>
    <mc:AlternateContent xmlns:mc="http://schemas.openxmlformats.org/markup-compatibility/2006">
      <mc:Choice Requires="x14">
        <control shapeId="1081" r:id="rId19" name="chkTotalISR">
          <controlPr locked="0" defaultSize="0" autoLine="0" r:id="rId20">
            <anchor>
              <from>
                <xdr:col>9</xdr:col>
                <xdr:colOff>142875</xdr:colOff>
                <xdr:row>17</xdr:row>
                <xdr:rowOff>114300</xdr:rowOff>
              </from>
              <to>
                <xdr:col>10</xdr:col>
                <xdr:colOff>600075</xdr:colOff>
                <xdr:row>18</xdr:row>
                <xdr:rowOff>180975</xdr:rowOff>
              </to>
            </anchor>
          </controlPr>
        </control>
      </mc:Choice>
      <mc:Fallback>
        <control shapeId="1081" r:id="rId19" name="chkTotalISR"/>
      </mc:Fallback>
    </mc:AlternateContent>
    <mc:AlternateContent xmlns:mc="http://schemas.openxmlformats.org/markup-compatibility/2006">
      <mc:Choice Requires="x14">
        <control shapeId="1082" r:id="rId21" name="chkTotalRetencionIVA">
          <controlPr locked="0" defaultSize="0" autoLine="0" r:id="rId22">
            <anchor>
              <from>
                <xdr:col>9</xdr:col>
                <xdr:colOff>142875</xdr:colOff>
                <xdr:row>16</xdr:row>
                <xdr:rowOff>85725</xdr:rowOff>
              </from>
              <to>
                <xdr:col>10</xdr:col>
                <xdr:colOff>600075</xdr:colOff>
                <xdr:row>17</xdr:row>
                <xdr:rowOff>152400</xdr:rowOff>
              </to>
            </anchor>
          </controlPr>
        </control>
      </mc:Choice>
      <mc:Fallback>
        <control shapeId="1082" r:id="rId21" name="chkTotalRetencionIVA"/>
      </mc:Fallback>
    </mc:AlternateContent>
    <mc:AlternateContent xmlns:mc="http://schemas.openxmlformats.org/markup-compatibility/2006">
      <mc:Choice Requires="x14">
        <control shapeId="1083" r:id="rId23" name="chkTotalIEPS">
          <controlPr locked="0" defaultSize="0" autoLine="0" r:id="rId24">
            <anchor>
              <from>
                <xdr:col>9</xdr:col>
                <xdr:colOff>142875</xdr:colOff>
                <xdr:row>15</xdr:row>
                <xdr:rowOff>66675</xdr:rowOff>
              </from>
              <to>
                <xdr:col>10</xdr:col>
                <xdr:colOff>600075</xdr:colOff>
                <xdr:row>16</xdr:row>
                <xdr:rowOff>133350</xdr:rowOff>
              </to>
            </anchor>
          </controlPr>
        </control>
      </mc:Choice>
      <mc:Fallback>
        <control shapeId="1083" r:id="rId23" name="chkTotalIEPS"/>
      </mc:Fallback>
    </mc:AlternateContent>
    <mc:AlternateContent xmlns:mc="http://schemas.openxmlformats.org/markup-compatibility/2006">
      <mc:Choice Requires="x14">
        <control shapeId="1084" r:id="rId25" name="chkTotalDescuento">
          <controlPr locked="0" defaultSize="0" autoLine="0" autoPict="0" r:id="rId26">
            <anchor>
              <from>
                <xdr:col>9</xdr:col>
                <xdr:colOff>142875</xdr:colOff>
                <xdr:row>14</xdr:row>
                <xdr:rowOff>38100</xdr:rowOff>
              </from>
              <to>
                <xdr:col>10</xdr:col>
                <xdr:colOff>600075</xdr:colOff>
                <xdr:row>15</xdr:row>
                <xdr:rowOff>104775</xdr:rowOff>
              </to>
            </anchor>
          </controlPr>
        </control>
      </mc:Choice>
      <mc:Fallback>
        <control shapeId="1084" r:id="rId25" name="chkTotalDescuento"/>
      </mc:Fallback>
    </mc:AlternateContent>
    <mc:AlternateContent xmlns:mc="http://schemas.openxmlformats.org/markup-compatibility/2006">
      <mc:Choice Requires="x14">
        <control shapeId="1086" r:id="rId27" name="btnLlavePrivada">
          <controlPr locked="0" defaultSize="0" autoFill="0" autoLine="0" autoPict="0" r:id="rId28">
            <anchor>
              <from>
                <xdr:col>7</xdr:col>
                <xdr:colOff>38100</xdr:colOff>
                <xdr:row>0</xdr:row>
                <xdr:rowOff>190500</xdr:rowOff>
              </from>
              <to>
                <xdr:col>7</xdr:col>
                <xdr:colOff>314325</xdr:colOff>
                <xdr:row>2</xdr:row>
                <xdr:rowOff>0</xdr:rowOff>
              </to>
            </anchor>
          </controlPr>
        </control>
      </mc:Choice>
      <mc:Fallback>
        <control shapeId="1086" r:id="rId27" name="btnLlavePrivada"/>
      </mc:Fallback>
    </mc:AlternateContent>
    <mc:AlternateContent xmlns:mc="http://schemas.openxmlformats.org/markup-compatibility/2006">
      <mc:Choice Requires="x14">
        <control shapeId="1087" r:id="rId29" name="btnCertificado">
          <controlPr locked="0" defaultSize="0" autoFill="0" autoLine="0" r:id="rId30">
            <anchor>
              <from>
                <xdr:col>7</xdr:col>
                <xdr:colOff>38100</xdr:colOff>
                <xdr:row>3</xdr:row>
                <xdr:rowOff>180975</xdr:rowOff>
              </from>
              <to>
                <xdr:col>7</xdr:col>
                <xdr:colOff>314325</xdr:colOff>
                <xdr:row>4</xdr:row>
                <xdr:rowOff>190500</xdr:rowOff>
              </to>
            </anchor>
          </controlPr>
        </control>
      </mc:Choice>
      <mc:Fallback>
        <control shapeId="1087" r:id="rId29" name="btnCertificado"/>
      </mc:Fallback>
    </mc:AlternateContent>
    <mc:AlternateContent xmlns:mc="http://schemas.openxmlformats.org/markup-compatibility/2006">
      <mc:Choice Requires="x14">
        <control shapeId="1088" r:id="rId31" name="btnRepositorio">
          <controlPr locked="0" defaultSize="0" autoFill="0" autoLine="0" r:id="rId32">
            <anchor>
              <from>
                <xdr:col>7</xdr:col>
                <xdr:colOff>38100</xdr:colOff>
                <xdr:row>8</xdr:row>
                <xdr:rowOff>190500</xdr:rowOff>
              </from>
              <to>
                <xdr:col>7</xdr:col>
                <xdr:colOff>314325</xdr:colOff>
                <xdr:row>10</xdr:row>
                <xdr:rowOff>0</xdr:rowOff>
              </to>
            </anchor>
          </controlPr>
        </control>
      </mc:Choice>
      <mc:Fallback>
        <control shapeId="1088" r:id="rId31" name="btnRepositorio"/>
      </mc:Fallback>
    </mc:AlternateContent>
    <mc:AlternateContent xmlns:mc="http://schemas.openxmlformats.org/markup-compatibility/2006">
      <mc:Choice Requires="x14">
        <control shapeId="1090" r:id="rId33" name="btnValidarClave">
          <controlPr locked="0" defaultSize="0" autoFill="0" autoLine="0" r:id="rId34">
            <anchor>
              <from>
                <xdr:col>12</xdr:col>
                <xdr:colOff>9525</xdr:colOff>
                <xdr:row>27</xdr:row>
                <xdr:rowOff>0</xdr:rowOff>
              </from>
              <to>
                <xdr:col>13</xdr:col>
                <xdr:colOff>19050</xdr:colOff>
                <xdr:row>28</xdr:row>
                <xdr:rowOff>57150</xdr:rowOff>
              </to>
            </anchor>
          </controlPr>
        </control>
      </mc:Choice>
      <mc:Fallback>
        <control shapeId="1090" r:id="rId33" name="btnValidarClave"/>
      </mc:Fallback>
    </mc:AlternateContent>
    <mc:AlternateContent xmlns:mc="http://schemas.openxmlformats.org/markup-compatibility/2006">
      <mc:Choice Requires="x14">
        <control shapeId="1091" r:id="rId35" name="btnRespaldo">
          <controlPr locked="0" defaultSize="0" autoFill="0" autoLine="0" r:id="rId36">
            <anchor>
              <from>
                <xdr:col>14</xdr:col>
                <xdr:colOff>0</xdr:colOff>
                <xdr:row>0</xdr:row>
                <xdr:rowOff>0</xdr:rowOff>
              </from>
              <to>
                <xdr:col>14</xdr:col>
                <xdr:colOff>276225</xdr:colOff>
                <xdr:row>1</xdr:row>
                <xdr:rowOff>9525</xdr:rowOff>
              </to>
            </anchor>
          </controlPr>
        </control>
      </mc:Choice>
      <mc:Fallback>
        <control shapeId="1091" r:id="rId35" name="btnRespald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CFD</vt:lpstr>
      <vt:lpstr>Clientes</vt:lpstr>
      <vt:lpstr>Productos</vt:lpstr>
      <vt:lpstr>Config</vt:lpstr>
      <vt:lpstr>CFD!Área_de_impresión</vt:lpstr>
    </vt:vector>
  </TitlesOfParts>
  <Company>Daysoft S.A de C.V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Daysoft_5</dc:creator>
  <cp:lastModifiedBy>HP-SISTEMAS</cp:lastModifiedBy>
  <cp:lastPrinted>2014-11-27T21:31:29Z</cp:lastPrinted>
  <dcterms:created xsi:type="dcterms:W3CDTF">2010-08-09T18:24:01Z</dcterms:created>
  <dcterms:modified xsi:type="dcterms:W3CDTF">2014-12-19T19:24:35Z</dcterms:modified>
</cp:coreProperties>
</file>