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735" windowWidth="24540" windowHeight="13230" tabRatio="792" activeTab="7"/>
  </bookViews>
  <sheets>
    <sheet name="MassCheck" sheetId="2" r:id="rId1"/>
    <sheet name="ExperimentEq" sheetId="3" r:id="rId2"/>
    <sheet name="FractionationCheck" sheetId="1" r:id="rId3"/>
    <sheet name="SimEqClassic" sheetId="6" r:id="rId4"/>
    <sheet name="SimOFFalpha" sheetId="5" r:id="rId5"/>
    <sheet name="SimEqAgeCum" sheetId="7" r:id="rId6"/>
    <sheet name="SimEqAge005x" sheetId="8" r:id="rId7"/>
    <sheet name="FatimaDT50" sheetId="4" r:id="rId8"/>
  </sheets>
  <calcPr calcId="145621"/>
</workbook>
</file>

<file path=xl/calcChain.xml><?xml version="1.0" encoding="utf-8"?>
<calcChain xmlns="http://schemas.openxmlformats.org/spreadsheetml/2006/main">
  <c r="J21" i="4" l="1"/>
  <c r="J10" i="4" s="1"/>
  <c r="H21" i="4"/>
  <c r="H10" i="4" s="1"/>
  <c r="F21" i="4"/>
  <c r="F10" i="4" s="1"/>
  <c r="D94" i="4"/>
  <c r="D93" i="4"/>
  <c r="D92" i="4"/>
  <c r="D91" i="4"/>
  <c r="D90" i="4"/>
  <c r="D89" i="4"/>
  <c r="C89" i="4"/>
  <c r="C90" i="4" s="1"/>
  <c r="E88" i="4"/>
  <c r="D88" i="4"/>
  <c r="F88" i="4" s="1"/>
  <c r="C88" i="4"/>
  <c r="H88" i="4" s="1"/>
  <c r="H87" i="4"/>
  <c r="E87" i="4"/>
  <c r="D87" i="4"/>
  <c r="C87" i="4"/>
  <c r="D86" i="4"/>
  <c r="C86" i="4"/>
  <c r="H86" i="4" s="1"/>
  <c r="H85" i="4"/>
  <c r="D85" i="4"/>
  <c r="C85" i="4"/>
  <c r="E85" i="4" s="1"/>
  <c r="H84" i="4"/>
  <c r="E84" i="4"/>
  <c r="D84" i="4"/>
  <c r="F84" i="4" s="1"/>
  <c r="C84" i="4"/>
  <c r="D83" i="4"/>
  <c r="C83" i="4"/>
  <c r="E83" i="4" s="1"/>
  <c r="C75" i="4"/>
  <c r="C76" i="4"/>
  <c r="C77" i="4"/>
  <c r="C78" i="4"/>
  <c r="C79" i="4"/>
  <c r="C80" i="4" s="1"/>
  <c r="C74" i="4"/>
  <c r="C73" i="4"/>
  <c r="C72" i="4"/>
  <c r="C71" i="4"/>
  <c r="C70" i="4"/>
  <c r="C69" i="4"/>
  <c r="H70" i="4"/>
  <c r="H71" i="4"/>
  <c r="H72" i="4"/>
  <c r="H73" i="4"/>
  <c r="H69" i="4"/>
  <c r="D80" i="4"/>
  <c r="D79" i="4"/>
  <c r="D78" i="4"/>
  <c r="D77" i="4"/>
  <c r="D76" i="4"/>
  <c r="D75" i="4"/>
  <c r="D74" i="4"/>
  <c r="D73" i="4"/>
  <c r="E72" i="4"/>
  <c r="D72" i="4"/>
  <c r="E71" i="4"/>
  <c r="D71" i="4"/>
  <c r="E70" i="4"/>
  <c r="D70" i="4"/>
  <c r="E69" i="4"/>
  <c r="D69" i="4"/>
  <c r="F69" i="4" s="1"/>
  <c r="F66" i="4"/>
  <c r="E57" i="4"/>
  <c r="E58" i="4"/>
  <c r="E59" i="4"/>
  <c r="E60" i="4"/>
  <c r="E61" i="4"/>
  <c r="E62" i="4"/>
  <c r="E63" i="4"/>
  <c r="E64" i="4"/>
  <c r="E65" i="4"/>
  <c r="E66" i="4"/>
  <c r="E67" i="4"/>
  <c r="E56" i="4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D67" i="4"/>
  <c r="F67" i="4" s="1"/>
  <c r="D56" i="4"/>
  <c r="F56" i="4" s="1"/>
  <c r="F20" i="4"/>
  <c r="F9" i="4" s="1"/>
  <c r="D9" i="4"/>
  <c r="J20" i="4"/>
  <c r="J9" i="4" s="1"/>
  <c r="H20" i="4"/>
  <c r="H9" i="4" s="1"/>
  <c r="E40" i="4"/>
  <c r="H25" i="4" s="1"/>
  <c r="K2" i="4"/>
  <c r="I2" i="4"/>
  <c r="G2" i="4"/>
  <c r="E2" i="4"/>
  <c r="Q3" i="8"/>
  <c r="F71" i="4" l="1"/>
  <c r="F87" i="4"/>
  <c r="F83" i="4"/>
  <c r="C91" i="4"/>
  <c r="H90" i="4"/>
  <c r="E90" i="4"/>
  <c r="F90" i="4" s="1"/>
  <c r="F89" i="4"/>
  <c r="F85" i="4"/>
  <c r="H83" i="4"/>
  <c r="E86" i="4"/>
  <c r="F86" i="4" s="1"/>
  <c r="E89" i="4"/>
  <c r="H89" i="4"/>
  <c r="H74" i="4"/>
  <c r="E74" i="4"/>
  <c r="E73" i="4"/>
  <c r="F73" i="4" s="1"/>
  <c r="F74" i="4"/>
  <c r="F72" i="4"/>
  <c r="F70" i="4"/>
  <c r="F25" i="4"/>
  <c r="J25" i="4"/>
  <c r="C369" i="3"/>
  <c r="B369" i="3" s="1"/>
  <c r="D369" i="3" s="1"/>
  <c r="B367" i="3"/>
  <c r="D367" i="3" s="1"/>
  <c r="C367" i="3"/>
  <c r="C352" i="3"/>
  <c r="B352" i="3" s="1"/>
  <c r="C349" i="3"/>
  <c r="B349" i="3" s="1"/>
  <c r="C345" i="3"/>
  <c r="B345" i="3" s="1"/>
  <c r="C335" i="3"/>
  <c r="B335" i="3" s="1"/>
  <c r="C330" i="3"/>
  <c r="B330" i="3" s="1"/>
  <c r="C325" i="3"/>
  <c r="B325" i="3" s="1"/>
  <c r="C320" i="3"/>
  <c r="B320" i="3" s="1"/>
  <c r="C311" i="3"/>
  <c r="B311" i="3" s="1"/>
  <c r="C307" i="3"/>
  <c r="B307" i="3" s="1"/>
  <c r="C301" i="3"/>
  <c r="B301" i="3" s="1"/>
  <c r="C111" i="3"/>
  <c r="B111" i="3" s="1"/>
  <c r="D111" i="3"/>
  <c r="C112" i="3"/>
  <c r="B112" i="3" s="1"/>
  <c r="C113" i="3" s="1"/>
  <c r="D112" i="3"/>
  <c r="B113" i="3"/>
  <c r="D113" i="3" s="1"/>
  <c r="C114" i="3"/>
  <c r="B114" i="3" s="1"/>
  <c r="C104" i="3"/>
  <c r="B104" i="3" s="1"/>
  <c r="S8" i="8"/>
  <c r="F8" i="8"/>
  <c r="B8" i="8"/>
  <c r="E8" i="8" s="1"/>
  <c r="T3" i="8"/>
  <c r="G3" i="8"/>
  <c r="U3" i="8" s="1"/>
  <c r="B3" i="8"/>
  <c r="C9" i="7"/>
  <c r="E91" i="4" l="1"/>
  <c r="F91" i="4" s="1"/>
  <c r="C92" i="4"/>
  <c r="H91" i="4"/>
  <c r="H75" i="4"/>
  <c r="E75" i="4"/>
  <c r="F75" i="4" s="1"/>
  <c r="C368" i="3"/>
  <c r="B368" i="3" s="1"/>
  <c r="D368" i="3" s="1"/>
  <c r="D352" i="3"/>
  <c r="C353" i="3"/>
  <c r="B353" i="3" s="1"/>
  <c r="C350" i="3"/>
  <c r="B350" i="3" s="1"/>
  <c r="D349" i="3"/>
  <c r="D345" i="3"/>
  <c r="C346" i="3"/>
  <c r="B346" i="3" s="1"/>
  <c r="D335" i="3"/>
  <c r="C336" i="3"/>
  <c r="B336" i="3" s="1"/>
  <c r="D330" i="3"/>
  <c r="C331" i="3"/>
  <c r="B331" i="3" s="1"/>
  <c r="D325" i="3"/>
  <c r="C326" i="3"/>
  <c r="B326" i="3" s="1"/>
  <c r="C321" i="3"/>
  <c r="B321" i="3" s="1"/>
  <c r="D320" i="3"/>
  <c r="D311" i="3"/>
  <c r="C312" i="3"/>
  <c r="B312" i="3" s="1"/>
  <c r="C308" i="3"/>
  <c r="B308" i="3" s="1"/>
  <c r="D307" i="3"/>
  <c r="D301" i="3"/>
  <c r="C302" i="3"/>
  <c r="B302" i="3" s="1"/>
  <c r="D114" i="3"/>
  <c r="C115" i="3"/>
  <c r="B115" i="3" s="1"/>
  <c r="C105" i="3"/>
  <c r="B105" i="3" s="1"/>
  <c r="D104" i="3"/>
  <c r="C8" i="8"/>
  <c r="C3" i="8"/>
  <c r="G8" i="8" s="1"/>
  <c r="R103" i="7"/>
  <c r="R102" i="7"/>
  <c r="R101" i="7"/>
  <c r="R100" i="7"/>
  <c r="R99" i="7"/>
  <c r="B99" i="7"/>
  <c r="D99" i="7" s="1"/>
  <c r="B100" i="7"/>
  <c r="B101" i="7"/>
  <c r="D101" i="7" s="1"/>
  <c r="B106" i="7"/>
  <c r="B102" i="7"/>
  <c r="D102" i="7" s="1"/>
  <c r="B103" i="7"/>
  <c r="D103" i="7" s="1"/>
  <c r="B104" i="7"/>
  <c r="D104" i="7" s="1"/>
  <c r="B105" i="7"/>
  <c r="D105" i="7" s="1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8" i="7"/>
  <c r="F8" i="7" s="1"/>
  <c r="C106" i="7"/>
  <c r="C105" i="7"/>
  <c r="C104" i="7"/>
  <c r="C103" i="7"/>
  <c r="C102" i="7"/>
  <c r="C101" i="7"/>
  <c r="C100" i="7"/>
  <c r="C99" i="7"/>
  <c r="C8" i="7"/>
  <c r="T3" i="7"/>
  <c r="S3" i="7"/>
  <c r="G3" i="7"/>
  <c r="C3" i="7"/>
  <c r="G8" i="7" s="1"/>
  <c r="B3" i="7"/>
  <c r="L8" i="6"/>
  <c r="L7" i="6"/>
  <c r="J8" i="6"/>
  <c r="J7" i="6"/>
  <c r="C105" i="6"/>
  <c r="B105" i="6"/>
  <c r="C104" i="6"/>
  <c r="B104" i="6" s="1"/>
  <c r="C103" i="6"/>
  <c r="B103" i="6"/>
  <c r="C102" i="6"/>
  <c r="B102" i="6" s="1"/>
  <c r="D102" i="6" s="1"/>
  <c r="C101" i="6"/>
  <c r="B101" i="6" s="1"/>
  <c r="C100" i="6"/>
  <c r="B100" i="6"/>
  <c r="C99" i="6"/>
  <c r="B99" i="6"/>
  <c r="D99" i="6" s="1"/>
  <c r="C98" i="6"/>
  <c r="B98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G7" i="6"/>
  <c r="F7" i="6" s="1"/>
  <c r="S3" i="6"/>
  <c r="G3" i="6"/>
  <c r="T3" i="6" s="1"/>
  <c r="C3" i="6"/>
  <c r="B3" i="6"/>
  <c r="D101" i="6" s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7" i="5"/>
  <c r="H7" i="5"/>
  <c r="M7" i="5"/>
  <c r="D98" i="5"/>
  <c r="D99" i="5"/>
  <c r="D100" i="5"/>
  <c r="D101" i="5"/>
  <c r="D102" i="5"/>
  <c r="D103" i="5"/>
  <c r="D104" i="5"/>
  <c r="D105" i="5"/>
  <c r="D7" i="5"/>
  <c r="C98" i="5"/>
  <c r="C99" i="5"/>
  <c r="C100" i="5"/>
  <c r="C101" i="5"/>
  <c r="C102" i="5"/>
  <c r="C103" i="5"/>
  <c r="C104" i="5"/>
  <c r="C105" i="5"/>
  <c r="K7" i="5"/>
  <c r="T3" i="5"/>
  <c r="S3" i="5"/>
  <c r="G3" i="5"/>
  <c r="B3" i="5"/>
  <c r="C3" i="5" s="1"/>
  <c r="G7" i="5" s="1"/>
  <c r="F7" i="5" s="1"/>
  <c r="C5" i="3"/>
  <c r="B5" i="3" s="1"/>
  <c r="G7" i="3"/>
  <c r="G6" i="3"/>
  <c r="G5" i="3"/>
  <c r="B9" i="2"/>
  <c r="E15" i="2"/>
  <c r="F15" i="2" s="1"/>
  <c r="B14" i="2"/>
  <c r="B13" i="2" s="1"/>
  <c r="C13" i="2" s="1"/>
  <c r="C14" i="2"/>
  <c r="E102" i="1"/>
  <c r="D102" i="1" s="1"/>
  <c r="B102" i="1" s="1"/>
  <c r="G102" i="1"/>
  <c r="F102" i="1" s="1"/>
  <c r="Q102" i="1" s="1"/>
  <c r="H7" i="2"/>
  <c r="B10" i="2"/>
  <c r="B7" i="2"/>
  <c r="B5" i="2"/>
  <c r="H8" i="2" s="1"/>
  <c r="C93" i="4" l="1"/>
  <c r="H92" i="4"/>
  <c r="E92" i="4"/>
  <c r="F92" i="4" s="1"/>
  <c r="H76" i="4"/>
  <c r="E76" i="4"/>
  <c r="F76" i="4" s="1"/>
  <c r="D353" i="3"/>
  <c r="C354" i="3"/>
  <c r="B354" i="3" s="1"/>
  <c r="D350" i="3"/>
  <c r="C351" i="3"/>
  <c r="B351" i="3" s="1"/>
  <c r="D351" i="3" s="1"/>
  <c r="D346" i="3"/>
  <c r="C347" i="3"/>
  <c r="B347" i="3" s="1"/>
  <c r="C337" i="3"/>
  <c r="B337" i="3" s="1"/>
  <c r="D336" i="3"/>
  <c r="D331" i="3"/>
  <c r="C332" i="3"/>
  <c r="B332" i="3" s="1"/>
  <c r="D326" i="3"/>
  <c r="C327" i="3"/>
  <c r="B327" i="3" s="1"/>
  <c r="D321" i="3"/>
  <c r="C322" i="3"/>
  <c r="B322" i="3" s="1"/>
  <c r="D312" i="3"/>
  <c r="C313" i="3"/>
  <c r="B313" i="3" s="1"/>
  <c r="D308" i="3"/>
  <c r="C309" i="3"/>
  <c r="B309" i="3" s="1"/>
  <c r="D302" i="3"/>
  <c r="C303" i="3"/>
  <c r="B303" i="3" s="1"/>
  <c r="C116" i="3"/>
  <c r="B116" i="3" s="1"/>
  <c r="D115" i="3"/>
  <c r="C106" i="3"/>
  <c r="B106" i="3" s="1"/>
  <c r="D105" i="3"/>
  <c r="N8" i="8"/>
  <c r="M8" i="8" s="1"/>
  <c r="H8" i="8"/>
  <c r="D8" i="8"/>
  <c r="L8" i="8"/>
  <c r="K8" i="8" s="1"/>
  <c r="C9" i="8" s="1"/>
  <c r="B8" i="7"/>
  <c r="D100" i="7"/>
  <c r="M8" i="7"/>
  <c r="L8" i="7" s="1"/>
  <c r="H8" i="7"/>
  <c r="D106" i="7"/>
  <c r="M7" i="6"/>
  <c r="H7" i="6"/>
  <c r="D104" i="6"/>
  <c r="C7" i="6"/>
  <c r="B7" i="6" s="1"/>
  <c r="D100" i="6"/>
  <c r="D103" i="6"/>
  <c r="D98" i="6"/>
  <c r="D105" i="6"/>
  <c r="C7" i="5"/>
  <c r="B7" i="5" s="1"/>
  <c r="C6" i="3"/>
  <c r="B6" i="3" s="1"/>
  <c r="D5" i="3"/>
  <c r="E14" i="2"/>
  <c r="L3" i="1"/>
  <c r="K6" i="1"/>
  <c r="K3" i="1"/>
  <c r="C94" i="4" l="1"/>
  <c r="H93" i="4"/>
  <c r="E93" i="4"/>
  <c r="F93" i="4" s="1"/>
  <c r="H77" i="4"/>
  <c r="E77" i="4"/>
  <c r="F77" i="4" s="1"/>
  <c r="B9" i="8"/>
  <c r="E9" i="8" s="1"/>
  <c r="Q8" i="8"/>
  <c r="D354" i="3"/>
  <c r="C355" i="3"/>
  <c r="B355" i="3" s="1"/>
  <c r="D347" i="3"/>
  <c r="C348" i="3"/>
  <c r="B348" i="3" s="1"/>
  <c r="D348" i="3" s="1"/>
  <c r="D337" i="3"/>
  <c r="C338" i="3"/>
  <c r="B338" i="3" s="1"/>
  <c r="D332" i="3"/>
  <c r="C333" i="3"/>
  <c r="B333" i="3" s="1"/>
  <c r="D327" i="3"/>
  <c r="C328" i="3"/>
  <c r="B328" i="3" s="1"/>
  <c r="D322" i="3"/>
  <c r="C323" i="3"/>
  <c r="B323" i="3" s="1"/>
  <c r="D313" i="3"/>
  <c r="C314" i="3"/>
  <c r="B314" i="3" s="1"/>
  <c r="D309" i="3"/>
  <c r="C310" i="3"/>
  <c r="B310" i="3" s="1"/>
  <c r="D310" i="3" s="1"/>
  <c r="D303" i="3"/>
  <c r="C304" i="3"/>
  <c r="B304" i="3" s="1"/>
  <c r="D116" i="3"/>
  <c r="C117" i="3"/>
  <c r="B117" i="3" s="1"/>
  <c r="D106" i="3"/>
  <c r="C107" i="3"/>
  <c r="B107" i="3" s="1"/>
  <c r="D9" i="8"/>
  <c r="L9" i="8"/>
  <c r="K9" i="8" s="1"/>
  <c r="C10" i="8" s="1"/>
  <c r="G9" i="8"/>
  <c r="F9" i="8" s="1"/>
  <c r="D8" i="7"/>
  <c r="K8" i="7"/>
  <c r="J8" i="7" s="1"/>
  <c r="P8" i="7"/>
  <c r="G9" i="7"/>
  <c r="F9" i="7" s="1"/>
  <c r="D7" i="6"/>
  <c r="K7" i="6"/>
  <c r="D6" i="3"/>
  <c r="C7" i="3"/>
  <c r="B7" i="3" s="1"/>
  <c r="F14" i="2"/>
  <c r="E13" i="2"/>
  <c r="F13" i="2" s="1"/>
  <c r="C15" i="2"/>
  <c r="O3" i="1"/>
  <c r="H94" i="4" l="1"/>
  <c r="E94" i="4"/>
  <c r="F94" i="4" s="1"/>
  <c r="H78" i="4"/>
  <c r="E78" i="4"/>
  <c r="F78" i="4" s="1"/>
  <c r="B10" i="8"/>
  <c r="D10" i="8" s="1"/>
  <c r="D355" i="3"/>
  <c r="C356" i="3"/>
  <c r="B356" i="3" s="1"/>
  <c r="D338" i="3"/>
  <c r="C339" i="3"/>
  <c r="B339" i="3" s="1"/>
  <c r="D333" i="3"/>
  <c r="C334" i="3"/>
  <c r="B334" i="3" s="1"/>
  <c r="D334" i="3" s="1"/>
  <c r="D328" i="3"/>
  <c r="C329" i="3"/>
  <c r="B329" i="3" s="1"/>
  <c r="D329" i="3" s="1"/>
  <c r="D323" i="3"/>
  <c r="C324" i="3"/>
  <c r="B324" i="3" s="1"/>
  <c r="D324" i="3" s="1"/>
  <c r="D314" i="3"/>
  <c r="C315" i="3"/>
  <c r="B315" i="3" s="1"/>
  <c r="D304" i="3"/>
  <c r="C305" i="3"/>
  <c r="B305" i="3" s="1"/>
  <c r="C118" i="3"/>
  <c r="B118" i="3" s="1"/>
  <c r="D117" i="3"/>
  <c r="D107" i="3"/>
  <c r="C108" i="3"/>
  <c r="B108" i="3" s="1"/>
  <c r="H9" i="8"/>
  <c r="N9" i="8"/>
  <c r="M9" i="8" s="1"/>
  <c r="B9" i="7"/>
  <c r="H9" i="7"/>
  <c r="M9" i="7"/>
  <c r="L9" i="7" s="1"/>
  <c r="C8" i="6"/>
  <c r="B8" i="6" s="1"/>
  <c r="S4" i="6"/>
  <c r="C8" i="3"/>
  <c r="B8" i="3" s="1"/>
  <c r="D7" i="3"/>
  <c r="F16" i="2"/>
  <c r="C16" i="2"/>
  <c r="P3" i="1"/>
  <c r="G4" i="1" s="1"/>
  <c r="F4" i="1" s="1"/>
  <c r="E4" i="1"/>
  <c r="H79" i="4" l="1"/>
  <c r="E79" i="4"/>
  <c r="F79" i="4" s="1"/>
  <c r="E10" i="8"/>
  <c r="L10" i="8"/>
  <c r="K10" i="8" s="1"/>
  <c r="C11" i="8" s="1"/>
  <c r="B11" i="8" s="1"/>
  <c r="C357" i="3"/>
  <c r="B357" i="3" s="1"/>
  <c r="D356" i="3"/>
  <c r="C340" i="3"/>
  <c r="B340" i="3" s="1"/>
  <c r="D339" i="3"/>
  <c r="C316" i="3"/>
  <c r="B316" i="3" s="1"/>
  <c r="D315" i="3"/>
  <c r="C306" i="3"/>
  <c r="B306" i="3" s="1"/>
  <c r="D306" i="3" s="1"/>
  <c r="D305" i="3"/>
  <c r="C119" i="3"/>
  <c r="B119" i="3" s="1"/>
  <c r="D118" i="3"/>
  <c r="D108" i="3"/>
  <c r="C109" i="3"/>
  <c r="B109" i="3" s="1"/>
  <c r="Q9" i="8"/>
  <c r="G10" i="8"/>
  <c r="F10" i="8" s="1"/>
  <c r="D9" i="7"/>
  <c r="K9" i="7"/>
  <c r="J9" i="7" s="1"/>
  <c r="C10" i="7" s="1"/>
  <c r="B10" i="7" s="1"/>
  <c r="G10" i="7"/>
  <c r="F10" i="7" s="1"/>
  <c r="G8" i="6"/>
  <c r="F8" i="6" s="1"/>
  <c r="P7" i="6"/>
  <c r="D8" i="6"/>
  <c r="K8" i="6"/>
  <c r="D8" i="3"/>
  <c r="C9" i="3"/>
  <c r="B9" i="3" s="1"/>
  <c r="G5" i="1"/>
  <c r="F5" i="1" s="1"/>
  <c r="D4" i="1"/>
  <c r="E5" i="1" s="1"/>
  <c r="D5" i="1" s="1"/>
  <c r="B4" i="1"/>
  <c r="E80" i="4" l="1"/>
  <c r="F80" i="4" s="1"/>
  <c r="H80" i="4"/>
  <c r="D11" i="8"/>
  <c r="L11" i="8"/>
  <c r="K11" i="8" s="1"/>
  <c r="C12" i="8" s="1"/>
  <c r="B12" i="8" s="1"/>
  <c r="E11" i="8"/>
  <c r="D357" i="3"/>
  <c r="C358" i="3"/>
  <c r="B358" i="3" s="1"/>
  <c r="D340" i="3"/>
  <c r="C341" i="3"/>
  <c r="B341" i="3" s="1"/>
  <c r="D316" i="3"/>
  <c r="C317" i="3"/>
  <c r="B317" i="3" s="1"/>
  <c r="D119" i="3"/>
  <c r="C120" i="3"/>
  <c r="B120" i="3" s="1"/>
  <c r="D109" i="3"/>
  <c r="C110" i="3"/>
  <c r="B110" i="3" s="1"/>
  <c r="D110" i="3" s="1"/>
  <c r="N10" i="8"/>
  <c r="M10" i="8" s="1"/>
  <c r="H10" i="8"/>
  <c r="P9" i="7"/>
  <c r="D10" i="7"/>
  <c r="K10" i="7"/>
  <c r="J10" i="7" s="1"/>
  <c r="C11" i="7" s="1"/>
  <c r="B11" i="7" s="1"/>
  <c r="M10" i="7"/>
  <c r="L10" i="7" s="1"/>
  <c r="H10" i="7"/>
  <c r="C9" i="6"/>
  <c r="B9" i="6" s="1"/>
  <c r="M8" i="6"/>
  <c r="H8" i="6"/>
  <c r="D9" i="3"/>
  <c r="C10" i="3"/>
  <c r="B10" i="3" s="1"/>
  <c r="E6" i="1"/>
  <c r="B5" i="1"/>
  <c r="Q5" i="1"/>
  <c r="G6" i="1"/>
  <c r="Q4" i="1"/>
  <c r="L12" i="8" l="1"/>
  <c r="K12" i="8" s="1"/>
  <c r="C13" i="8" s="1"/>
  <c r="E12" i="8"/>
  <c r="D12" i="8"/>
  <c r="B13" i="8"/>
  <c r="E13" i="8" s="1"/>
  <c r="D358" i="3"/>
  <c r="C359" i="3"/>
  <c r="B359" i="3" s="1"/>
  <c r="D341" i="3"/>
  <c r="C342" i="3"/>
  <c r="B342" i="3" s="1"/>
  <c r="D317" i="3"/>
  <c r="C318" i="3"/>
  <c r="B318" i="3" s="1"/>
  <c r="C121" i="3"/>
  <c r="B121" i="3" s="1"/>
  <c r="D120" i="3"/>
  <c r="G11" i="8"/>
  <c r="F11" i="8" s="1"/>
  <c r="Q10" i="8"/>
  <c r="L13" i="8"/>
  <c r="K13" i="8" s="1"/>
  <c r="C14" i="8" s="1"/>
  <c r="D13" i="8"/>
  <c r="K11" i="7"/>
  <c r="J11" i="7" s="1"/>
  <c r="C12" i="7" s="1"/>
  <c r="B12" i="7" s="1"/>
  <c r="D11" i="7"/>
  <c r="P10" i="7"/>
  <c r="G11" i="7"/>
  <c r="F11" i="7" s="1"/>
  <c r="D9" i="6"/>
  <c r="K9" i="6"/>
  <c r="J9" i="6" s="1"/>
  <c r="D10" i="3"/>
  <c r="C11" i="3"/>
  <c r="B11" i="3" s="1"/>
  <c r="F6" i="1"/>
  <c r="G7" i="1" s="1"/>
  <c r="D6" i="1"/>
  <c r="B14" i="8" l="1"/>
  <c r="E14" i="8" s="1"/>
  <c r="C360" i="3"/>
  <c r="B360" i="3" s="1"/>
  <c r="D359" i="3"/>
  <c r="C343" i="3"/>
  <c r="B343" i="3" s="1"/>
  <c r="D342" i="3"/>
  <c r="C319" i="3"/>
  <c r="B319" i="3" s="1"/>
  <c r="D319" i="3" s="1"/>
  <c r="D318" i="3"/>
  <c r="D121" i="3"/>
  <c r="C122" i="3"/>
  <c r="B122" i="3" s="1"/>
  <c r="L14" i="8"/>
  <c r="K14" i="8" s="1"/>
  <c r="C15" i="8" s="1"/>
  <c r="D14" i="8"/>
  <c r="H11" i="8"/>
  <c r="N11" i="8"/>
  <c r="M11" i="8" s="1"/>
  <c r="D12" i="7"/>
  <c r="K12" i="7"/>
  <c r="J12" i="7" s="1"/>
  <c r="C13" i="7" s="1"/>
  <c r="B13" i="7" s="1"/>
  <c r="H11" i="7"/>
  <c r="M11" i="7"/>
  <c r="L11" i="7" s="1"/>
  <c r="C10" i="6"/>
  <c r="B10" i="6" s="1"/>
  <c r="P8" i="6"/>
  <c r="G9" i="6"/>
  <c r="F9" i="6" s="1"/>
  <c r="D11" i="3"/>
  <c r="C12" i="3"/>
  <c r="B12" i="3" s="1"/>
  <c r="F7" i="1"/>
  <c r="G8" i="1" s="1"/>
  <c r="E7" i="1"/>
  <c r="D7" i="1" s="1"/>
  <c r="B6" i="1"/>
  <c r="Q6" i="1"/>
  <c r="B15" i="8" l="1"/>
  <c r="E15" i="8" s="1"/>
  <c r="D360" i="3"/>
  <c r="C361" i="3"/>
  <c r="B361" i="3" s="1"/>
  <c r="D343" i="3"/>
  <c r="C344" i="3"/>
  <c r="B344" i="3" s="1"/>
  <c r="D344" i="3" s="1"/>
  <c r="D122" i="3"/>
  <c r="C123" i="3"/>
  <c r="B123" i="3" s="1"/>
  <c r="Q11" i="8"/>
  <c r="G12" i="8"/>
  <c r="F12" i="8" s="1"/>
  <c r="L15" i="8"/>
  <c r="K15" i="8" s="1"/>
  <c r="C16" i="8" s="1"/>
  <c r="K13" i="7"/>
  <c r="J13" i="7" s="1"/>
  <c r="C14" i="7" s="1"/>
  <c r="B14" i="7" s="1"/>
  <c r="D13" i="7"/>
  <c r="G12" i="7"/>
  <c r="F12" i="7" s="1"/>
  <c r="P11" i="7"/>
  <c r="H9" i="6"/>
  <c r="M9" i="6"/>
  <c r="L9" i="6" s="1"/>
  <c r="K10" i="6"/>
  <c r="J10" i="6" s="1"/>
  <c r="D10" i="6"/>
  <c r="D12" i="3"/>
  <c r="C13" i="3"/>
  <c r="B13" i="3" s="1"/>
  <c r="F8" i="1"/>
  <c r="G9" i="1" s="1"/>
  <c r="Q7" i="1"/>
  <c r="E8" i="1"/>
  <c r="D8" i="1" s="1"/>
  <c r="B7" i="1"/>
  <c r="D15" i="8" l="1"/>
  <c r="B16" i="8"/>
  <c r="L16" i="8" s="1"/>
  <c r="K16" i="8" s="1"/>
  <c r="C17" i="8" s="1"/>
  <c r="E16" i="8"/>
  <c r="D361" i="3"/>
  <c r="C362" i="3"/>
  <c r="B362" i="3" s="1"/>
  <c r="C124" i="3"/>
  <c r="B124" i="3" s="1"/>
  <c r="D123" i="3"/>
  <c r="D16" i="8"/>
  <c r="N12" i="8"/>
  <c r="M12" i="8" s="1"/>
  <c r="H12" i="8"/>
  <c r="K14" i="7"/>
  <c r="J14" i="7" s="1"/>
  <c r="C15" i="7" s="1"/>
  <c r="B15" i="7" s="1"/>
  <c r="D14" i="7"/>
  <c r="M12" i="7"/>
  <c r="L12" i="7" s="1"/>
  <c r="H12" i="7"/>
  <c r="C11" i="6"/>
  <c r="B11" i="6" s="1"/>
  <c r="G10" i="6"/>
  <c r="F10" i="6" s="1"/>
  <c r="P9" i="6"/>
  <c r="D13" i="3"/>
  <c r="C14" i="3"/>
  <c r="B14" i="3" s="1"/>
  <c r="F9" i="1"/>
  <c r="G10" i="1" s="1"/>
  <c r="Q8" i="1"/>
  <c r="B8" i="1"/>
  <c r="E9" i="1"/>
  <c r="D9" i="1" s="1"/>
  <c r="B17" i="8" l="1"/>
  <c r="E17" i="8" s="1"/>
  <c r="D362" i="3"/>
  <c r="C363" i="3"/>
  <c r="B363" i="3" s="1"/>
  <c r="D124" i="3"/>
  <c r="C125" i="3"/>
  <c r="B125" i="3" s="1"/>
  <c r="D17" i="8"/>
  <c r="L17" i="8"/>
  <c r="K17" i="8" s="1"/>
  <c r="C18" i="8" s="1"/>
  <c r="G13" i="8"/>
  <c r="F13" i="8" s="1"/>
  <c r="Q12" i="8"/>
  <c r="D15" i="7"/>
  <c r="K15" i="7"/>
  <c r="J15" i="7" s="1"/>
  <c r="C16" i="7" s="1"/>
  <c r="B16" i="7" s="1"/>
  <c r="G13" i="7"/>
  <c r="F13" i="7" s="1"/>
  <c r="P12" i="7"/>
  <c r="M10" i="6"/>
  <c r="L10" i="6" s="1"/>
  <c r="H10" i="6"/>
  <c r="D11" i="6"/>
  <c r="K11" i="6"/>
  <c r="J11" i="6" s="1"/>
  <c r="D14" i="3"/>
  <c r="C15" i="3"/>
  <c r="B15" i="3" s="1"/>
  <c r="F10" i="1"/>
  <c r="G11" i="1" s="1"/>
  <c r="Q9" i="1"/>
  <c r="E10" i="1"/>
  <c r="D10" i="1" s="1"/>
  <c r="B9" i="1"/>
  <c r="B18" i="8" l="1"/>
  <c r="E18" i="8" s="1"/>
  <c r="D363" i="3"/>
  <c r="C364" i="3"/>
  <c r="B364" i="3" s="1"/>
  <c r="D125" i="3"/>
  <c r="C126" i="3"/>
  <c r="B126" i="3" s="1"/>
  <c r="H13" i="8"/>
  <c r="N13" i="8"/>
  <c r="M13" i="8" s="1"/>
  <c r="D18" i="8"/>
  <c r="K16" i="7"/>
  <c r="J16" i="7" s="1"/>
  <c r="C17" i="7" s="1"/>
  <c r="B17" i="7" s="1"/>
  <c r="D16" i="7"/>
  <c r="H13" i="7"/>
  <c r="M13" i="7"/>
  <c r="L13" i="7" s="1"/>
  <c r="C12" i="6"/>
  <c r="B12" i="6" s="1"/>
  <c r="G11" i="6"/>
  <c r="F11" i="6" s="1"/>
  <c r="P10" i="6"/>
  <c r="D15" i="3"/>
  <c r="C16" i="3"/>
  <c r="B16" i="3" s="1"/>
  <c r="F11" i="1"/>
  <c r="G12" i="1" s="1"/>
  <c r="Q10" i="1"/>
  <c r="B10" i="1"/>
  <c r="E11" i="1"/>
  <c r="D11" i="1" s="1"/>
  <c r="L18" i="8" l="1"/>
  <c r="K18" i="8" s="1"/>
  <c r="C19" i="8" s="1"/>
  <c r="B19" i="8" s="1"/>
  <c r="C365" i="3"/>
  <c r="B365" i="3" s="1"/>
  <c r="D364" i="3"/>
  <c r="C127" i="3"/>
  <c r="B127" i="3" s="1"/>
  <c r="D126" i="3"/>
  <c r="G14" i="8"/>
  <c r="F14" i="8" s="1"/>
  <c r="Q13" i="8"/>
  <c r="D17" i="7"/>
  <c r="K17" i="7"/>
  <c r="J17" i="7" s="1"/>
  <c r="C18" i="7" s="1"/>
  <c r="B18" i="7" s="1"/>
  <c r="G14" i="7"/>
  <c r="F14" i="7" s="1"/>
  <c r="P13" i="7"/>
  <c r="M11" i="6"/>
  <c r="L11" i="6" s="1"/>
  <c r="H11" i="6"/>
  <c r="D12" i="6"/>
  <c r="K12" i="6"/>
  <c r="J12" i="6" s="1"/>
  <c r="D16" i="3"/>
  <c r="C17" i="3"/>
  <c r="B17" i="3" s="1"/>
  <c r="F12" i="1"/>
  <c r="G13" i="1" s="1"/>
  <c r="Q11" i="1"/>
  <c r="E12" i="1"/>
  <c r="D12" i="1" s="1"/>
  <c r="B11" i="1"/>
  <c r="L19" i="8" l="1"/>
  <c r="K19" i="8" s="1"/>
  <c r="C20" i="8" s="1"/>
  <c r="B20" i="8" s="1"/>
  <c r="L20" i="8" s="1"/>
  <c r="K20" i="8" s="1"/>
  <c r="C21" i="8" s="1"/>
  <c r="D19" i="8"/>
  <c r="E19" i="8"/>
  <c r="D365" i="3"/>
  <c r="C366" i="3"/>
  <c r="B366" i="3" s="1"/>
  <c r="D366" i="3" s="1"/>
  <c r="D127" i="3"/>
  <c r="C128" i="3"/>
  <c r="B128" i="3" s="1"/>
  <c r="N14" i="8"/>
  <c r="M14" i="8" s="1"/>
  <c r="H14" i="8"/>
  <c r="D18" i="7"/>
  <c r="K18" i="7"/>
  <c r="J18" i="7" s="1"/>
  <c r="C19" i="7" s="1"/>
  <c r="B19" i="7" s="1"/>
  <c r="M14" i="7"/>
  <c r="L14" i="7" s="1"/>
  <c r="H14" i="7"/>
  <c r="C13" i="6"/>
  <c r="B13" i="6" s="1"/>
  <c r="G12" i="6"/>
  <c r="F12" i="6" s="1"/>
  <c r="P11" i="6"/>
  <c r="D17" i="3"/>
  <c r="C18" i="3"/>
  <c r="B18" i="3" s="1"/>
  <c r="F13" i="1"/>
  <c r="G14" i="1" s="1"/>
  <c r="F14" i="1" s="1"/>
  <c r="G15" i="1" s="1"/>
  <c r="F15" i="1" s="1"/>
  <c r="G16" i="1" s="1"/>
  <c r="F16" i="1" s="1"/>
  <c r="G17" i="1" s="1"/>
  <c r="F17" i="1" s="1"/>
  <c r="G18" i="1" s="1"/>
  <c r="F18" i="1" s="1"/>
  <c r="G19" i="1" s="1"/>
  <c r="F19" i="1" s="1"/>
  <c r="G20" i="1" s="1"/>
  <c r="F20" i="1" s="1"/>
  <c r="G21" i="1" s="1"/>
  <c r="F21" i="1" s="1"/>
  <c r="G22" i="1" s="1"/>
  <c r="F22" i="1" s="1"/>
  <c r="Q12" i="1"/>
  <c r="E13" i="1"/>
  <c r="D13" i="1" s="1"/>
  <c r="B12" i="1"/>
  <c r="E20" i="8" l="1"/>
  <c r="D20" i="8"/>
  <c r="B21" i="8"/>
  <c r="E21" i="8" s="1"/>
  <c r="D128" i="3"/>
  <c r="C129" i="3"/>
  <c r="B129" i="3" s="1"/>
  <c r="G15" i="8"/>
  <c r="F15" i="8" s="1"/>
  <c r="Q14" i="8"/>
  <c r="L21" i="8"/>
  <c r="K21" i="8" s="1"/>
  <c r="C22" i="8" s="1"/>
  <c r="D19" i="7"/>
  <c r="K19" i="7"/>
  <c r="J19" i="7" s="1"/>
  <c r="C20" i="7" s="1"/>
  <c r="B20" i="7" s="1"/>
  <c r="G15" i="7"/>
  <c r="F15" i="7" s="1"/>
  <c r="P14" i="7"/>
  <c r="H12" i="6"/>
  <c r="M12" i="6"/>
  <c r="L12" i="6" s="1"/>
  <c r="D13" i="6"/>
  <c r="K13" i="6"/>
  <c r="J13" i="6" s="1"/>
  <c r="D18" i="3"/>
  <c r="C19" i="3"/>
  <c r="B19" i="3" s="1"/>
  <c r="Q13" i="1"/>
  <c r="E14" i="1"/>
  <c r="D14" i="1" s="1"/>
  <c r="B13" i="1"/>
  <c r="G23" i="1"/>
  <c r="F23" i="1" s="1"/>
  <c r="D21" i="8" l="1"/>
  <c r="B22" i="8"/>
  <c r="D22" i="8" s="1"/>
  <c r="D129" i="3"/>
  <c r="C130" i="3"/>
  <c r="B130" i="3" s="1"/>
  <c r="H15" i="8"/>
  <c r="N15" i="8"/>
  <c r="M15" i="8" s="1"/>
  <c r="D20" i="7"/>
  <c r="K20" i="7"/>
  <c r="J20" i="7" s="1"/>
  <c r="C21" i="7" s="1"/>
  <c r="B21" i="7" s="1"/>
  <c r="H15" i="7"/>
  <c r="M15" i="7"/>
  <c r="L15" i="7" s="1"/>
  <c r="C14" i="6"/>
  <c r="B14" i="6" s="1"/>
  <c r="P12" i="6"/>
  <c r="G13" i="6"/>
  <c r="F13" i="6" s="1"/>
  <c r="D19" i="3"/>
  <c r="C20" i="3"/>
  <c r="B20" i="3" s="1"/>
  <c r="G24" i="1"/>
  <c r="F24" i="1" s="1"/>
  <c r="Q14" i="1"/>
  <c r="E15" i="1"/>
  <c r="D15" i="1" s="1"/>
  <c r="B14" i="1"/>
  <c r="L22" i="8" l="1"/>
  <c r="K22" i="8" s="1"/>
  <c r="C23" i="8" s="1"/>
  <c r="E22" i="8"/>
  <c r="B23" i="8"/>
  <c r="D23" i="8" s="1"/>
  <c r="C131" i="3"/>
  <c r="B131" i="3" s="1"/>
  <c r="D130" i="3"/>
  <c r="G16" i="8"/>
  <c r="F16" i="8" s="1"/>
  <c r="Q15" i="8"/>
  <c r="L23" i="8"/>
  <c r="K23" i="8" s="1"/>
  <c r="C24" i="8" s="1"/>
  <c r="D21" i="7"/>
  <c r="K21" i="7"/>
  <c r="J21" i="7" s="1"/>
  <c r="C22" i="7" s="1"/>
  <c r="B22" i="7" s="1"/>
  <c r="P15" i="7"/>
  <c r="G16" i="7"/>
  <c r="F16" i="7" s="1"/>
  <c r="H13" i="6"/>
  <c r="M13" i="6"/>
  <c r="L13" i="6" s="1"/>
  <c r="K14" i="6"/>
  <c r="J14" i="6" s="1"/>
  <c r="D14" i="6"/>
  <c r="D20" i="3"/>
  <c r="C21" i="3"/>
  <c r="B21" i="3" s="1"/>
  <c r="Q15" i="1"/>
  <c r="E16" i="1"/>
  <c r="D16" i="1" s="1"/>
  <c r="B15" i="1"/>
  <c r="G25" i="1"/>
  <c r="F25" i="1" s="1"/>
  <c r="E23" i="8" l="1"/>
  <c r="B24" i="8"/>
  <c r="E24" i="8" s="1"/>
  <c r="C132" i="3"/>
  <c r="B132" i="3" s="1"/>
  <c r="D131" i="3"/>
  <c r="L24" i="8"/>
  <c r="K24" i="8" s="1"/>
  <c r="C25" i="8" s="1"/>
  <c r="N16" i="8"/>
  <c r="M16" i="8" s="1"/>
  <c r="H16" i="8"/>
  <c r="D22" i="7"/>
  <c r="K22" i="7"/>
  <c r="J22" i="7" s="1"/>
  <c r="C23" i="7" s="1"/>
  <c r="B23" i="7" s="1"/>
  <c r="M16" i="7"/>
  <c r="L16" i="7" s="1"/>
  <c r="H16" i="7"/>
  <c r="C15" i="6"/>
  <c r="B15" i="6" s="1"/>
  <c r="G14" i="6"/>
  <c r="F14" i="6" s="1"/>
  <c r="P13" i="6"/>
  <c r="D21" i="3"/>
  <c r="C22" i="3"/>
  <c r="B22" i="3" s="1"/>
  <c r="G26" i="1"/>
  <c r="F26" i="1" s="1"/>
  <c r="Q16" i="1"/>
  <c r="E17" i="1"/>
  <c r="D17" i="1" s="1"/>
  <c r="B16" i="1"/>
  <c r="D24" i="8" l="1"/>
  <c r="B25" i="8"/>
  <c r="D25" i="8" s="1"/>
  <c r="E25" i="8"/>
  <c r="D132" i="3"/>
  <c r="C133" i="3"/>
  <c r="B133" i="3" s="1"/>
  <c r="L25" i="8"/>
  <c r="K25" i="8" s="1"/>
  <c r="C26" i="8" s="1"/>
  <c r="G17" i="8"/>
  <c r="F17" i="8" s="1"/>
  <c r="Q16" i="8"/>
  <c r="K23" i="7"/>
  <c r="J23" i="7" s="1"/>
  <c r="C24" i="7" s="1"/>
  <c r="B24" i="7" s="1"/>
  <c r="D23" i="7"/>
  <c r="P16" i="7"/>
  <c r="G17" i="7"/>
  <c r="F17" i="7" s="1"/>
  <c r="M14" i="6"/>
  <c r="L14" i="6" s="1"/>
  <c r="H14" i="6"/>
  <c r="D15" i="6"/>
  <c r="K15" i="6"/>
  <c r="J15" i="6" s="1"/>
  <c r="D22" i="3"/>
  <c r="C23" i="3"/>
  <c r="B23" i="3" s="1"/>
  <c r="Q17" i="1"/>
  <c r="E18" i="1"/>
  <c r="D18" i="1" s="1"/>
  <c r="B17" i="1"/>
  <c r="G27" i="1"/>
  <c r="F27" i="1" s="1"/>
  <c r="B26" i="8" l="1"/>
  <c r="E26" i="8"/>
  <c r="D133" i="3"/>
  <c r="C134" i="3"/>
  <c r="B134" i="3" s="1"/>
  <c r="H17" i="8"/>
  <c r="N17" i="8"/>
  <c r="M17" i="8" s="1"/>
  <c r="D26" i="8"/>
  <c r="L26" i="8"/>
  <c r="K26" i="8" s="1"/>
  <c r="C27" i="8" s="1"/>
  <c r="D24" i="7"/>
  <c r="K24" i="7"/>
  <c r="J24" i="7" s="1"/>
  <c r="C25" i="7" s="1"/>
  <c r="B25" i="7" s="1"/>
  <c r="M17" i="7"/>
  <c r="L17" i="7" s="1"/>
  <c r="H17" i="7"/>
  <c r="C16" i="6"/>
  <c r="B16" i="6" s="1"/>
  <c r="G15" i="6"/>
  <c r="F15" i="6" s="1"/>
  <c r="P14" i="6"/>
  <c r="D23" i="3"/>
  <c r="C24" i="3"/>
  <c r="B24" i="3" s="1"/>
  <c r="G28" i="1"/>
  <c r="F28" i="1" s="1"/>
  <c r="Q18" i="1"/>
  <c r="E19" i="1"/>
  <c r="D19" i="1" s="1"/>
  <c r="B18" i="1"/>
  <c r="B27" i="8" l="1"/>
  <c r="D27" i="8" s="1"/>
  <c r="E27" i="8"/>
  <c r="C135" i="3"/>
  <c r="B135" i="3" s="1"/>
  <c r="D134" i="3"/>
  <c r="L27" i="8"/>
  <c r="K27" i="8" s="1"/>
  <c r="C28" i="8" s="1"/>
  <c r="Q17" i="8"/>
  <c r="G18" i="8"/>
  <c r="F18" i="8" s="1"/>
  <c r="D25" i="7"/>
  <c r="K25" i="7"/>
  <c r="J25" i="7" s="1"/>
  <c r="C26" i="7" s="1"/>
  <c r="B26" i="7" s="1"/>
  <c r="G18" i="7"/>
  <c r="F18" i="7" s="1"/>
  <c r="P17" i="7"/>
  <c r="M15" i="6"/>
  <c r="L15" i="6" s="1"/>
  <c r="H15" i="6"/>
  <c r="D16" i="6"/>
  <c r="K16" i="6"/>
  <c r="J16" i="6" s="1"/>
  <c r="D24" i="3"/>
  <c r="C25" i="3"/>
  <c r="B25" i="3" s="1"/>
  <c r="Q19" i="1"/>
  <c r="E20" i="1"/>
  <c r="D20" i="1" s="1"/>
  <c r="B19" i="1"/>
  <c r="G29" i="1"/>
  <c r="F29" i="1" s="1"/>
  <c r="B28" i="8" l="1"/>
  <c r="E28" i="8" s="1"/>
  <c r="C136" i="3"/>
  <c r="B136" i="3" s="1"/>
  <c r="D135" i="3"/>
  <c r="D28" i="8"/>
  <c r="L28" i="8"/>
  <c r="K28" i="8" s="1"/>
  <c r="C29" i="8" s="1"/>
  <c r="N18" i="8"/>
  <c r="M18" i="8" s="1"/>
  <c r="H18" i="8"/>
  <c r="K26" i="7"/>
  <c r="J26" i="7" s="1"/>
  <c r="C27" i="7" s="1"/>
  <c r="B27" i="7" s="1"/>
  <c r="D26" i="7"/>
  <c r="H18" i="7"/>
  <c r="M18" i="7"/>
  <c r="L18" i="7" s="1"/>
  <c r="C17" i="6"/>
  <c r="B17" i="6" s="1"/>
  <c r="G16" i="6"/>
  <c r="F16" i="6" s="1"/>
  <c r="P15" i="6"/>
  <c r="D25" i="3"/>
  <c r="C26" i="3"/>
  <c r="B26" i="3" s="1"/>
  <c r="G30" i="1"/>
  <c r="F30" i="1" s="1"/>
  <c r="Q20" i="1"/>
  <c r="E21" i="1"/>
  <c r="D21" i="1" s="1"/>
  <c r="B20" i="1"/>
  <c r="B29" i="8" l="1"/>
  <c r="D29" i="8" s="1"/>
  <c r="E29" i="8"/>
  <c r="D136" i="3"/>
  <c r="C137" i="3"/>
  <c r="B137" i="3" s="1"/>
  <c r="G19" i="8"/>
  <c r="F19" i="8" s="1"/>
  <c r="Q18" i="8"/>
  <c r="L29" i="8"/>
  <c r="K29" i="8" s="1"/>
  <c r="C30" i="8" s="1"/>
  <c r="D27" i="7"/>
  <c r="K27" i="7"/>
  <c r="J27" i="7" s="1"/>
  <c r="C28" i="7" s="1"/>
  <c r="B28" i="7" s="1"/>
  <c r="P18" i="7"/>
  <c r="G19" i="7"/>
  <c r="F19" i="7" s="1"/>
  <c r="H16" i="6"/>
  <c r="M16" i="6"/>
  <c r="L16" i="6" s="1"/>
  <c r="D17" i="6"/>
  <c r="K17" i="6"/>
  <c r="J17" i="6" s="1"/>
  <c r="D26" i="3"/>
  <c r="C27" i="3"/>
  <c r="B27" i="3" s="1"/>
  <c r="Q21" i="1"/>
  <c r="E22" i="1"/>
  <c r="D22" i="1" s="1"/>
  <c r="B21" i="1"/>
  <c r="G31" i="1"/>
  <c r="F31" i="1" s="1"/>
  <c r="B30" i="8" l="1"/>
  <c r="E30" i="8" s="1"/>
  <c r="D137" i="3"/>
  <c r="C138" i="3"/>
  <c r="B138" i="3" s="1"/>
  <c r="H19" i="8"/>
  <c r="N19" i="8"/>
  <c r="M19" i="8" s="1"/>
  <c r="D28" i="7"/>
  <c r="K28" i="7"/>
  <c r="J28" i="7" s="1"/>
  <c r="C29" i="7" s="1"/>
  <c r="B29" i="7" s="1"/>
  <c r="M19" i="7"/>
  <c r="L19" i="7" s="1"/>
  <c r="H19" i="7"/>
  <c r="C18" i="6"/>
  <c r="B18" i="6" s="1"/>
  <c r="P16" i="6"/>
  <c r="G17" i="6"/>
  <c r="F17" i="6" s="1"/>
  <c r="D27" i="3"/>
  <c r="C28" i="3"/>
  <c r="B28" i="3" s="1"/>
  <c r="G32" i="1"/>
  <c r="F32" i="1" s="1"/>
  <c r="Q22" i="1"/>
  <c r="E23" i="1"/>
  <c r="D23" i="1" s="1"/>
  <c r="B22" i="1"/>
  <c r="D30" i="8" l="1"/>
  <c r="L30" i="8"/>
  <c r="K30" i="8" s="1"/>
  <c r="C31" i="8" s="1"/>
  <c r="B31" i="8" s="1"/>
  <c r="C139" i="3"/>
  <c r="B139" i="3" s="1"/>
  <c r="D138" i="3"/>
  <c r="Q19" i="8"/>
  <c r="G20" i="8"/>
  <c r="F20" i="8" s="1"/>
  <c r="K29" i="7"/>
  <c r="J29" i="7" s="1"/>
  <c r="C30" i="7" s="1"/>
  <c r="B30" i="7" s="1"/>
  <c r="D29" i="7"/>
  <c r="G20" i="7"/>
  <c r="F20" i="7" s="1"/>
  <c r="P19" i="7"/>
  <c r="K18" i="6"/>
  <c r="J18" i="6" s="1"/>
  <c r="D18" i="6"/>
  <c r="H17" i="6"/>
  <c r="M17" i="6"/>
  <c r="L17" i="6" s="1"/>
  <c r="D28" i="3"/>
  <c r="C29" i="3"/>
  <c r="B29" i="3" s="1"/>
  <c r="Q23" i="1"/>
  <c r="E24" i="1"/>
  <c r="D24" i="1" s="1"/>
  <c r="B23" i="1"/>
  <c r="G33" i="1"/>
  <c r="F33" i="1" s="1"/>
  <c r="D31" i="8" l="1"/>
  <c r="L31" i="8"/>
  <c r="K31" i="8" s="1"/>
  <c r="C32" i="8" s="1"/>
  <c r="B32" i="8" s="1"/>
  <c r="E31" i="8"/>
  <c r="C140" i="3"/>
  <c r="B140" i="3" s="1"/>
  <c r="D139" i="3"/>
  <c r="N20" i="8"/>
  <c r="M20" i="8" s="1"/>
  <c r="H20" i="8"/>
  <c r="D30" i="7"/>
  <c r="K30" i="7"/>
  <c r="J30" i="7" s="1"/>
  <c r="C31" i="7" s="1"/>
  <c r="B31" i="7" s="1"/>
  <c r="M20" i="7"/>
  <c r="L20" i="7" s="1"/>
  <c r="H20" i="7"/>
  <c r="G18" i="6"/>
  <c r="F18" i="6" s="1"/>
  <c r="P17" i="6"/>
  <c r="C19" i="6"/>
  <c r="B19" i="6" s="1"/>
  <c r="D29" i="3"/>
  <c r="C30" i="3"/>
  <c r="B30" i="3" s="1"/>
  <c r="G34" i="1"/>
  <c r="F34" i="1" s="1"/>
  <c r="Q24" i="1"/>
  <c r="E25" i="1"/>
  <c r="D25" i="1" s="1"/>
  <c r="B24" i="1"/>
  <c r="L32" i="8" l="1"/>
  <c r="K32" i="8" s="1"/>
  <c r="C33" i="8" s="1"/>
  <c r="B33" i="8" s="1"/>
  <c r="D32" i="8"/>
  <c r="E32" i="8"/>
  <c r="D140" i="3"/>
  <c r="C141" i="3"/>
  <c r="B141" i="3" s="1"/>
  <c r="G21" i="8"/>
  <c r="F21" i="8" s="1"/>
  <c r="Q20" i="8"/>
  <c r="K31" i="7"/>
  <c r="J31" i="7" s="1"/>
  <c r="C32" i="7" s="1"/>
  <c r="B32" i="7" s="1"/>
  <c r="D31" i="7"/>
  <c r="G21" i="7"/>
  <c r="F21" i="7" s="1"/>
  <c r="P20" i="7"/>
  <c r="D19" i="6"/>
  <c r="K19" i="6"/>
  <c r="J19" i="6" s="1"/>
  <c r="H18" i="6"/>
  <c r="M18" i="6"/>
  <c r="L18" i="6" s="1"/>
  <c r="D30" i="3"/>
  <c r="C31" i="3"/>
  <c r="B31" i="3" s="1"/>
  <c r="Q25" i="1"/>
  <c r="E26" i="1"/>
  <c r="D26" i="1" s="1"/>
  <c r="B25" i="1"/>
  <c r="G35" i="1"/>
  <c r="F35" i="1" s="1"/>
  <c r="E33" i="8" l="1"/>
  <c r="D33" i="8"/>
  <c r="L33" i="8"/>
  <c r="K33" i="8" s="1"/>
  <c r="C34" i="8" s="1"/>
  <c r="B34" i="8" s="1"/>
  <c r="C142" i="3"/>
  <c r="B142" i="3" s="1"/>
  <c r="D141" i="3"/>
  <c r="H21" i="8"/>
  <c r="N21" i="8"/>
  <c r="M21" i="8" s="1"/>
  <c r="K32" i="7"/>
  <c r="J32" i="7" s="1"/>
  <c r="C33" i="7" s="1"/>
  <c r="B33" i="7" s="1"/>
  <c r="D32" i="7"/>
  <c r="H21" i="7"/>
  <c r="M21" i="7"/>
  <c r="L21" i="7" s="1"/>
  <c r="G19" i="6"/>
  <c r="F19" i="6" s="1"/>
  <c r="P18" i="6"/>
  <c r="C20" i="6"/>
  <c r="B20" i="6" s="1"/>
  <c r="D31" i="3"/>
  <c r="C32" i="3"/>
  <c r="B32" i="3" s="1"/>
  <c r="Q26" i="1"/>
  <c r="E27" i="1"/>
  <c r="D27" i="1" s="1"/>
  <c r="B26" i="1"/>
  <c r="G36" i="1"/>
  <c r="F36" i="1" s="1"/>
  <c r="D34" i="8" l="1"/>
  <c r="L34" i="8"/>
  <c r="K34" i="8" s="1"/>
  <c r="C35" i="8" s="1"/>
  <c r="B35" i="8" s="1"/>
  <c r="E34" i="8"/>
  <c r="C143" i="3"/>
  <c r="B143" i="3" s="1"/>
  <c r="D142" i="3"/>
  <c r="G22" i="8"/>
  <c r="F22" i="8" s="1"/>
  <c r="Q21" i="8"/>
  <c r="K33" i="7"/>
  <c r="J33" i="7" s="1"/>
  <c r="C34" i="7" s="1"/>
  <c r="B34" i="7" s="1"/>
  <c r="D33" i="7"/>
  <c r="P21" i="7"/>
  <c r="G22" i="7"/>
  <c r="F22" i="7" s="1"/>
  <c r="D20" i="6"/>
  <c r="K20" i="6"/>
  <c r="J20" i="6" s="1"/>
  <c r="M19" i="6"/>
  <c r="L19" i="6" s="1"/>
  <c r="H19" i="6"/>
  <c r="D32" i="3"/>
  <c r="C33" i="3"/>
  <c r="B33" i="3" s="1"/>
  <c r="G37" i="1"/>
  <c r="F37" i="1" s="1"/>
  <c r="Q27" i="1"/>
  <c r="E28" i="1"/>
  <c r="D28" i="1" s="1"/>
  <c r="B27" i="1"/>
  <c r="D35" i="8" l="1"/>
  <c r="L35" i="8"/>
  <c r="K35" i="8" s="1"/>
  <c r="C36" i="8" s="1"/>
  <c r="B36" i="8" s="1"/>
  <c r="E35" i="8"/>
  <c r="D143" i="3"/>
  <c r="C144" i="3"/>
  <c r="B144" i="3" s="1"/>
  <c r="N22" i="8"/>
  <c r="M22" i="8" s="1"/>
  <c r="H22" i="8"/>
  <c r="D34" i="7"/>
  <c r="K34" i="7"/>
  <c r="J34" i="7" s="1"/>
  <c r="C35" i="7" s="1"/>
  <c r="B35" i="7" s="1"/>
  <c r="M22" i="7"/>
  <c r="L22" i="7" s="1"/>
  <c r="H22" i="7"/>
  <c r="G20" i="6"/>
  <c r="F20" i="6" s="1"/>
  <c r="P19" i="6"/>
  <c r="C21" i="6"/>
  <c r="B21" i="6" s="1"/>
  <c r="D33" i="3"/>
  <c r="C34" i="3"/>
  <c r="B34" i="3" s="1"/>
  <c r="Q28" i="1"/>
  <c r="B28" i="1"/>
  <c r="E29" i="1"/>
  <c r="D29" i="1" s="1"/>
  <c r="G38" i="1"/>
  <c r="F38" i="1" s="1"/>
  <c r="L36" i="8" l="1"/>
  <c r="K36" i="8" s="1"/>
  <c r="C37" i="8" s="1"/>
  <c r="B37" i="8" s="1"/>
  <c r="D36" i="8"/>
  <c r="E36" i="8"/>
  <c r="C145" i="3"/>
  <c r="B145" i="3" s="1"/>
  <c r="D144" i="3"/>
  <c r="G23" i="8"/>
  <c r="F23" i="8" s="1"/>
  <c r="Q22" i="8"/>
  <c r="D35" i="7"/>
  <c r="K35" i="7"/>
  <c r="J35" i="7" s="1"/>
  <c r="C36" i="7" s="1"/>
  <c r="B36" i="7" s="1"/>
  <c r="G23" i="7"/>
  <c r="F23" i="7" s="1"/>
  <c r="P22" i="7"/>
  <c r="D21" i="6"/>
  <c r="K21" i="6"/>
  <c r="J21" i="6" s="1"/>
  <c r="H20" i="6"/>
  <c r="M20" i="6"/>
  <c r="L20" i="6" s="1"/>
  <c r="D34" i="3"/>
  <c r="C35" i="3"/>
  <c r="B35" i="3" s="1"/>
  <c r="G39" i="1"/>
  <c r="F39" i="1" s="1"/>
  <c r="Q29" i="1"/>
  <c r="E30" i="1"/>
  <c r="D30" i="1" s="1"/>
  <c r="B29" i="1"/>
  <c r="E37" i="8" l="1"/>
  <c r="D37" i="8"/>
  <c r="L37" i="8"/>
  <c r="K37" i="8" s="1"/>
  <c r="C38" i="8" s="1"/>
  <c r="B38" i="8" s="1"/>
  <c r="D145" i="3"/>
  <c r="C146" i="3"/>
  <c r="B146" i="3" s="1"/>
  <c r="H23" i="8"/>
  <c r="N23" i="8"/>
  <c r="M23" i="8" s="1"/>
  <c r="K36" i="7"/>
  <c r="J36" i="7" s="1"/>
  <c r="C37" i="7" s="1"/>
  <c r="B37" i="7" s="1"/>
  <c r="D36" i="7"/>
  <c r="H23" i="7"/>
  <c r="M23" i="7"/>
  <c r="L23" i="7" s="1"/>
  <c r="P20" i="6"/>
  <c r="G21" i="6"/>
  <c r="F21" i="6" s="1"/>
  <c r="C22" i="6"/>
  <c r="B22" i="6" s="1"/>
  <c r="D35" i="3"/>
  <c r="C36" i="3"/>
  <c r="B36" i="3" s="1"/>
  <c r="Q30" i="1"/>
  <c r="B30" i="1"/>
  <c r="E31" i="1"/>
  <c r="D31" i="1" s="1"/>
  <c r="G40" i="1"/>
  <c r="F40" i="1" s="1"/>
  <c r="L38" i="8" l="1"/>
  <c r="K38" i="8" s="1"/>
  <c r="C39" i="8" s="1"/>
  <c r="D38" i="8"/>
  <c r="E38" i="8"/>
  <c r="B39" i="8"/>
  <c r="L39" i="8" s="1"/>
  <c r="K39" i="8" s="1"/>
  <c r="C40" i="8" s="1"/>
  <c r="E39" i="8"/>
  <c r="D146" i="3"/>
  <c r="C147" i="3"/>
  <c r="B147" i="3" s="1"/>
  <c r="G24" i="8"/>
  <c r="F24" i="8" s="1"/>
  <c r="Q23" i="8"/>
  <c r="D37" i="7"/>
  <c r="K37" i="7"/>
  <c r="J37" i="7" s="1"/>
  <c r="C38" i="7" s="1"/>
  <c r="B38" i="7" s="1"/>
  <c r="P23" i="7"/>
  <c r="G24" i="7"/>
  <c r="F24" i="7" s="1"/>
  <c r="K22" i="6"/>
  <c r="J22" i="6" s="1"/>
  <c r="D22" i="6"/>
  <c r="H21" i="6"/>
  <c r="M21" i="6"/>
  <c r="L21" i="6" s="1"/>
  <c r="D36" i="3"/>
  <c r="C37" i="3"/>
  <c r="B37" i="3" s="1"/>
  <c r="G41" i="1"/>
  <c r="F41" i="1" s="1"/>
  <c r="Q31" i="1"/>
  <c r="B31" i="1"/>
  <c r="E32" i="1"/>
  <c r="D32" i="1" s="1"/>
  <c r="D39" i="8" l="1"/>
  <c r="B40" i="8"/>
  <c r="E40" i="8"/>
  <c r="C148" i="3"/>
  <c r="B148" i="3" s="1"/>
  <c r="D147" i="3"/>
  <c r="L40" i="8"/>
  <c r="K40" i="8" s="1"/>
  <c r="C41" i="8" s="1"/>
  <c r="D40" i="8"/>
  <c r="N24" i="8"/>
  <c r="M24" i="8" s="1"/>
  <c r="H24" i="8"/>
  <c r="D38" i="7"/>
  <c r="K38" i="7"/>
  <c r="J38" i="7" s="1"/>
  <c r="C39" i="7" s="1"/>
  <c r="B39" i="7" s="1"/>
  <c r="H24" i="7"/>
  <c r="M24" i="7"/>
  <c r="L24" i="7" s="1"/>
  <c r="G22" i="6"/>
  <c r="F22" i="6" s="1"/>
  <c r="P21" i="6"/>
  <c r="C23" i="6"/>
  <c r="B23" i="6" s="1"/>
  <c r="D37" i="3"/>
  <c r="C38" i="3"/>
  <c r="B38" i="3" s="1"/>
  <c r="Q32" i="1"/>
  <c r="E33" i="1"/>
  <c r="D33" i="1" s="1"/>
  <c r="B32" i="1"/>
  <c r="G42" i="1"/>
  <c r="F42" i="1" s="1"/>
  <c r="B41" i="8" l="1"/>
  <c r="E41" i="8"/>
  <c r="D148" i="3"/>
  <c r="C149" i="3"/>
  <c r="B149" i="3" s="1"/>
  <c r="G25" i="8"/>
  <c r="F25" i="8" s="1"/>
  <c r="Q24" i="8"/>
  <c r="D41" i="8"/>
  <c r="L41" i="8"/>
  <c r="K41" i="8" s="1"/>
  <c r="C42" i="8" s="1"/>
  <c r="D39" i="7"/>
  <c r="K39" i="7"/>
  <c r="J39" i="7" s="1"/>
  <c r="C40" i="7" s="1"/>
  <c r="B40" i="7" s="1"/>
  <c r="P24" i="7"/>
  <c r="G25" i="7"/>
  <c r="F25" i="7" s="1"/>
  <c r="D23" i="6"/>
  <c r="K23" i="6"/>
  <c r="J23" i="6" s="1"/>
  <c r="M22" i="6"/>
  <c r="L22" i="6" s="1"/>
  <c r="H22" i="6"/>
  <c r="D38" i="3"/>
  <c r="C39" i="3"/>
  <c r="B39" i="3" s="1"/>
  <c r="G43" i="1"/>
  <c r="F43" i="1" s="1"/>
  <c r="Q33" i="1"/>
  <c r="E34" i="1"/>
  <c r="D34" i="1" s="1"/>
  <c r="B33" i="1"/>
  <c r="B42" i="8" l="1"/>
  <c r="L42" i="8" s="1"/>
  <c r="K42" i="8" s="1"/>
  <c r="C43" i="8" s="1"/>
  <c r="E42" i="8"/>
  <c r="C150" i="3"/>
  <c r="B150" i="3" s="1"/>
  <c r="D149" i="3"/>
  <c r="D42" i="8"/>
  <c r="H25" i="8"/>
  <c r="N25" i="8"/>
  <c r="M25" i="8" s="1"/>
  <c r="D40" i="7"/>
  <c r="K40" i="7"/>
  <c r="J40" i="7" s="1"/>
  <c r="C41" i="7" s="1"/>
  <c r="B41" i="7" s="1"/>
  <c r="H25" i="7"/>
  <c r="M25" i="7"/>
  <c r="L25" i="7" s="1"/>
  <c r="G23" i="6"/>
  <c r="F23" i="6" s="1"/>
  <c r="P22" i="6"/>
  <c r="C24" i="6"/>
  <c r="B24" i="6" s="1"/>
  <c r="D39" i="3"/>
  <c r="C40" i="3"/>
  <c r="B40" i="3" s="1"/>
  <c r="Q34" i="1"/>
  <c r="E35" i="1"/>
  <c r="D35" i="1" s="1"/>
  <c r="B34" i="1"/>
  <c r="G44" i="1"/>
  <c r="F44" i="1" s="1"/>
  <c r="B43" i="8" l="1"/>
  <c r="E43" i="8"/>
  <c r="C151" i="3"/>
  <c r="B151" i="3" s="1"/>
  <c r="D150" i="3"/>
  <c r="Q25" i="8"/>
  <c r="G26" i="8"/>
  <c r="F26" i="8" s="1"/>
  <c r="D43" i="8"/>
  <c r="L43" i="8"/>
  <c r="K43" i="8" s="1"/>
  <c r="C44" i="8" s="1"/>
  <c r="K41" i="7"/>
  <c r="J41" i="7" s="1"/>
  <c r="C42" i="7" s="1"/>
  <c r="B42" i="7" s="1"/>
  <c r="D41" i="7"/>
  <c r="G26" i="7"/>
  <c r="F26" i="7" s="1"/>
  <c r="P25" i="7"/>
  <c r="D24" i="6"/>
  <c r="K24" i="6"/>
  <c r="J24" i="6" s="1"/>
  <c r="M23" i="6"/>
  <c r="L23" i="6" s="1"/>
  <c r="H23" i="6"/>
  <c r="D40" i="3"/>
  <c r="C41" i="3"/>
  <c r="B41" i="3" s="1"/>
  <c r="G45" i="1"/>
  <c r="F45" i="1" s="1"/>
  <c r="Q35" i="1"/>
  <c r="B35" i="1"/>
  <c r="E36" i="1"/>
  <c r="D36" i="1" s="1"/>
  <c r="B44" i="8" l="1"/>
  <c r="E44" i="8"/>
  <c r="D151" i="3"/>
  <c r="C152" i="3"/>
  <c r="B152" i="3" s="1"/>
  <c r="H26" i="8"/>
  <c r="N26" i="8"/>
  <c r="M26" i="8" s="1"/>
  <c r="L44" i="8"/>
  <c r="K44" i="8" s="1"/>
  <c r="C45" i="8" s="1"/>
  <c r="D44" i="8"/>
  <c r="D42" i="7"/>
  <c r="K42" i="7"/>
  <c r="J42" i="7" s="1"/>
  <c r="C43" i="7" s="1"/>
  <c r="B43" i="7" s="1"/>
  <c r="H26" i="7"/>
  <c r="M26" i="7"/>
  <c r="L26" i="7" s="1"/>
  <c r="G24" i="6"/>
  <c r="F24" i="6" s="1"/>
  <c r="P23" i="6"/>
  <c r="C25" i="6"/>
  <c r="B25" i="6" s="1"/>
  <c r="D41" i="3"/>
  <c r="C42" i="3"/>
  <c r="B42" i="3" s="1"/>
  <c r="Q36" i="1"/>
  <c r="E37" i="1"/>
  <c r="D37" i="1" s="1"/>
  <c r="B36" i="1"/>
  <c r="G46" i="1"/>
  <c r="F46" i="1" s="1"/>
  <c r="B45" i="8" l="1"/>
  <c r="E45" i="8"/>
  <c r="C153" i="3"/>
  <c r="B153" i="3" s="1"/>
  <c r="D152" i="3"/>
  <c r="Q26" i="8"/>
  <c r="G27" i="8"/>
  <c r="F27" i="8" s="1"/>
  <c r="D45" i="8"/>
  <c r="L45" i="8"/>
  <c r="K45" i="8" s="1"/>
  <c r="C46" i="8" s="1"/>
  <c r="D43" i="7"/>
  <c r="K43" i="7"/>
  <c r="J43" i="7" s="1"/>
  <c r="C44" i="7" s="1"/>
  <c r="B44" i="7" s="1"/>
  <c r="G27" i="7"/>
  <c r="F27" i="7" s="1"/>
  <c r="P26" i="7"/>
  <c r="K25" i="6"/>
  <c r="J25" i="6" s="1"/>
  <c r="D25" i="6"/>
  <c r="M24" i="6"/>
  <c r="L24" i="6" s="1"/>
  <c r="H24" i="6"/>
  <c r="D42" i="3"/>
  <c r="C43" i="3"/>
  <c r="B43" i="3" s="1"/>
  <c r="G47" i="1"/>
  <c r="F47" i="1" s="1"/>
  <c r="Q37" i="1"/>
  <c r="B37" i="1"/>
  <c r="E38" i="1"/>
  <c r="D38" i="1" s="1"/>
  <c r="B46" i="8" l="1"/>
  <c r="E46" i="8"/>
  <c r="D153" i="3"/>
  <c r="C154" i="3"/>
  <c r="B154" i="3" s="1"/>
  <c r="N27" i="8"/>
  <c r="M27" i="8" s="1"/>
  <c r="H27" i="8"/>
  <c r="L46" i="8"/>
  <c r="K46" i="8" s="1"/>
  <c r="C47" i="8" s="1"/>
  <c r="D46" i="8"/>
  <c r="K44" i="7"/>
  <c r="J44" i="7" s="1"/>
  <c r="C45" i="7" s="1"/>
  <c r="B45" i="7" s="1"/>
  <c r="D44" i="7"/>
  <c r="M27" i="7"/>
  <c r="L27" i="7" s="1"/>
  <c r="H27" i="7"/>
  <c r="P24" i="6"/>
  <c r="G25" i="6"/>
  <c r="F25" i="6" s="1"/>
  <c r="C26" i="6"/>
  <c r="B26" i="6" s="1"/>
  <c r="D43" i="3"/>
  <c r="C44" i="3"/>
  <c r="B44" i="3" s="1"/>
  <c r="Q38" i="1"/>
  <c r="E39" i="1"/>
  <c r="D39" i="1" s="1"/>
  <c r="B38" i="1"/>
  <c r="G48" i="1"/>
  <c r="F48" i="1" s="1"/>
  <c r="B47" i="8" l="1"/>
  <c r="E47" i="8"/>
  <c r="D154" i="3"/>
  <c r="C155" i="3"/>
  <c r="B155" i="3" s="1"/>
  <c r="D47" i="8"/>
  <c r="L47" i="8"/>
  <c r="K47" i="8" s="1"/>
  <c r="C48" i="8" s="1"/>
  <c r="Q27" i="8"/>
  <c r="G28" i="8"/>
  <c r="F28" i="8" s="1"/>
  <c r="D45" i="7"/>
  <c r="K45" i="7"/>
  <c r="J45" i="7" s="1"/>
  <c r="C46" i="7" s="1"/>
  <c r="B46" i="7" s="1"/>
  <c r="G28" i="7"/>
  <c r="F28" i="7" s="1"/>
  <c r="P27" i="7"/>
  <c r="K26" i="6"/>
  <c r="J26" i="6" s="1"/>
  <c r="D26" i="6"/>
  <c r="H25" i="6"/>
  <c r="M25" i="6"/>
  <c r="L25" i="6" s="1"/>
  <c r="D44" i="3"/>
  <c r="C45" i="3"/>
  <c r="B45" i="3" s="1"/>
  <c r="G49" i="1"/>
  <c r="F49" i="1" s="1"/>
  <c r="Q39" i="1"/>
  <c r="E40" i="1"/>
  <c r="D40" i="1" s="1"/>
  <c r="B39" i="1"/>
  <c r="B48" i="8" l="1"/>
  <c r="E48" i="8" s="1"/>
  <c r="C156" i="3"/>
  <c r="B156" i="3" s="1"/>
  <c r="D155" i="3"/>
  <c r="H28" i="8"/>
  <c r="N28" i="8"/>
  <c r="M28" i="8" s="1"/>
  <c r="D46" i="7"/>
  <c r="K46" i="7"/>
  <c r="J46" i="7" s="1"/>
  <c r="C47" i="7" s="1"/>
  <c r="B47" i="7" s="1"/>
  <c r="M28" i="7"/>
  <c r="L28" i="7" s="1"/>
  <c r="H28" i="7"/>
  <c r="P25" i="6"/>
  <c r="G26" i="6"/>
  <c r="F26" i="6" s="1"/>
  <c r="C27" i="6"/>
  <c r="B27" i="6" s="1"/>
  <c r="D45" i="3"/>
  <c r="C46" i="3"/>
  <c r="B46" i="3" s="1"/>
  <c r="Q40" i="1"/>
  <c r="E41" i="1"/>
  <c r="D41" i="1" s="1"/>
  <c r="B40" i="1"/>
  <c r="G50" i="1"/>
  <c r="F50" i="1" s="1"/>
  <c r="D48" i="8" l="1"/>
  <c r="L48" i="8"/>
  <c r="K48" i="8" s="1"/>
  <c r="C49" i="8" s="1"/>
  <c r="B49" i="8"/>
  <c r="E49" i="8" s="1"/>
  <c r="D156" i="3"/>
  <c r="C157" i="3"/>
  <c r="B157" i="3" s="1"/>
  <c r="G29" i="8"/>
  <c r="F29" i="8" s="1"/>
  <c r="Q28" i="8"/>
  <c r="K47" i="7"/>
  <c r="J47" i="7" s="1"/>
  <c r="C48" i="7" s="1"/>
  <c r="B48" i="7" s="1"/>
  <c r="D47" i="7"/>
  <c r="P28" i="7"/>
  <c r="G29" i="7"/>
  <c r="F29" i="7" s="1"/>
  <c r="D27" i="6"/>
  <c r="K27" i="6"/>
  <c r="J27" i="6" s="1"/>
  <c r="H26" i="6"/>
  <c r="M26" i="6"/>
  <c r="L26" i="6" s="1"/>
  <c r="D46" i="3"/>
  <c r="C47" i="3"/>
  <c r="B47" i="3" s="1"/>
  <c r="Q41" i="1"/>
  <c r="E42" i="1"/>
  <c r="D42" i="1" s="1"/>
  <c r="B41" i="1"/>
  <c r="G51" i="1"/>
  <c r="F51" i="1" s="1"/>
  <c r="L49" i="8" l="1"/>
  <c r="K49" i="8" s="1"/>
  <c r="C50" i="8" s="1"/>
  <c r="D49" i="8"/>
  <c r="B50" i="8"/>
  <c r="L50" i="8" s="1"/>
  <c r="K50" i="8" s="1"/>
  <c r="C51" i="8" s="1"/>
  <c r="D157" i="3"/>
  <c r="C158" i="3"/>
  <c r="B158" i="3" s="1"/>
  <c r="N29" i="8"/>
  <c r="M29" i="8" s="1"/>
  <c r="H29" i="8"/>
  <c r="D48" i="7"/>
  <c r="K48" i="7"/>
  <c r="J48" i="7" s="1"/>
  <c r="C49" i="7" s="1"/>
  <c r="B49" i="7" s="1"/>
  <c r="H29" i="7"/>
  <c r="M29" i="7"/>
  <c r="L29" i="7" s="1"/>
  <c r="G27" i="6"/>
  <c r="F27" i="6" s="1"/>
  <c r="P26" i="6"/>
  <c r="C28" i="6"/>
  <c r="B28" i="6" s="1"/>
  <c r="D47" i="3"/>
  <c r="C48" i="3"/>
  <c r="B48" i="3" s="1"/>
  <c r="G52" i="1"/>
  <c r="F52" i="1" s="1"/>
  <c r="Q42" i="1"/>
  <c r="E43" i="1"/>
  <c r="D43" i="1" s="1"/>
  <c r="B42" i="1"/>
  <c r="E50" i="8" l="1"/>
  <c r="D50" i="8"/>
  <c r="B51" i="8"/>
  <c r="E51" i="8"/>
  <c r="C159" i="3"/>
  <c r="B159" i="3" s="1"/>
  <c r="D158" i="3"/>
  <c r="D51" i="8"/>
  <c r="L51" i="8"/>
  <c r="K51" i="8" s="1"/>
  <c r="C52" i="8" s="1"/>
  <c r="Q29" i="8"/>
  <c r="G30" i="8"/>
  <c r="F30" i="8" s="1"/>
  <c r="K49" i="7"/>
  <c r="J49" i="7" s="1"/>
  <c r="C50" i="7" s="1"/>
  <c r="B50" i="7" s="1"/>
  <c r="D49" i="7"/>
  <c r="P29" i="7"/>
  <c r="G30" i="7"/>
  <c r="F30" i="7" s="1"/>
  <c r="K28" i="6"/>
  <c r="J28" i="6" s="1"/>
  <c r="D28" i="6"/>
  <c r="M27" i="6"/>
  <c r="L27" i="6" s="1"/>
  <c r="H27" i="6"/>
  <c r="D48" i="3"/>
  <c r="C49" i="3"/>
  <c r="B49" i="3" s="1"/>
  <c r="Q43" i="1"/>
  <c r="B43" i="1"/>
  <c r="E44" i="1"/>
  <c r="D44" i="1" s="1"/>
  <c r="G53" i="1"/>
  <c r="F53" i="1" s="1"/>
  <c r="G54" i="1" s="1"/>
  <c r="F54" i="1" s="1"/>
  <c r="B52" i="8" l="1"/>
  <c r="E52" i="8"/>
  <c r="D159" i="3"/>
  <c r="C160" i="3"/>
  <c r="B160" i="3" s="1"/>
  <c r="L52" i="8"/>
  <c r="K52" i="8" s="1"/>
  <c r="C53" i="8" s="1"/>
  <c r="D52" i="8"/>
  <c r="N30" i="8"/>
  <c r="M30" i="8" s="1"/>
  <c r="H30" i="8"/>
  <c r="D50" i="7"/>
  <c r="K50" i="7"/>
  <c r="J50" i="7" s="1"/>
  <c r="C51" i="7" s="1"/>
  <c r="B51" i="7" s="1"/>
  <c r="M30" i="7"/>
  <c r="L30" i="7" s="1"/>
  <c r="H30" i="7"/>
  <c r="P27" i="6"/>
  <c r="G28" i="6"/>
  <c r="F28" i="6" s="1"/>
  <c r="C29" i="6"/>
  <c r="B29" i="6" s="1"/>
  <c r="D49" i="3"/>
  <c r="C50" i="3"/>
  <c r="B50" i="3" s="1"/>
  <c r="G55" i="1"/>
  <c r="F55" i="1" s="1"/>
  <c r="Q44" i="1"/>
  <c r="B44" i="1"/>
  <c r="E45" i="1"/>
  <c r="D45" i="1" s="1"/>
  <c r="B53" i="8" l="1"/>
  <c r="E53" i="8"/>
  <c r="D160" i="3"/>
  <c r="C161" i="3"/>
  <c r="B161" i="3" s="1"/>
  <c r="G31" i="8"/>
  <c r="F31" i="8" s="1"/>
  <c r="Q30" i="8"/>
  <c r="D53" i="8"/>
  <c r="L53" i="8"/>
  <c r="K53" i="8" s="1"/>
  <c r="C54" i="8" s="1"/>
  <c r="K51" i="7"/>
  <c r="J51" i="7" s="1"/>
  <c r="C52" i="7" s="1"/>
  <c r="B52" i="7" s="1"/>
  <c r="D51" i="7"/>
  <c r="G31" i="7"/>
  <c r="F31" i="7" s="1"/>
  <c r="P30" i="7"/>
  <c r="K29" i="6"/>
  <c r="J29" i="6" s="1"/>
  <c r="D29" i="6"/>
  <c r="M28" i="6"/>
  <c r="L28" i="6" s="1"/>
  <c r="H28" i="6"/>
  <c r="D50" i="3"/>
  <c r="C51" i="3"/>
  <c r="B51" i="3" s="1"/>
  <c r="G56" i="1"/>
  <c r="F56" i="1" s="1"/>
  <c r="Q45" i="1"/>
  <c r="E46" i="1"/>
  <c r="D46" i="1" s="1"/>
  <c r="B45" i="1"/>
  <c r="B54" i="8" l="1"/>
  <c r="E54" i="8"/>
  <c r="D161" i="3"/>
  <c r="C162" i="3"/>
  <c r="B162" i="3" s="1"/>
  <c r="L54" i="8"/>
  <c r="K54" i="8" s="1"/>
  <c r="C55" i="8" s="1"/>
  <c r="D54" i="8"/>
  <c r="H31" i="8"/>
  <c r="N31" i="8"/>
  <c r="M31" i="8" s="1"/>
  <c r="D52" i="7"/>
  <c r="K52" i="7"/>
  <c r="J52" i="7" s="1"/>
  <c r="C53" i="7" s="1"/>
  <c r="B53" i="7" s="1"/>
  <c r="H31" i="7"/>
  <c r="M31" i="7"/>
  <c r="L31" i="7" s="1"/>
  <c r="P28" i="6"/>
  <c r="G29" i="6"/>
  <c r="F29" i="6" s="1"/>
  <c r="C30" i="6"/>
  <c r="B30" i="6" s="1"/>
  <c r="D51" i="3"/>
  <c r="C52" i="3"/>
  <c r="B52" i="3" s="1"/>
  <c r="G57" i="1"/>
  <c r="F57" i="1" s="1"/>
  <c r="Q46" i="1"/>
  <c r="B46" i="1"/>
  <c r="E47" i="1"/>
  <c r="D47" i="1" s="1"/>
  <c r="B55" i="8" l="1"/>
  <c r="E55" i="8"/>
  <c r="C163" i="3"/>
  <c r="B163" i="3" s="1"/>
  <c r="D162" i="3"/>
  <c r="Q31" i="8"/>
  <c r="G32" i="8"/>
  <c r="F32" i="8" s="1"/>
  <c r="D55" i="8"/>
  <c r="L55" i="8"/>
  <c r="K55" i="8" s="1"/>
  <c r="C56" i="8" s="1"/>
  <c r="D53" i="7"/>
  <c r="K53" i="7"/>
  <c r="J53" i="7" s="1"/>
  <c r="C54" i="7" s="1"/>
  <c r="B54" i="7" s="1"/>
  <c r="P31" i="7"/>
  <c r="G32" i="7"/>
  <c r="F32" i="7" s="1"/>
  <c r="K30" i="6"/>
  <c r="J30" i="6" s="1"/>
  <c r="D30" i="6"/>
  <c r="H29" i="6"/>
  <c r="M29" i="6"/>
  <c r="L29" i="6" s="1"/>
  <c r="D52" i="3"/>
  <c r="C53" i="3"/>
  <c r="B53" i="3" s="1"/>
  <c r="G58" i="1"/>
  <c r="F58" i="1" s="1"/>
  <c r="Q47" i="1"/>
  <c r="E48" i="1"/>
  <c r="D48" i="1" s="1"/>
  <c r="B47" i="1"/>
  <c r="B56" i="8" l="1"/>
  <c r="E56" i="8"/>
  <c r="C164" i="3"/>
  <c r="B164" i="3" s="1"/>
  <c r="D163" i="3"/>
  <c r="N32" i="8"/>
  <c r="M32" i="8" s="1"/>
  <c r="H32" i="8"/>
  <c r="L56" i="8"/>
  <c r="K56" i="8" s="1"/>
  <c r="C57" i="8" s="1"/>
  <c r="D56" i="8"/>
  <c r="D54" i="7"/>
  <c r="K54" i="7"/>
  <c r="J54" i="7" s="1"/>
  <c r="C55" i="7" s="1"/>
  <c r="B55" i="7" s="1"/>
  <c r="M32" i="7"/>
  <c r="L32" i="7" s="1"/>
  <c r="H32" i="7"/>
  <c r="P29" i="6"/>
  <c r="G30" i="6"/>
  <c r="F30" i="6" s="1"/>
  <c r="C31" i="6"/>
  <c r="B31" i="6" s="1"/>
  <c r="D53" i="3"/>
  <c r="C54" i="3"/>
  <c r="B54" i="3" s="1"/>
  <c r="G59" i="1"/>
  <c r="F59" i="1" s="1"/>
  <c r="Q48" i="1"/>
  <c r="E49" i="1"/>
  <c r="D49" i="1" s="1"/>
  <c r="B48" i="1"/>
  <c r="B57" i="8" l="1"/>
  <c r="E57" i="8" s="1"/>
  <c r="D164" i="3"/>
  <c r="C165" i="3"/>
  <c r="B165" i="3" s="1"/>
  <c r="D57" i="8"/>
  <c r="L57" i="8"/>
  <c r="K57" i="8" s="1"/>
  <c r="C58" i="8" s="1"/>
  <c r="Q32" i="8"/>
  <c r="G33" i="8"/>
  <c r="F33" i="8" s="1"/>
  <c r="D55" i="7"/>
  <c r="K55" i="7"/>
  <c r="J55" i="7" s="1"/>
  <c r="C56" i="7" s="1"/>
  <c r="B56" i="7" s="1"/>
  <c r="P32" i="7"/>
  <c r="G33" i="7"/>
  <c r="F33" i="7" s="1"/>
  <c r="K31" i="6"/>
  <c r="J31" i="6" s="1"/>
  <c r="D31" i="6"/>
  <c r="H30" i="6"/>
  <c r="M30" i="6"/>
  <c r="L30" i="6" s="1"/>
  <c r="D54" i="3"/>
  <c r="C55" i="3"/>
  <c r="B55" i="3" s="1"/>
  <c r="G60" i="1"/>
  <c r="F60" i="1" s="1"/>
  <c r="Q49" i="1"/>
  <c r="B49" i="1"/>
  <c r="E50" i="1"/>
  <c r="D50" i="1" s="1"/>
  <c r="B58" i="8" l="1"/>
  <c r="E58" i="8"/>
  <c r="D165" i="3"/>
  <c r="C166" i="3"/>
  <c r="B166" i="3" s="1"/>
  <c r="L58" i="8"/>
  <c r="K58" i="8" s="1"/>
  <c r="C59" i="8" s="1"/>
  <c r="D58" i="8"/>
  <c r="N33" i="8"/>
  <c r="M33" i="8" s="1"/>
  <c r="H33" i="8"/>
  <c r="D56" i="7"/>
  <c r="K56" i="7"/>
  <c r="J56" i="7" s="1"/>
  <c r="C57" i="7" s="1"/>
  <c r="B57" i="7" s="1"/>
  <c r="M33" i="7"/>
  <c r="L33" i="7" s="1"/>
  <c r="H33" i="7"/>
  <c r="G31" i="6"/>
  <c r="F31" i="6" s="1"/>
  <c r="P30" i="6"/>
  <c r="C32" i="6"/>
  <c r="B32" i="6" s="1"/>
  <c r="D55" i="3"/>
  <c r="C56" i="3"/>
  <c r="B56" i="3" s="1"/>
  <c r="G61" i="1"/>
  <c r="F61" i="1" s="1"/>
  <c r="Q50" i="1"/>
  <c r="E51" i="1"/>
  <c r="D51" i="1" s="1"/>
  <c r="B50" i="1"/>
  <c r="B59" i="8" l="1"/>
  <c r="E59" i="8"/>
  <c r="C167" i="3"/>
  <c r="B167" i="3" s="1"/>
  <c r="D166" i="3"/>
  <c r="Q33" i="8"/>
  <c r="G34" i="8"/>
  <c r="F34" i="8" s="1"/>
  <c r="D59" i="8"/>
  <c r="L59" i="8"/>
  <c r="K59" i="8" s="1"/>
  <c r="C60" i="8" s="1"/>
  <c r="K57" i="7"/>
  <c r="J57" i="7" s="1"/>
  <c r="C58" i="7" s="1"/>
  <c r="B58" i="7" s="1"/>
  <c r="D57" i="7"/>
  <c r="G34" i="7"/>
  <c r="F34" i="7" s="1"/>
  <c r="P33" i="7"/>
  <c r="D32" i="6"/>
  <c r="K32" i="6"/>
  <c r="J32" i="6" s="1"/>
  <c r="M31" i="6"/>
  <c r="L31" i="6" s="1"/>
  <c r="H31" i="6"/>
  <c r="D56" i="3"/>
  <c r="C57" i="3"/>
  <c r="B57" i="3" s="1"/>
  <c r="G62" i="1"/>
  <c r="F62" i="1" s="1"/>
  <c r="Q51" i="1"/>
  <c r="E52" i="1"/>
  <c r="D52" i="1" s="1"/>
  <c r="B51" i="1"/>
  <c r="B60" i="8" l="1"/>
  <c r="E60" i="8"/>
  <c r="C168" i="3"/>
  <c r="B168" i="3" s="1"/>
  <c r="D167" i="3"/>
  <c r="H34" i="8"/>
  <c r="N34" i="8"/>
  <c r="M34" i="8" s="1"/>
  <c r="L60" i="8"/>
  <c r="K60" i="8" s="1"/>
  <c r="C61" i="8" s="1"/>
  <c r="D60" i="8"/>
  <c r="D58" i="7"/>
  <c r="K58" i="7"/>
  <c r="J58" i="7" s="1"/>
  <c r="C59" i="7" s="1"/>
  <c r="B59" i="7" s="1"/>
  <c r="H34" i="7"/>
  <c r="M34" i="7"/>
  <c r="L34" i="7" s="1"/>
  <c r="G32" i="6"/>
  <c r="F32" i="6" s="1"/>
  <c r="P31" i="6"/>
  <c r="C33" i="6"/>
  <c r="B33" i="6" s="1"/>
  <c r="D57" i="3"/>
  <c r="C58" i="3"/>
  <c r="B58" i="3" s="1"/>
  <c r="G63" i="1"/>
  <c r="F63" i="1" s="1"/>
  <c r="Q52" i="1"/>
  <c r="E53" i="1"/>
  <c r="D53" i="1" s="1"/>
  <c r="E54" i="1" s="1"/>
  <c r="D54" i="1" s="1"/>
  <c r="B52" i="1"/>
  <c r="B61" i="8" l="1"/>
  <c r="E61" i="8"/>
  <c r="D168" i="3"/>
  <c r="C169" i="3"/>
  <c r="B169" i="3" s="1"/>
  <c r="D61" i="8"/>
  <c r="L61" i="8"/>
  <c r="K61" i="8" s="1"/>
  <c r="C62" i="8" s="1"/>
  <c r="G35" i="8"/>
  <c r="F35" i="8" s="1"/>
  <c r="Q34" i="8"/>
  <c r="K59" i="7"/>
  <c r="J59" i="7" s="1"/>
  <c r="C60" i="7" s="1"/>
  <c r="B60" i="7" s="1"/>
  <c r="D59" i="7"/>
  <c r="G35" i="7"/>
  <c r="F35" i="7" s="1"/>
  <c r="P34" i="7"/>
  <c r="K33" i="6"/>
  <c r="J33" i="6" s="1"/>
  <c r="D33" i="6"/>
  <c r="M32" i="6"/>
  <c r="L32" i="6" s="1"/>
  <c r="H32" i="6"/>
  <c r="D58" i="3"/>
  <c r="C59" i="3"/>
  <c r="B59" i="3" s="1"/>
  <c r="G64" i="1"/>
  <c r="F64" i="1" s="1"/>
  <c r="B54" i="1"/>
  <c r="E55" i="1"/>
  <c r="D55" i="1" s="1"/>
  <c r="Q54" i="1"/>
  <c r="Q53" i="1"/>
  <c r="B53" i="1"/>
  <c r="B62" i="8" l="1"/>
  <c r="E62" i="8"/>
  <c r="D169" i="3"/>
  <c r="C170" i="3"/>
  <c r="B170" i="3" s="1"/>
  <c r="H35" i="8"/>
  <c r="N35" i="8"/>
  <c r="M35" i="8" s="1"/>
  <c r="L62" i="8"/>
  <c r="K62" i="8" s="1"/>
  <c r="C63" i="8" s="1"/>
  <c r="D62" i="8"/>
  <c r="K60" i="7"/>
  <c r="J60" i="7" s="1"/>
  <c r="C61" i="7" s="1"/>
  <c r="B61" i="7" s="1"/>
  <c r="D60" i="7"/>
  <c r="M35" i="7"/>
  <c r="L35" i="7" s="1"/>
  <c r="H35" i="7"/>
  <c r="P32" i="6"/>
  <c r="G33" i="6"/>
  <c r="F33" i="6" s="1"/>
  <c r="C34" i="6"/>
  <c r="B34" i="6" s="1"/>
  <c r="D59" i="3"/>
  <c r="C60" i="3"/>
  <c r="B60" i="3" s="1"/>
  <c r="B55" i="1"/>
  <c r="E56" i="1"/>
  <c r="D56" i="1" s="1"/>
  <c r="Q55" i="1"/>
  <c r="G65" i="1"/>
  <c r="F65" i="1" s="1"/>
  <c r="B63" i="8" l="1"/>
  <c r="E63" i="8"/>
  <c r="C171" i="3"/>
  <c r="B171" i="3" s="1"/>
  <c r="D170" i="3"/>
  <c r="D63" i="8"/>
  <c r="L63" i="8"/>
  <c r="K63" i="8" s="1"/>
  <c r="C64" i="8" s="1"/>
  <c r="Q35" i="8"/>
  <c r="G36" i="8"/>
  <c r="F36" i="8" s="1"/>
  <c r="D61" i="7"/>
  <c r="K61" i="7"/>
  <c r="J61" i="7" s="1"/>
  <c r="C62" i="7" s="1"/>
  <c r="B62" i="7" s="1"/>
  <c r="P35" i="7"/>
  <c r="G36" i="7"/>
  <c r="F36" i="7" s="1"/>
  <c r="K34" i="6"/>
  <c r="J34" i="6" s="1"/>
  <c r="D34" i="6"/>
  <c r="H33" i="6"/>
  <c r="M33" i="6"/>
  <c r="L33" i="6" s="1"/>
  <c r="D60" i="3"/>
  <c r="C61" i="3"/>
  <c r="B61" i="3" s="1"/>
  <c r="G66" i="1"/>
  <c r="F66" i="1" s="1"/>
  <c r="E57" i="1"/>
  <c r="D57" i="1" s="1"/>
  <c r="B56" i="1"/>
  <c r="Q56" i="1"/>
  <c r="B64" i="8" l="1"/>
  <c r="E64" i="8"/>
  <c r="C172" i="3"/>
  <c r="B172" i="3" s="1"/>
  <c r="D171" i="3"/>
  <c r="L64" i="8"/>
  <c r="K64" i="8" s="1"/>
  <c r="C65" i="8" s="1"/>
  <c r="D64" i="8"/>
  <c r="N36" i="8"/>
  <c r="M36" i="8" s="1"/>
  <c r="H36" i="8"/>
  <c r="D62" i="7"/>
  <c r="K62" i="7"/>
  <c r="J62" i="7" s="1"/>
  <c r="C63" i="7" s="1"/>
  <c r="B63" i="7" s="1"/>
  <c r="M36" i="7"/>
  <c r="L36" i="7" s="1"/>
  <c r="H36" i="7"/>
  <c r="P33" i="6"/>
  <c r="G34" i="6"/>
  <c r="F34" i="6" s="1"/>
  <c r="C35" i="6"/>
  <c r="B35" i="6" s="1"/>
  <c r="D61" i="3"/>
  <c r="C62" i="3"/>
  <c r="B62" i="3" s="1"/>
  <c r="B57" i="1"/>
  <c r="E58" i="1"/>
  <c r="D58" i="1" s="1"/>
  <c r="Q57" i="1"/>
  <c r="G67" i="1"/>
  <c r="F67" i="1" s="1"/>
  <c r="B65" i="8" l="1"/>
  <c r="E65" i="8"/>
  <c r="C173" i="3"/>
  <c r="B173" i="3" s="1"/>
  <c r="D172" i="3"/>
  <c r="Q36" i="8"/>
  <c r="G37" i="8"/>
  <c r="F37" i="8" s="1"/>
  <c r="D65" i="8"/>
  <c r="L65" i="8"/>
  <c r="K65" i="8" s="1"/>
  <c r="C66" i="8" s="1"/>
  <c r="D63" i="7"/>
  <c r="K63" i="7"/>
  <c r="J63" i="7" s="1"/>
  <c r="C64" i="7" s="1"/>
  <c r="B64" i="7" s="1"/>
  <c r="G37" i="7"/>
  <c r="F37" i="7" s="1"/>
  <c r="P36" i="7"/>
  <c r="K35" i="6"/>
  <c r="J35" i="6" s="1"/>
  <c r="D35" i="6"/>
  <c r="H34" i="6"/>
  <c r="M34" i="6"/>
  <c r="L34" i="6" s="1"/>
  <c r="D62" i="3"/>
  <c r="C63" i="3"/>
  <c r="B63" i="3" s="1"/>
  <c r="G68" i="1"/>
  <c r="F68" i="1" s="1"/>
  <c r="B58" i="1"/>
  <c r="E59" i="1"/>
  <c r="D59" i="1" s="1"/>
  <c r="Q58" i="1"/>
  <c r="B66" i="8" l="1"/>
  <c r="E66" i="8"/>
  <c r="C174" i="3"/>
  <c r="B174" i="3" s="1"/>
  <c r="D173" i="3"/>
  <c r="H37" i="8"/>
  <c r="N37" i="8"/>
  <c r="M37" i="8" s="1"/>
  <c r="L66" i="8"/>
  <c r="K66" i="8" s="1"/>
  <c r="C67" i="8" s="1"/>
  <c r="D66" i="8"/>
  <c r="D64" i="7"/>
  <c r="K64" i="7"/>
  <c r="J64" i="7" s="1"/>
  <c r="C65" i="7" s="1"/>
  <c r="B65" i="7" s="1"/>
  <c r="H37" i="7"/>
  <c r="M37" i="7"/>
  <c r="L37" i="7" s="1"/>
  <c r="G35" i="6"/>
  <c r="F35" i="6" s="1"/>
  <c r="P34" i="6"/>
  <c r="C36" i="6"/>
  <c r="B36" i="6" s="1"/>
  <c r="D63" i="3"/>
  <c r="C64" i="3"/>
  <c r="B64" i="3" s="1"/>
  <c r="E60" i="1"/>
  <c r="D60" i="1" s="1"/>
  <c r="B59" i="1"/>
  <c r="Q59" i="1"/>
  <c r="G69" i="1"/>
  <c r="F69" i="1" s="1"/>
  <c r="B67" i="8" l="1"/>
  <c r="E67" i="8"/>
  <c r="D174" i="3"/>
  <c r="C175" i="3"/>
  <c r="B175" i="3" s="1"/>
  <c r="D67" i="8"/>
  <c r="L67" i="8"/>
  <c r="K67" i="8" s="1"/>
  <c r="C68" i="8" s="1"/>
  <c r="Q37" i="8"/>
  <c r="G38" i="8"/>
  <c r="F38" i="8" s="1"/>
  <c r="K65" i="7"/>
  <c r="J65" i="7" s="1"/>
  <c r="C66" i="7" s="1"/>
  <c r="B66" i="7" s="1"/>
  <c r="D65" i="7"/>
  <c r="P37" i="7"/>
  <c r="G38" i="7"/>
  <c r="F38" i="7" s="1"/>
  <c r="D36" i="6"/>
  <c r="K36" i="6"/>
  <c r="J36" i="6" s="1"/>
  <c r="M35" i="6"/>
  <c r="L35" i="6" s="1"/>
  <c r="H35" i="6"/>
  <c r="D64" i="3"/>
  <c r="C65" i="3"/>
  <c r="B65" i="3" s="1"/>
  <c r="G70" i="1"/>
  <c r="F70" i="1" s="1"/>
  <c r="B60" i="1"/>
  <c r="E61" i="1"/>
  <c r="D61" i="1" s="1"/>
  <c r="Q60" i="1"/>
  <c r="B68" i="8" l="1"/>
  <c r="E68" i="8"/>
  <c r="C176" i="3"/>
  <c r="B176" i="3" s="1"/>
  <c r="D175" i="3"/>
  <c r="L68" i="8"/>
  <c r="K68" i="8" s="1"/>
  <c r="C69" i="8" s="1"/>
  <c r="D68" i="8"/>
  <c r="N38" i="8"/>
  <c r="M38" i="8" s="1"/>
  <c r="H38" i="8"/>
  <c r="D66" i="7"/>
  <c r="K66" i="7"/>
  <c r="J66" i="7" s="1"/>
  <c r="C67" i="7" s="1"/>
  <c r="B67" i="7" s="1"/>
  <c r="M38" i="7"/>
  <c r="L38" i="7" s="1"/>
  <c r="H38" i="7"/>
  <c r="P35" i="6"/>
  <c r="G36" i="6"/>
  <c r="F36" i="6" s="1"/>
  <c r="C37" i="6"/>
  <c r="B37" i="6" s="1"/>
  <c r="D65" i="3"/>
  <c r="C66" i="3"/>
  <c r="B66" i="3" s="1"/>
  <c r="B61" i="1"/>
  <c r="E62" i="1"/>
  <c r="D62" i="1" s="1"/>
  <c r="Q61" i="1"/>
  <c r="G71" i="1"/>
  <c r="F71" i="1" s="1"/>
  <c r="B69" i="8" l="1"/>
  <c r="E69" i="8"/>
  <c r="C177" i="3"/>
  <c r="B177" i="3" s="1"/>
  <c r="D176" i="3"/>
  <c r="Q38" i="8"/>
  <c r="G39" i="8"/>
  <c r="F39" i="8" s="1"/>
  <c r="D69" i="8"/>
  <c r="L69" i="8"/>
  <c r="K69" i="8" s="1"/>
  <c r="C70" i="8" s="1"/>
  <c r="K67" i="7"/>
  <c r="J67" i="7" s="1"/>
  <c r="C68" i="7" s="1"/>
  <c r="B68" i="7" s="1"/>
  <c r="D67" i="7"/>
  <c r="G39" i="7"/>
  <c r="F39" i="7" s="1"/>
  <c r="P38" i="7"/>
  <c r="D37" i="6"/>
  <c r="K37" i="6"/>
  <c r="J37" i="6" s="1"/>
  <c r="M36" i="6"/>
  <c r="L36" i="6" s="1"/>
  <c r="H36" i="6"/>
  <c r="D66" i="3"/>
  <c r="C67" i="3"/>
  <c r="B67" i="3" s="1"/>
  <c r="G72" i="1"/>
  <c r="F72" i="1" s="1"/>
  <c r="B62" i="1"/>
  <c r="E63" i="1"/>
  <c r="D63" i="1" s="1"/>
  <c r="Q62" i="1"/>
  <c r="B70" i="8" l="1"/>
  <c r="E70" i="8"/>
  <c r="D177" i="3"/>
  <c r="C178" i="3"/>
  <c r="B178" i="3" s="1"/>
  <c r="N39" i="8"/>
  <c r="M39" i="8" s="1"/>
  <c r="H39" i="8"/>
  <c r="L70" i="8"/>
  <c r="K70" i="8" s="1"/>
  <c r="C71" i="8" s="1"/>
  <c r="D70" i="8"/>
  <c r="D68" i="7"/>
  <c r="K68" i="7"/>
  <c r="J68" i="7" s="1"/>
  <c r="C69" i="7" s="1"/>
  <c r="B69" i="7" s="1"/>
  <c r="H39" i="7"/>
  <c r="M39" i="7"/>
  <c r="L39" i="7" s="1"/>
  <c r="P36" i="6"/>
  <c r="G37" i="6"/>
  <c r="F37" i="6" s="1"/>
  <c r="C38" i="6"/>
  <c r="B38" i="6" s="1"/>
  <c r="D67" i="3"/>
  <c r="C68" i="3"/>
  <c r="B68" i="3" s="1"/>
  <c r="B63" i="1"/>
  <c r="E64" i="1"/>
  <c r="D64" i="1" s="1"/>
  <c r="Q63" i="1"/>
  <c r="G73" i="1"/>
  <c r="F73" i="1" s="1"/>
  <c r="B71" i="8" l="1"/>
  <c r="E71" i="8"/>
  <c r="C179" i="3"/>
  <c r="B179" i="3" s="1"/>
  <c r="D178" i="3"/>
  <c r="D71" i="8"/>
  <c r="L71" i="8"/>
  <c r="K71" i="8" s="1"/>
  <c r="C72" i="8" s="1"/>
  <c r="Q39" i="8"/>
  <c r="G40" i="8"/>
  <c r="F40" i="8" s="1"/>
  <c r="D69" i="7"/>
  <c r="K69" i="7"/>
  <c r="J69" i="7" s="1"/>
  <c r="C70" i="7" s="1"/>
  <c r="B70" i="7" s="1"/>
  <c r="P39" i="7"/>
  <c r="G40" i="7"/>
  <c r="F40" i="7" s="1"/>
  <c r="K38" i="6"/>
  <c r="J38" i="6" s="1"/>
  <c r="D38" i="6"/>
  <c r="H37" i="6"/>
  <c r="M37" i="6"/>
  <c r="L37" i="6" s="1"/>
  <c r="D68" i="3"/>
  <c r="C69" i="3"/>
  <c r="B69" i="3" s="1"/>
  <c r="G74" i="1"/>
  <c r="F74" i="1" s="1"/>
  <c r="E65" i="1"/>
  <c r="D65" i="1" s="1"/>
  <c r="B64" i="1"/>
  <c r="Q64" i="1"/>
  <c r="B72" i="8" l="1"/>
  <c r="E72" i="8"/>
  <c r="C180" i="3"/>
  <c r="B180" i="3" s="1"/>
  <c r="D179" i="3"/>
  <c r="L72" i="8"/>
  <c r="K72" i="8" s="1"/>
  <c r="C73" i="8" s="1"/>
  <c r="D72" i="8"/>
  <c r="H40" i="8"/>
  <c r="N40" i="8"/>
  <c r="M40" i="8" s="1"/>
  <c r="D70" i="7"/>
  <c r="K70" i="7"/>
  <c r="J70" i="7" s="1"/>
  <c r="C71" i="7" s="1"/>
  <c r="B71" i="7" s="1"/>
  <c r="H40" i="7"/>
  <c r="M40" i="7"/>
  <c r="L40" i="7" s="1"/>
  <c r="P37" i="6"/>
  <c r="G38" i="6"/>
  <c r="F38" i="6" s="1"/>
  <c r="C39" i="6"/>
  <c r="B39" i="6" s="1"/>
  <c r="D69" i="3"/>
  <c r="C70" i="3"/>
  <c r="B70" i="3" s="1"/>
  <c r="B65" i="1"/>
  <c r="E66" i="1"/>
  <c r="D66" i="1" s="1"/>
  <c r="Q65" i="1"/>
  <c r="G75" i="1"/>
  <c r="F75" i="1" s="1"/>
  <c r="B73" i="8" l="1"/>
  <c r="E73" i="8"/>
  <c r="C181" i="3"/>
  <c r="B181" i="3" s="1"/>
  <c r="D180" i="3"/>
  <c r="G41" i="8"/>
  <c r="F41" i="8" s="1"/>
  <c r="Q40" i="8"/>
  <c r="D73" i="8"/>
  <c r="L73" i="8"/>
  <c r="K73" i="8" s="1"/>
  <c r="C74" i="8" s="1"/>
  <c r="K71" i="7"/>
  <c r="J71" i="7" s="1"/>
  <c r="C72" i="7" s="1"/>
  <c r="B72" i="7" s="1"/>
  <c r="D71" i="7"/>
  <c r="P40" i="7"/>
  <c r="G41" i="7"/>
  <c r="F41" i="7" s="1"/>
  <c r="K39" i="6"/>
  <c r="J39" i="6" s="1"/>
  <c r="D39" i="6"/>
  <c r="H38" i="6"/>
  <c r="M38" i="6"/>
  <c r="L38" i="6" s="1"/>
  <c r="D70" i="3"/>
  <c r="C71" i="3"/>
  <c r="B71" i="3" s="1"/>
  <c r="G76" i="1"/>
  <c r="F76" i="1" s="1"/>
  <c r="B66" i="1"/>
  <c r="E67" i="1"/>
  <c r="D67" i="1" s="1"/>
  <c r="Q66" i="1"/>
  <c r="B74" i="8" l="1"/>
  <c r="E74" i="8"/>
  <c r="C182" i="3"/>
  <c r="B182" i="3" s="1"/>
  <c r="D181" i="3"/>
  <c r="L74" i="8"/>
  <c r="K74" i="8" s="1"/>
  <c r="C75" i="8" s="1"/>
  <c r="D74" i="8"/>
  <c r="H41" i="8"/>
  <c r="N41" i="8"/>
  <c r="M41" i="8" s="1"/>
  <c r="D72" i="7"/>
  <c r="K72" i="7"/>
  <c r="J72" i="7" s="1"/>
  <c r="C73" i="7" s="1"/>
  <c r="B73" i="7" s="1"/>
  <c r="M41" i="7"/>
  <c r="L41" i="7" s="1"/>
  <c r="H41" i="7"/>
  <c r="G39" i="6"/>
  <c r="F39" i="6" s="1"/>
  <c r="P38" i="6"/>
  <c r="C40" i="6"/>
  <c r="B40" i="6" s="1"/>
  <c r="D71" i="3"/>
  <c r="C72" i="3"/>
  <c r="B72" i="3" s="1"/>
  <c r="B67" i="1"/>
  <c r="E68" i="1"/>
  <c r="D68" i="1" s="1"/>
  <c r="Q67" i="1"/>
  <c r="G77" i="1"/>
  <c r="F77" i="1" s="1"/>
  <c r="B75" i="8" l="1"/>
  <c r="E75" i="8"/>
  <c r="C183" i="3"/>
  <c r="B183" i="3" s="1"/>
  <c r="D182" i="3"/>
  <c r="Q41" i="8"/>
  <c r="G42" i="8"/>
  <c r="F42" i="8" s="1"/>
  <c r="D75" i="8"/>
  <c r="L75" i="8"/>
  <c r="K75" i="8" s="1"/>
  <c r="C76" i="8" s="1"/>
  <c r="K73" i="7"/>
  <c r="J73" i="7" s="1"/>
  <c r="C74" i="7" s="1"/>
  <c r="B74" i="7" s="1"/>
  <c r="D73" i="7"/>
  <c r="G42" i="7"/>
  <c r="F42" i="7" s="1"/>
  <c r="P41" i="7"/>
  <c r="D40" i="6"/>
  <c r="K40" i="6"/>
  <c r="J40" i="6" s="1"/>
  <c r="M39" i="6"/>
  <c r="L39" i="6" s="1"/>
  <c r="H39" i="6"/>
  <c r="D72" i="3"/>
  <c r="C73" i="3"/>
  <c r="B73" i="3" s="1"/>
  <c r="G78" i="1"/>
  <c r="F78" i="1" s="1"/>
  <c r="B68" i="1"/>
  <c r="E69" i="1"/>
  <c r="D69" i="1" s="1"/>
  <c r="Q68" i="1"/>
  <c r="B76" i="8" l="1"/>
  <c r="E76" i="8"/>
  <c r="D183" i="3"/>
  <c r="C184" i="3"/>
  <c r="B184" i="3" s="1"/>
  <c r="N42" i="8"/>
  <c r="M42" i="8" s="1"/>
  <c r="H42" i="8"/>
  <c r="L76" i="8"/>
  <c r="K76" i="8" s="1"/>
  <c r="C77" i="8" s="1"/>
  <c r="D76" i="8"/>
  <c r="D74" i="7"/>
  <c r="K74" i="7"/>
  <c r="J74" i="7" s="1"/>
  <c r="C75" i="7" s="1"/>
  <c r="B75" i="7" s="1"/>
  <c r="H42" i="7"/>
  <c r="M42" i="7"/>
  <c r="L42" i="7" s="1"/>
  <c r="P39" i="6"/>
  <c r="G40" i="6"/>
  <c r="F40" i="6" s="1"/>
  <c r="C41" i="6"/>
  <c r="B41" i="6" s="1"/>
  <c r="D73" i="3"/>
  <c r="C74" i="3"/>
  <c r="B74" i="3" s="1"/>
  <c r="B69" i="1"/>
  <c r="E70" i="1"/>
  <c r="D70" i="1" s="1"/>
  <c r="Q69" i="1"/>
  <c r="G79" i="1"/>
  <c r="F79" i="1" s="1"/>
  <c r="B77" i="8" l="1"/>
  <c r="E77" i="8"/>
  <c r="C185" i="3"/>
  <c r="B185" i="3" s="1"/>
  <c r="D184" i="3"/>
  <c r="D77" i="8"/>
  <c r="L77" i="8"/>
  <c r="K77" i="8" s="1"/>
  <c r="C78" i="8" s="1"/>
  <c r="G43" i="8"/>
  <c r="F43" i="8" s="1"/>
  <c r="Q42" i="8"/>
  <c r="K75" i="7"/>
  <c r="J75" i="7" s="1"/>
  <c r="C76" i="7" s="1"/>
  <c r="B76" i="7" s="1"/>
  <c r="D75" i="7"/>
  <c r="G43" i="7"/>
  <c r="F43" i="7" s="1"/>
  <c r="P42" i="7"/>
  <c r="K41" i="6"/>
  <c r="J41" i="6" s="1"/>
  <c r="D41" i="6"/>
  <c r="M40" i="6"/>
  <c r="L40" i="6" s="1"/>
  <c r="H40" i="6"/>
  <c r="D74" i="3"/>
  <c r="C75" i="3"/>
  <c r="B75" i="3" s="1"/>
  <c r="G80" i="1"/>
  <c r="F80" i="1" s="1"/>
  <c r="B70" i="1"/>
  <c r="E71" i="1"/>
  <c r="D71" i="1" s="1"/>
  <c r="Q70" i="1"/>
  <c r="B78" i="8" l="1"/>
  <c r="E78" i="8"/>
  <c r="D185" i="3"/>
  <c r="C186" i="3"/>
  <c r="B186" i="3" s="1"/>
  <c r="H43" i="8"/>
  <c r="N43" i="8"/>
  <c r="M43" i="8" s="1"/>
  <c r="L78" i="8"/>
  <c r="K78" i="8" s="1"/>
  <c r="C79" i="8" s="1"/>
  <c r="D78" i="8"/>
  <c r="K76" i="7"/>
  <c r="J76" i="7" s="1"/>
  <c r="C77" i="7" s="1"/>
  <c r="B77" i="7" s="1"/>
  <c r="D76" i="7"/>
  <c r="M43" i="7"/>
  <c r="L43" i="7" s="1"/>
  <c r="H43" i="7"/>
  <c r="P40" i="6"/>
  <c r="G41" i="6"/>
  <c r="F41" i="6" s="1"/>
  <c r="C42" i="6"/>
  <c r="B42" i="6" s="1"/>
  <c r="D75" i="3"/>
  <c r="C76" i="3"/>
  <c r="B76" i="3" s="1"/>
  <c r="B71" i="1"/>
  <c r="E72" i="1"/>
  <c r="D72" i="1" s="1"/>
  <c r="Q71" i="1"/>
  <c r="G81" i="1"/>
  <c r="F81" i="1" s="1"/>
  <c r="B79" i="8" l="1"/>
  <c r="E79" i="8"/>
  <c r="D186" i="3"/>
  <c r="C187" i="3"/>
  <c r="B187" i="3" s="1"/>
  <c r="Q43" i="8"/>
  <c r="G44" i="8"/>
  <c r="F44" i="8" s="1"/>
  <c r="D79" i="8"/>
  <c r="L79" i="8"/>
  <c r="K79" i="8" s="1"/>
  <c r="C80" i="8" s="1"/>
  <c r="D77" i="7"/>
  <c r="K77" i="7"/>
  <c r="J77" i="7" s="1"/>
  <c r="C78" i="7" s="1"/>
  <c r="B78" i="7" s="1"/>
  <c r="G44" i="7"/>
  <c r="F44" i="7" s="1"/>
  <c r="P43" i="7"/>
  <c r="K42" i="6"/>
  <c r="J42" i="6" s="1"/>
  <c r="D42" i="6"/>
  <c r="H41" i="6"/>
  <c r="M41" i="6"/>
  <c r="L41" i="6" s="1"/>
  <c r="D76" i="3"/>
  <c r="C77" i="3"/>
  <c r="B77" i="3" s="1"/>
  <c r="G82" i="1"/>
  <c r="F82" i="1" s="1"/>
  <c r="B72" i="1"/>
  <c r="E73" i="1"/>
  <c r="D73" i="1" s="1"/>
  <c r="Q72" i="1"/>
  <c r="B80" i="8" l="1"/>
  <c r="E80" i="8"/>
  <c r="C188" i="3"/>
  <c r="B188" i="3" s="1"/>
  <c r="D187" i="3"/>
  <c r="N44" i="8"/>
  <c r="M44" i="8" s="1"/>
  <c r="H44" i="8"/>
  <c r="L80" i="8"/>
  <c r="K80" i="8" s="1"/>
  <c r="C81" i="8" s="1"/>
  <c r="D80" i="8"/>
  <c r="K78" i="7"/>
  <c r="J78" i="7" s="1"/>
  <c r="C79" i="7" s="1"/>
  <c r="B79" i="7" s="1"/>
  <c r="D78" i="7"/>
  <c r="M44" i="7"/>
  <c r="L44" i="7" s="1"/>
  <c r="H44" i="7"/>
  <c r="P41" i="6"/>
  <c r="G42" i="6"/>
  <c r="F42" i="6" s="1"/>
  <c r="C43" i="6"/>
  <c r="B43" i="6" s="1"/>
  <c r="D77" i="3"/>
  <c r="C78" i="3"/>
  <c r="B78" i="3" s="1"/>
  <c r="E74" i="1"/>
  <c r="D74" i="1" s="1"/>
  <c r="B73" i="1"/>
  <c r="Q73" i="1"/>
  <c r="G83" i="1"/>
  <c r="F83" i="1" s="1"/>
  <c r="B81" i="8" l="1"/>
  <c r="E81" i="8"/>
  <c r="C189" i="3"/>
  <c r="B189" i="3" s="1"/>
  <c r="D188" i="3"/>
  <c r="D81" i="8"/>
  <c r="L81" i="8"/>
  <c r="K81" i="8" s="1"/>
  <c r="C82" i="8" s="1"/>
  <c r="G45" i="8"/>
  <c r="F45" i="8" s="1"/>
  <c r="Q44" i="8"/>
  <c r="D79" i="7"/>
  <c r="K79" i="7"/>
  <c r="J79" i="7" s="1"/>
  <c r="C80" i="7" s="1"/>
  <c r="B80" i="7" s="1"/>
  <c r="P44" i="7"/>
  <c r="G45" i="7"/>
  <c r="F45" i="7" s="1"/>
  <c r="K43" i="6"/>
  <c r="J43" i="6" s="1"/>
  <c r="D43" i="6"/>
  <c r="H42" i="6"/>
  <c r="M42" i="6"/>
  <c r="L42" i="6" s="1"/>
  <c r="D78" i="3"/>
  <c r="C79" i="3"/>
  <c r="B79" i="3" s="1"/>
  <c r="G84" i="1"/>
  <c r="F84" i="1" s="1"/>
  <c r="B74" i="1"/>
  <c r="E75" i="1"/>
  <c r="D75" i="1" s="1"/>
  <c r="Q74" i="1"/>
  <c r="B82" i="8" l="1"/>
  <c r="E82" i="8" s="1"/>
  <c r="C190" i="3"/>
  <c r="B190" i="3" s="1"/>
  <c r="D189" i="3"/>
  <c r="N45" i="8"/>
  <c r="M45" i="8" s="1"/>
  <c r="H45" i="8"/>
  <c r="L82" i="8"/>
  <c r="K82" i="8" s="1"/>
  <c r="C83" i="8" s="1"/>
  <c r="D82" i="8"/>
  <c r="D80" i="7"/>
  <c r="K80" i="7"/>
  <c r="J80" i="7" s="1"/>
  <c r="C81" i="7" s="1"/>
  <c r="B81" i="7" s="1"/>
  <c r="M45" i="7"/>
  <c r="L45" i="7" s="1"/>
  <c r="H45" i="7"/>
  <c r="G43" i="6"/>
  <c r="F43" i="6" s="1"/>
  <c r="P42" i="6"/>
  <c r="C44" i="6"/>
  <c r="B44" i="6" s="1"/>
  <c r="D79" i="3"/>
  <c r="C80" i="3"/>
  <c r="B80" i="3" s="1"/>
  <c r="B75" i="1"/>
  <c r="E76" i="1"/>
  <c r="D76" i="1" s="1"/>
  <c r="Q75" i="1"/>
  <c r="G85" i="1"/>
  <c r="F85" i="1" s="1"/>
  <c r="B83" i="8" l="1"/>
  <c r="E83" i="8" s="1"/>
  <c r="D190" i="3"/>
  <c r="C191" i="3"/>
  <c r="B191" i="3" s="1"/>
  <c r="D83" i="8"/>
  <c r="L83" i="8"/>
  <c r="K83" i="8" s="1"/>
  <c r="C84" i="8" s="1"/>
  <c r="Q45" i="8"/>
  <c r="G46" i="8"/>
  <c r="F46" i="8" s="1"/>
  <c r="D81" i="7"/>
  <c r="K81" i="7"/>
  <c r="J81" i="7" s="1"/>
  <c r="C82" i="7" s="1"/>
  <c r="B82" i="7" s="1"/>
  <c r="P45" i="7"/>
  <c r="G46" i="7"/>
  <c r="F46" i="7" s="1"/>
  <c r="D44" i="6"/>
  <c r="K44" i="6"/>
  <c r="J44" i="6" s="1"/>
  <c r="M43" i="6"/>
  <c r="L43" i="6" s="1"/>
  <c r="H43" i="6"/>
  <c r="D80" i="3"/>
  <c r="C81" i="3"/>
  <c r="B81" i="3" s="1"/>
  <c r="G86" i="1"/>
  <c r="F86" i="1" s="1"/>
  <c r="E77" i="1"/>
  <c r="D77" i="1" s="1"/>
  <c r="B76" i="1"/>
  <c r="Q76" i="1"/>
  <c r="B84" i="8" l="1"/>
  <c r="L84" i="8" s="1"/>
  <c r="K84" i="8" s="1"/>
  <c r="C85" i="8" s="1"/>
  <c r="C192" i="3"/>
  <c r="B192" i="3" s="1"/>
  <c r="D191" i="3"/>
  <c r="N46" i="8"/>
  <c r="M46" i="8" s="1"/>
  <c r="H46" i="8"/>
  <c r="D82" i="7"/>
  <c r="K82" i="7"/>
  <c r="J82" i="7" s="1"/>
  <c r="C83" i="7" s="1"/>
  <c r="B83" i="7" s="1"/>
  <c r="M46" i="7"/>
  <c r="L46" i="7" s="1"/>
  <c r="H46" i="7"/>
  <c r="G44" i="6"/>
  <c r="F44" i="6" s="1"/>
  <c r="P43" i="6"/>
  <c r="C45" i="6"/>
  <c r="B45" i="6" s="1"/>
  <c r="D81" i="3"/>
  <c r="C82" i="3"/>
  <c r="B82" i="3" s="1"/>
  <c r="B77" i="1"/>
  <c r="E78" i="1"/>
  <c r="D78" i="1" s="1"/>
  <c r="Q77" i="1"/>
  <c r="G87" i="1"/>
  <c r="F87" i="1" s="1"/>
  <c r="E84" i="8" l="1"/>
  <c r="D84" i="8"/>
  <c r="B85" i="8"/>
  <c r="D85" i="8" s="1"/>
  <c r="E85" i="8"/>
  <c r="D192" i="3"/>
  <c r="C193" i="3"/>
  <c r="B193" i="3" s="1"/>
  <c r="Q46" i="8"/>
  <c r="G47" i="8"/>
  <c r="F47" i="8" s="1"/>
  <c r="K83" i="7"/>
  <c r="J83" i="7" s="1"/>
  <c r="C84" i="7" s="1"/>
  <c r="B84" i="7" s="1"/>
  <c r="D83" i="7"/>
  <c r="G47" i="7"/>
  <c r="F47" i="7" s="1"/>
  <c r="P46" i="7"/>
  <c r="D45" i="6"/>
  <c r="K45" i="6"/>
  <c r="J45" i="6" s="1"/>
  <c r="M44" i="6"/>
  <c r="L44" i="6" s="1"/>
  <c r="H44" i="6"/>
  <c r="D82" i="3"/>
  <c r="C83" i="3"/>
  <c r="B83" i="3" s="1"/>
  <c r="G88" i="1"/>
  <c r="F88" i="1" s="1"/>
  <c r="B78" i="1"/>
  <c r="E79" i="1"/>
  <c r="D79" i="1" s="1"/>
  <c r="Q78" i="1"/>
  <c r="L85" i="8" l="1"/>
  <c r="K85" i="8" s="1"/>
  <c r="C86" i="8" s="1"/>
  <c r="B86" i="8" s="1"/>
  <c r="D193" i="3"/>
  <c r="C194" i="3"/>
  <c r="B194" i="3" s="1"/>
  <c r="N47" i="8"/>
  <c r="M47" i="8" s="1"/>
  <c r="H47" i="8"/>
  <c r="D84" i="7"/>
  <c r="K84" i="7"/>
  <c r="J84" i="7" s="1"/>
  <c r="C85" i="7" s="1"/>
  <c r="B85" i="7" s="1"/>
  <c r="H47" i="7"/>
  <c r="M47" i="7"/>
  <c r="L47" i="7" s="1"/>
  <c r="P44" i="6"/>
  <c r="G45" i="6"/>
  <c r="F45" i="6" s="1"/>
  <c r="C46" i="6"/>
  <c r="B46" i="6" s="1"/>
  <c r="D83" i="3"/>
  <c r="C84" i="3"/>
  <c r="B84" i="3" s="1"/>
  <c r="B79" i="1"/>
  <c r="E80" i="1"/>
  <c r="D80" i="1" s="1"/>
  <c r="Q79" i="1"/>
  <c r="G89" i="1"/>
  <c r="F89" i="1" s="1"/>
  <c r="D86" i="8" l="1"/>
  <c r="E86" i="8"/>
  <c r="L86" i="8"/>
  <c r="K86" i="8" s="1"/>
  <c r="C87" i="8" s="1"/>
  <c r="B87" i="8" s="1"/>
  <c r="C195" i="3"/>
  <c r="B195" i="3" s="1"/>
  <c r="D194" i="3"/>
  <c r="Q47" i="8"/>
  <c r="G48" i="8"/>
  <c r="F48" i="8" s="1"/>
  <c r="D85" i="7"/>
  <c r="K85" i="7"/>
  <c r="J85" i="7" s="1"/>
  <c r="C86" i="7" s="1"/>
  <c r="B86" i="7" s="1"/>
  <c r="P47" i="7"/>
  <c r="G48" i="7"/>
  <c r="F48" i="7" s="1"/>
  <c r="K46" i="6"/>
  <c r="J46" i="6" s="1"/>
  <c r="D46" i="6"/>
  <c r="H45" i="6"/>
  <c r="M45" i="6"/>
  <c r="L45" i="6" s="1"/>
  <c r="D84" i="3"/>
  <c r="C85" i="3"/>
  <c r="B85" i="3" s="1"/>
  <c r="G90" i="1"/>
  <c r="F90" i="1" s="1"/>
  <c r="E81" i="1"/>
  <c r="D81" i="1" s="1"/>
  <c r="B80" i="1"/>
  <c r="Q80" i="1"/>
  <c r="L87" i="8" l="1"/>
  <c r="K87" i="8" s="1"/>
  <c r="C88" i="8" s="1"/>
  <c r="E87" i="8"/>
  <c r="D87" i="8"/>
  <c r="B88" i="8"/>
  <c r="E88" i="8" s="1"/>
  <c r="C196" i="3"/>
  <c r="B196" i="3" s="1"/>
  <c r="D195" i="3"/>
  <c r="D88" i="8"/>
  <c r="H48" i="8"/>
  <c r="N48" i="8"/>
  <c r="M48" i="8" s="1"/>
  <c r="D86" i="7"/>
  <c r="K86" i="7"/>
  <c r="J86" i="7" s="1"/>
  <c r="C87" i="7" s="1"/>
  <c r="B87" i="7" s="1"/>
  <c r="H48" i="7"/>
  <c r="M48" i="7"/>
  <c r="L48" i="7" s="1"/>
  <c r="P45" i="6"/>
  <c r="G46" i="6"/>
  <c r="F46" i="6" s="1"/>
  <c r="C47" i="6"/>
  <c r="B47" i="6" s="1"/>
  <c r="D85" i="3"/>
  <c r="C86" i="3"/>
  <c r="B86" i="3" s="1"/>
  <c r="E82" i="1"/>
  <c r="D82" i="1" s="1"/>
  <c r="B81" i="1"/>
  <c r="Q81" i="1"/>
  <c r="G91" i="1"/>
  <c r="F91" i="1" s="1"/>
  <c r="L88" i="8" l="1"/>
  <c r="K88" i="8" s="1"/>
  <c r="C89" i="8" s="1"/>
  <c r="B89" i="8"/>
  <c r="L89" i="8" s="1"/>
  <c r="K89" i="8" s="1"/>
  <c r="C90" i="8" s="1"/>
  <c r="E89" i="8"/>
  <c r="D196" i="3"/>
  <c r="C197" i="3"/>
  <c r="B197" i="3" s="1"/>
  <c r="Q48" i="8"/>
  <c r="G49" i="8"/>
  <c r="F49" i="8" s="1"/>
  <c r="D89" i="8"/>
  <c r="K87" i="7"/>
  <c r="J87" i="7" s="1"/>
  <c r="C88" i="7" s="1"/>
  <c r="B88" i="7" s="1"/>
  <c r="D87" i="7"/>
  <c r="P48" i="7"/>
  <c r="G49" i="7"/>
  <c r="F49" i="7" s="1"/>
  <c r="K47" i="6"/>
  <c r="J47" i="6" s="1"/>
  <c r="D47" i="6"/>
  <c r="H46" i="6"/>
  <c r="M46" i="6"/>
  <c r="L46" i="6" s="1"/>
  <c r="D86" i="3"/>
  <c r="C87" i="3"/>
  <c r="B87" i="3" s="1"/>
  <c r="G92" i="1"/>
  <c r="F92" i="1" s="1"/>
  <c r="B82" i="1"/>
  <c r="E83" i="1"/>
  <c r="D83" i="1" s="1"/>
  <c r="Q82" i="1"/>
  <c r="B90" i="8" l="1"/>
  <c r="E90" i="8"/>
  <c r="C198" i="3"/>
  <c r="B198" i="3" s="1"/>
  <c r="D197" i="3"/>
  <c r="N49" i="8"/>
  <c r="M49" i="8" s="1"/>
  <c r="H49" i="8"/>
  <c r="L90" i="8"/>
  <c r="K90" i="8" s="1"/>
  <c r="C91" i="8" s="1"/>
  <c r="D90" i="8"/>
  <c r="K88" i="7"/>
  <c r="J88" i="7" s="1"/>
  <c r="C89" i="7" s="1"/>
  <c r="B89" i="7" s="1"/>
  <c r="D88" i="7"/>
  <c r="M49" i="7"/>
  <c r="L49" i="7" s="1"/>
  <c r="H49" i="7"/>
  <c r="G47" i="6"/>
  <c r="F47" i="6" s="1"/>
  <c r="P46" i="6"/>
  <c r="C48" i="6"/>
  <c r="B48" i="6" s="1"/>
  <c r="D87" i="3"/>
  <c r="C88" i="3"/>
  <c r="B88" i="3" s="1"/>
  <c r="E84" i="1"/>
  <c r="D84" i="1" s="1"/>
  <c r="B83" i="1"/>
  <c r="Q83" i="1"/>
  <c r="G93" i="1"/>
  <c r="F93" i="1" s="1"/>
  <c r="B91" i="8" l="1"/>
  <c r="E91" i="8"/>
  <c r="D198" i="3"/>
  <c r="C199" i="3"/>
  <c r="B199" i="3" s="1"/>
  <c r="D91" i="8"/>
  <c r="L91" i="8"/>
  <c r="K91" i="8" s="1"/>
  <c r="C92" i="8" s="1"/>
  <c r="Q49" i="8"/>
  <c r="G50" i="8"/>
  <c r="F50" i="8" s="1"/>
  <c r="K89" i="7"/>
  <c r="J89" i="7" s="1"/>
  <c r="C90" i="7" s="1"/>
  <c r="B90" i="7" s="1"/>
  <c r="D89" i="7"/>
  <c r="G50" i="7"/>
  <c r="F50" i="7" s="1"/>
  <c r="P49" i="7"/>
  <c r="D48" i="6"/>
  <c r="K48" i="6"/>
  <c r="J48" i="6" s="1"/>
  <c r="M47" i="6"/>
  <c r="L47" i="6" s="1"/>
  <c r="H47" i="6"/>
  <c r="D88" i="3"/>
  <c r="C89" i="3"/>
  <c r="B89" i="3" s="1"/>
  <c r="G94" i="1"/>
  <c r="F94" i="1" s="1"/>
  <c r="B84" i="1"/>
  <c r="E85" i="1"/>
  <c r="D85" i="1" s="1"/>
  <c r="Q84" i="1"/>
  <c r="B92" i="8" l="1"/>
  <c r="E92" i="8"/>
  <c r="D199" i="3"/>
  <c r="C200" i="3"/>
  <c r="B200" i="3" s="1"/>
  <c r="L92" i="8"/>
  <c r="K92" i="8" s="1"/>
  <c r="C93" i="8" s="1"/>
  <c r="D92" i="8"/>
  <c r="N50" i="8"/>
  <c r="M50" i="8" s="1"/>
  <c r="H50" i="8"/>
  <c r="D90" i="7"/>
  <c r="K90" i="7"/>
  <c r="J90" i="7" s="1"/>
  <c r="C91" i="7" s="1"/>
  <c r="B91" i="7" s="1"/>
  <c r="H50" i="7"/>
  <c r="M50" i="7"/>
  <c r="L50" i="7" s="1"/>
  <c r="G48" i="6"/>
  <c r="F48" i="6" s="1"/>
  <c r="P47" i="6"/>
  <c r="C49" i="6"/>
  <c r="B49" i="6" s="1"/>
  <c r="D89" i="3"/>
  <c r="C90" i="3"/>
  <c r="B90" i="3" s="1"/>
  <c r="B85" i="1"/>
  <c r="E86" i="1"/>
  <c r="D86" i="1" s="1"/>
  <c r="Q85" i="1"/>
  <c r="G95" i="1"/>
  <c r="F95" i="1" s="1"/>
  <c r="B93" i="8" l="1"/>
  <c r="E93" i="8" s="1"/>
  <c r="C201" i="3"/>
  <c r="B201" i="3" s="1"/>
  <c r="D200" i="3"/>
  <c r="G51" i="8"/>
  <c r="F51" i="8" s="1"/>
  <c r="Q50" i="8"/>
  <c r="D93" i="8"/>
  <c r="L93" i="8"/>
  <c r="K93" i="8" s="1"/>
  <c r="C94" i="8" s="1"/>
  <c r="D91" i="7"/>
  <c r="K91" i="7"/>
  <c r="J91" i="7" s="1"/>
  <c r="C92" i="7" s="1"/>
  <c r="B92" i="7" s="1"/>
  <c r="G51" i="7"/>
  <c r="F51" i="7" s="1"/>
  <c r="P50" i="7"/>
  <c r="K49" i="6"/>
  <c r="J49" i="6" s="1"/>
  <c r="D49" i="6"/>
  <c r="M48" i="6"/>
  <c r="L48" i="6" s="1"/>
  <c r="H48" i="6"/>
  <c r="D90" i="3"/>
  <c r="C91" i="3"/>
  <c r="B91" i="3" s="1"/>
  <c r="G96" i="1"/>
  <c r="F96" i="1" s="1"/>
  <c r="B86" i="1"/>
  <c r="E87" i="1"/>
  <c r="D87" i="1" s="1"/>
  <c r="Q86" i="1"/>
  <c r="B94" i="8" l="1"/>
  <c r="E94" i="8"/>
  <c r="D201" i="3"/>
  <c r="C202" i="3"/>
  <c r="B202" i="3" s="1"/>
  <c r="L94" i="8"/>
  <c r="K94" i="8" s="1"/>
  <c r="C95" i="8" s="1"/>
  <c r="D94" i="8"/>
  <c r="N51" i="8"/>
  <c r="M51" i="8" s="1"/>
  <c r="H51" i="8"/>
  <c r="D92" i="7"/>
  <c r="K92" i="7"/>
  <c r="J92" i="7" s="1"/>
  <c r="C93" i="7" s="1"/>
  <c r="B93" i="7" s="1"/>
  <c r="M51" i="7"/>
  <c r="L51" i="7" s="1"/>
  <c r="H51" i="7"/>
  <c r="G49" i="6"/>
  <c r="F49" i="6" s="1"/>
  <c r="P48" i="6"/>
  <c r="C50" i="6"/>
  <c r="B50" i="6" s="1"/>
  <c r="D91" i="3"/>
  <c r="C92" i="3"/>
  <c r="B92" i="3" s="1"/>
  <c r="E88" i="1"/>
  <c r="D88" i="1" s="1"/>
  <c r="B87" i="1"/>
  <c r="Q87" i="1"/>
  <c r="G97" i="1"/>
  <c r="F97" i="1" s="1"/>
  <c r="B95" i="8" l="1"/>
  <c r="E95" i="8"/>
  <c r="D202" i="3"/>
  <c r="C203" i="3"/>
  <c r="B203" i="3" s="1"/>
  <c r="Q51" i="8"/>
  <c r="G52" i="8"/>
  <c r="F52" i="8" s="1"/>
  <c r="D95" i="8"/>
  <c r="L95" i="8"/>
  <c r="K95" i="8" s="1"/>
  <c r="C96" i="8" s="1"/>
  <c r="D93" i="7"/>
  <c r="K93" i="7"/>
  <c r="J93" i="7" s="1"/>
  <c r="C94" i="7" s="1"/>
  <c r="B94" i="7" s="1"/>
  <c r="P51" i="7"/>
  <c r="G52" i="7"/>
  <c r="F52" i="7" s="1"/>
  <c r="K50" i="6"/>
  <c r="J50" i="6" s="1"/>
  <c r="D50" i="6"/>
  <c r="H49" i="6"/>
  <c r="M49" i="6"/>
  <c r="L49" i="6" s="1"/>
  <c r="D92" i="3"/>
  <c r="C93" i="3"/>
  <c r="B93" i="3" s="1"/>
  <c r="G98" i="1"/>
  <c r="F98" i="1" s="1"/>
  <c r="E89" i="1"/>
  <c r="D89" i="1" s="1"/>
  <c r="B88" i="1"/>
  <c r="Q88" i="1"/>
  <c r="B96" i="8" l="1"/>
  <c r="E96" i="8"/>
  <c r="C204" i="3"/>
  <c r="B204" i="3" s="1"/>
  <c r="D203" i="3"/>
  <c r="L96" i="8"/>
  <c r="K96" i="8" s="1"/>
  <c r="C97" i="8" s="1"/>
  <c r="D96" i="8"/>
  <c r="H52" i="8"/>
  <c r="N52" i="8"/>
  <c r="M52" i="8" s="1"/>
  <c r="D94" i="7"/>
  <c r="K94" i="7"/>
  <c r="J94" i="7" s="1"/>
  <c r="C95" i="7" s="1"/>
  <c r="B95" i="7" s="1"/>
  <c r="M52" i="7"/>
  <c r="L52" i="7" s="1"/>
  <c r="H52" i="7"/>
  <c r="P49" i="6"/>
  <c r="G50" i="6"/>
  <c r="F50" i="6" s="1"/>
  <c r="C51" i="6"/>
  <c r="B51" i="6" s="1"/>
  <c r="D93" i="3"/>
  <c r="C94" i="3"/>
  <c r="B94" i="3" s="1"/>
  <c r="G99" i="1"/>
  <c r="F99" i="1" s="1"/>
  <c r="E90" i="1"/>
  <c r="D90" i="1" s="1"/>
  <c r="B89" i="1"/>
  <c r="Q89" i="1"/>
  <c r="B97" i="8" l="1"/>
  <c r="E97" i="8"/>
  <c r="D204" i="3"/>
  <c r="C205" i="3"/>
  <c r="B205" i="3" s="1"/>
  <c r="Q52" i="8"/>
  <c r="G53" i="8"/>
  <c r="F53" i="8" s="1"/>
  <c r="D97" i="8"/>
  <c r="L97" i="8"/>
  <c r="K97" i="8" s="1"/>
  <c r="C98" i="8" s="1"/>
  <c r="K95" i="7"/>
  <c r="J95" i="7" s="1"/>
  <c r="C96" i="7" s="1"/>
  <c r="B96" i="7" s="1"/>
  <c r="D95" i="7"/>
  <c r="P52" i="7"/>
  <c r="G53" i="7"/>
  <c r="F53" i="7" s="1"/>
  <c r="K51" i="6"/>
  <c r="J51" i="6" s="1"/>
  <c r="D51" i="6"/>
  <c r="H50" i="6"/>
  <c r="M50" i="6"/>
  <c r="L50" i="6" s="1"/>
  <c r="D94" i="3"/>
  <c r="C95" i="3"/>
  <c r="B95" i="3" s="1"/>
  <c r="G100" i="1"/>
  <c r="F100" i="1" s="1"/>
  <c r="B90" i="1"/>
  <c r="E91" i="1"/>
  <c r="D91" i="1" s="1"/>
  <c r="Q90" i="1"/>
  <c r="D205" i="3" l="1"/>
  <c r="C206" i="3"/>
  <c r="B206" i="3" s="1"/>
  <c r="B98" i="8"/>
  <c r="H53" i="8"/>
  <c r="N53" i="8"/>
  <c r="M53" i="8" s="1"/>
  <c r="D96" i="7"/>
  <c r="K96" i="7"/>
  <c r="J96" i="7" s="1"/>
  <c r="C97" i="7" s="1"/>
  <c r="B97" i="7" s="1"/>
  <c r="M53" i="7"/>
  <c r="L53" i="7" s="1"/>
  <c r="H53" i="7"/>
  <c r="G51" i="6"/>
  <c r="F51" i="6" s="1"/>
  <c r="P50" i="6"/>
  <c r="C52" i="6"/>
  <c r="B52" i="6" s="1"/>
  <c r="B98" i="5"/>
  <c r="D95" i="3"/>
  <c r="C96" i="3"/>
  <c r="B96" i="3" s="1"/>
  <c r="B91" i="1"/>
  <c r="E92" i="1"/>
  <c r="D92" i="1" s="1"/>
  <c r="Q91" i="1"/>
  <c r="G101" i="1"/>
  <c r="F101" i="1" s="1"/>
  <c r="D98" i="8" l="1"/>
  <c r="L98" i="8"/>
  <c r="K98" i="8" s="1"/>
  <c r="C99" i="8" s="1"/>
  <c r="E98" i="8"/>
  <c r="D206" i="3"/>
  <c r="C207" i="3"/>
  <c r="B207" i="3" s="1"/>
  <c r="Q53" i="8"/>
  <c r="G54" i="8"/>
  <c r="F54" i="8" s="1"/>
  <c r="K97" i="7"/>
  <c r="J97" i="7" s="1"/>
  <c r="C98" i="7" s="1"/>
  <c r="B98" i="7" s="1"/>
  <c r="D98" i="7" s="1"/>
  <c r="D97" i="7"/>
  <c r="P53" i="7"/>
  <c r="G54" i="7"/>
  <c r="F54" i="7" s="1"/>
  <c r="D52" i="6"/>
  <c r="K52" i="6"/>
  <c r="J52" i="6" s="1"/>
  <c r="M51" i="6"/>
  <c r="L51" i="6" s="1"/>
  <c r="H51" i="6"/>
  <c r="B99" i="5"/>
  <c r="D96" i="3"/>
  <c r="C97" i="3"/>
  <c r="B97" i="3" s="1"/>
  <c r="E93" i="1"/>
  <c r="D93" i="1" s="1"/>
  <c r="B92" i="1"/>
  <c r="Q92" i="1"/>
  <c r="B99" i="8" l="1"/>
  <c r="E99" i="8"/>
  <c r="D207" i="3"/>
  <c r="C208" i="3"/>
  <c r="B208" i="3" s="1"/>
  <c r="H54" i="8"/>
  <c r="N54" i="8"/>
  <c r="M54" i="8" s="1"/>
  <c r="M54" i="7"/>
  <c r="L54" i="7" s="1"/>
  <c r="H54" i="7"/>
  <c r="G52" i="6"/>
  <c r="F52" i="6" s="1"/>
  <c r="P51" i="6"/>
  <c r="C53" i="6"/>
  <c r="B53" i="6" s="1"/>
  <c r="B100" i="5"/>
  <c r="D97" i="3"/>
  <c r="C98" i="3"/>
  <c r="B98" i="3" s="1"/>
  <c r="B93" i="1"/>
  <c r="E94" i="1"/>
  <c r="D94" i="1" s="1"/>
  <c r="Q93" i="1"/>
  <c r="L99" i="8" l="1"/>
  <c r="K99" i="8" s="1"/>
  <c r="C100" i="8" s="1"/>
  <c r="B100" i="8" s="1"/>
  <c r="D99" i="8"/>
  <c r="D208" i="3"/>
  <c r="C209" i="3"/>
  <c r="B209" i="3" s="1"/>
  <c r="G55" i="8"/>
  <c r="F55" i="8" s="1"/>
  <c r="Q54" i="8"/>
  <c r="G55" i="7"/>
  <c r="F55" i="7" s="1"/>
  <c r="P54" i="7"/>
  <c r="K53" i="6"/>
  <c r="J53" i="6" s="1"/>
  <c r="D53" i="6"/>
  <c r="M52" i="6"/>
  <c r="L52" i="6" s="1"/>
  <c r="H52" i="6"/>
  <c r="B101" i="5"/>
  <c r="D98" i="3"/>
  <c r="C99" i="3"/>
  <c r="B99" i="3" s="1"/>
  <c r="B94" i="1"/>
  <c r="E95" i="1"/>
  <c r="D95" i="1" s="1"/>
  <c r="Q94" i="1"/>
  <c r="E100" i="8" l="1"/>
  <c r="L100" i="8"/>
  <c r="K100" i="8" s="1"/>
  <c r="C101" i="8" s="1"/>
  <c r="D100" i="8"/>
  <c r="D209" i="3"/>
  <c r="C210" i="3"/>
  <c r="B210" i="3" s="1"/>
  <c r="H55" i="8"/>
  <c r="N55" i="8"/>
  <c r="M55" i="8" s="1"/>
  <c r="H55" i="7"/>
  <c r="M55" i="7"/>
  <c r="L55" i="7" s="1"/>
  <c r="P52" i="6"/>
  <c r="G53" i="6"/>
  <c r="F53" i="6" s="1"/>
  <c r="C54" i="6"/>
  <c r="B54" i="6" s="1"/>
  <c r="B102" i="5"/>
  <c r="D99" i="3"/>
  <c r="C100" i="3"/>
  <c r="B100" i="3" s="1"/>
  <c r="E96" i="1"/>
  <c r="D96" i="1" s="1"/>
  <c r="B95" i="1"/>
  <c r="Q95" i="1"/>
  <c r="B101" i="8" l="1"/>
  <c r="E101" i="8"/>
  <c r="D210" i="3"/>
  <c r="C211" i="3"/>
  <c r="B211" i="3" s="1"/>
  <c r="Q55" i="8"/>
  <c r="G56" i="8"/>
  <c r="F56" i="8" s="1"/>
  <c r="G56" i="7"/>
  <c r="F56" i="7" s="1"/>
  <c r="P55" i="7"/>
  <c r="K54" i="6"/>
  <c r="J54" i="6" s="1"/>
  <c r="D54" i="6"/>
  <c r="H53" i="6"/>
  <c r="M53" i="6"/>
  <c r="L53" i="6" s="1"/>
  <c r="B103" i="5"/>
  <c r="D100" i="3"/>
  <c r="C101" i="3"/>
  <c r="B101" i="3" s="1"/>
  <c r="E97" i="1"/>
  <c r="D97" i="1" s="1"/>
  <c r="B96" i="1"/>
  <c r="Q96" i="1"/>
  <c r="L101" i="8" l="1"/>
  <c r="K101" i="8" s="1"/>
  <c r="C102" i="8" s="1"/>
  <c r="D101" i="8"/>
  <c r="C212" i="3"/>
  <c r="B212" i="3" s="1"/>
  <c r="D211" i="3"/>
  <c r="H56" i="8"/>
  <c r="N56" i="8"/>
  <c r="M56" i="8" s="1"/>
  <c r="H56" i="7"/>
  <c r="M56" i="7"/>
  <c r="L56" i="7" s="1"/>
  <c r="P53" i="6"/>
  <c r="G54" i="6"/>
  <c r="F54" i="6" s="1"/>
  <c r="C55" i="6"/>
  <c r="B55" i="6" s="1"/>
  <c r="B104" i="5"/>
  <c r="D101" i="3"/>
  <c r="C102" i="3"/>
  <c r="B102" i="3" s="1"/>
  <c r="B97" i="1"/>
  <c r="E98" i="1"/>
  <c r="D98" i="1" s="1"/>
  <c r="Q97" i="1"/>
  <c r="B102" i="8" l="1"/>
  <c r="D212" i="3"/>
  <c r="C213" i="3"/>
  <c r="B213" i="3" s="1"/>
  <c r="G57" i="8"/>
  <c r="F57" i="8" s="1"/>
  <c r="Q56" i="8"/>
  <c r="P56" i="7"/>
  <c r="G57" i="7"/>
  <c r="F57" i="7" s="1"/>
  <c r="K55" i="6"/>
  <c r="J55" i="6" s="1"/>
  <c r="D55" i="6"/>
  <c r="H54" i="6"/>
  <c r="M54" i="6"/>
  <c r="L54" i="6" s="1"/>
  <c r="B105" i="5"/>
  <c r="D102" i="3"/>
  <c r="C103" i="3"/>
  <c r="B103" i="3" s="1"/>
  <c r="D103" i="3" s="1"/>
  <c r="B98" i="1"/>
  <c r="E99" i="1"/>
  <c r="D99" i="1" s="1"/>
  <c r="Q98" i="1"/>
  <c r="L102" i="8" l="1"/>
  <c r="K102" i="8" s="1"/>
  <c r="C103" i="8" s="1"/>
  <c r="D102" i="8"/>
  <c r="E102" i="8"/>
  <c r="D213" i="3"/>
  <c r="C214" i="3"/>
  <c r="B214" i="3" s="1"/>
  <c r="H57" i="8"/>
  <c r="N57" i="8"/>
  <c r="M57" i="8" s="1"/>
  <c r="M57" i="7"/>
  <c r="L57" i="7" s="1"/>
  <c r="H57" i="7"/>
  <c r="P54" i="6"/>
  <c r="G55" i="6"/>
  <c r="F55" i="6" s="1"/>
  <c r="C56" i="6"/>
  <c r="B56" i="6" s="1"/>
  <c r="E100" i="1"/>
  <c r="D100" i="1" s="1"/>
  <c r="B99" i="1"/>
  <c r="Q99" i="1"/>
  <c r="B103" i="8" l="1"/>
  <c r="E103" i="8"/>
  <c r="D214" i="3"/>
  <c r="C215" i="3"/>
  <c r="B215" i="3" s="1"/>
  <c r="Q57" i="8"/>
  <c r="G58" i="8"/>
  <c r="F58" i="8" s="1"/>
  <c r="G58" i="7"/>
  <c r="F58" i="7" s="1"/>
  <c r="P57" i="7"/>
  <c r="D56" i="6"/>
  <c r="K56" i="6"/>
  <c r="J56" i="6" s="1"/>
  <c r="M55" i="6"/>
  <c r="L55" i="6" s="1"/>
  <c r="H55" i="6"/>
  <c r="B100" i="1"/>
  <c r="E101" i="1"/>
  <c r="D101" i="1" s="1"/>
  <c r="Q100" i="1"/>
  <c r="D103" i="8" l="1"/>
  <c r="L103" i="8"/>
  <c r="K103" i="8" s="1"/>
  <c r="C104" i="8" s="1"/>
  <c r="D215" i="3"/>
  <c r="C216" i="3"/>
  <c r="B216" i="3" s="1"/>
  <c r="N58" i="8"/>
  <c r="M58" i="8" s="1"/>
  <c r="H58" i="8"/>
  <c r="H58" i="7"/>
  <c r="M58" i="7"/>
  <c r="L58" i="7" s="1"/>
  <c r="P55" i="6"/>
  <c r="G56" i="6"/>
  <c r="F56" i="6" s="1"/>
  <c r="C57" i="6"/>
  <c r="B57" i="6" s="1"/>
  <c r="B101" i="1"/>
  <c r="Q101" i="1"/>
  <c r="J7" i="5"/>
  <c r="B104" i="8" l="1"/>
  <c r="E104" i="8"/>
  <c r="D216" i="3"/>
  <c r="C217" i="3"/>
  <c r="B217" i="3" s="1"/>
  <c r="G59" i="8"/>
  <c r="F59" i="8" s="1"/>
  <c r="Q58" i="8"/>
  <c r="G59" i="7"/>
  <c r="F59" i="7" s="1"/>
  <c r="P58" i="7"/>
  <c r="K57" i="6"/>
  <c r="J57" i="6" s="1"/>
  <c r="D57" i="6"/>
  <c r="M56" i="6"/>
  <c r="L56" i="6" s="1"/>
  <c r="H56" i="6"/>
  <c r="S4" i="5"/>
  <c r="S7" i="5"/>
  <c r="T7" i="5"/>
  <c r="L7" i="5" s="1"/>
  <c r="C8" i="5"/>
  <c r="B8" i="5" s="1"/>
  <c r="L104" i="8" l="1"/>
  <c r="K104" i="8" s="1"/>
  <c r="C105" i="8" s="1"/>
  <c r="D104" i="8"/>
  <c r="D217" i="3"/>
  <c r="C218" i="3"/>
  <c r="B218" i="3" s="1"/>
  <c r="H59" i="8"/>
  <c r="N59" i="8"/>
  <c r="M59" i="8" s="1"/>
  <c r="M59" i="7"/>
  <c r="L59" i="7" s="1"/>
  <c r="H59" i="7"/>
  <c r="P56" i="6"/>
  <c r="G57" i="6"/>
  <c r="F57" i="6" s="1"/>
  <c r="C58" i="6"/>
  <c r="B58" i="6" s="1"/>
  <c r="P7" i="5"/>
  <c r="G8" i="5"/>
  <c r="F8" i="5" s="1"/>
  <c r="D8" i="5"/>
  <c r="K8" i="5"/>
  <c r="J8" i="5" s="1"/>
  <c r="B105" i="8" l="1"/>
  <c r="E105" i="8"/>
  <c r="C219" i="3"/>
  <c r="B219" i="3" s="1"/>
  <c r="D218" i="3"/>
  <c r="Q59" i="8"/>
  <c r="G60" i="8"/>
  <c r="F60" i="8" s="1"/>
  <c r="P59" i="7"/>
  <c r="G60" i="7"/>
  <c r="F60" i="7" s="1"/>
  <c r="K58" i="6"/>
  <c r="J58" i="6" s="1"/>
  <c r="D58" i="6"/>
  <c r="H57" i="6"/>
  <c r="M57" i="6"/>
  <c r="L57" i="6" s="1"/>
  <c r="T8" i="5"/>
  <c r="S8" i="5"/>
  <c r="H8" i="5"/>
  <c r="M8" i="5"/>
  <c r="C9" i="5"/>
  <c r="B9" i="5" s="1"/>
  <c r="L8" i="5"/>
  <c r="L105" i="8" l="1"/>
  <c r="K105" i="8" s="1"/>
  <c r="C106" i="8" s="1"/>
  <c r="D105" i="8"/>
  <c r="C220" i="3"/>
  <c r="B220" i="3" s="1"/>
  <c r="D219" i="3"/>
  <c r="N60" i="8"/>
  <c r="M60" i="8" s="1"/>
  <c r="H60" i="8"/>
  <c r="H60" i="7"/>
  <c r="M60" i="7"/>
  <c r="L60" i="7" s="1"/>
  <c r="P57" i="6"/>
  <c r="G58" i="6"/>
  <c r="F58" i="6" s="1"/>
  <c r="C59" i="6"/>
  <c r="B59" i="6" s="1"/>
  <c r="P8" i="5"/>
  <c r="G9" i="5"/>
  <c r="F9" i="5" s="1"/>
  <c r="K9" i="5"/>
  <c r="J9" i="5" s="1"/>
  <c r="D9" i="5"/>
  <c r="B106" i="8" l="1"/>
  <c r="E106" i="8"/>
  <c r="E108" i="8" s="1"/>
  <c r="D220" i="3"/>
  <c r="C221" i="3"/>
  <c r="B221" i="3" s="1"/>
  <c r="G61" i="8"/>
  <c r="F61" i="8" s="1"/>
  <c r="Q60" i="8"/>
  <c r="G61" i="7"/>
  <c r="F61" i="7" s="1"/>
  <c r="P60" i="7"/>
  <c r="K59" i="6"/>
  <c r="J59" i="6" s="1"/>
  <c r="D59" i="6"/>
  <c r="H58" i="6"/>
  <c r="M58" i="6"/>
  <c r="L58" i="6" s="1"/>
  <c r="T9" i="5"/>
  <c r="S9" i="5"/>
  <c r="C10" i="5"/>
  <c r="B10" i="5" s="1"/>
  <c r="M9" i="5"/>
  <c r="L9" i="5" s="1"/>
  <c r="H9" i="5"/>
  <c r="L106" i="8" l="1"/>
  <c r="K106" i="8" s="1"/>
  <c r="D106" i="8"/>
  <c r="C222" i="3"/>
  <c r="B222" i="3" s="1"/>
  <c r="D221" i="3"/>
  <c r="N61" i="8"/>
  <c r="M61" i="8" s="1"/>
  <c r="H61" i="8"/>
  <c r="M61" i="7"/>
  <c r="L61" i="7" s="1"/>
  <c r="H61" i="7"/>
  <c r="G59" i="6"/>
  <c r="F59" i="6" s="1"/>
  <c r="P58" i="6"/>
  <c r="C60" i="6"/>
  <c r="B60" i="6" s="1"/>
  <c r="P9" i="5"/>
  <c r="G10" i="5"/>
  <c r="F10" i="5" s="1"/>
  <c r="K10" i="5"/>
  <c r="J10" i="5" s="1"/>
  <c r="D10" i="5"/>
  <c r="D222" i="3" l="1"/>
  <c r="C223" i="3"/>
  <c r="B223" i="3" s="1"/>
  <c r="Q61" i="8"/>
  <c r="G62" i="8"/>
  <c r="F62" i="8" s="1"/>
  <c r="P61" i="7"/>
  <c r="G62" i="7"/>
  <c r="F62" i="7" s="1"/>
  <c r="D60" i="6"/>
  <c r="K60" i="6"/>
  <c r="J60" i="6" s="1"/>
  <c r="M59" i="6"/>
  <c r="L59" i="6" s="1"/>
  <c r="H59" i="6"/>
  <c r="T10" i="5"/>
  <c r="S10" i="5"/>
  <c r="C11" i="5"/>
  <c r="B11" i="5" s="1"/>
  <c r="H10" i="5"/>
  <c r="M10" i="5"/>
  <c r="D223" i="3" l="1"/>
  <c r="C224" i="3"/>
  <c r="B224" i="3" s="1"/>
  <c r="N62" i="8"/>
  <c r="M62" i="8" s="1"/>
  <c r="H62" i="8"/>
  <c r="M62" i="7"/>
  <c r="L62" i="7" s="1"/>
  <c r="H62" i="7"/>
  <c r="G60" i="6"/>
  <c r="F60" i="6" s="1"/>
  <c r="P59" i="6"/>
  <c r="C61" i="6"/>
  <c r="B61" i="6" s="1"/>
  <c r="L10" i="5"/>
  <c r="K11" i="5"/>
  <c r="J11" i="5" s="1"/>
  <c r="D11" i="5"/>
  <c r="D224" i="3" l="1"/>
  <c r="C225" i="3"/>
  <c r="B225" i="3" s="1"/>
  <c r="Q62" i="8"/>
  <c r="G63" i="8"/>
  <c r="F63" i="8" s="1"/>
  <c r="G63" i="7"/>
  <c r="F63" i="7" s="1"/>
  <c r="P62" i="7"/>
  <c r="D61" i="6"/>
  <c r="K61" i="6"/>
  <c r="J61" i="6" s="1"/>
  <c r="M60" i="6"/>
  <c r="L60" i="6" s="1"/>
  <c r="H60" i="6"/>
  <c r="T11" i="5"/>
  <c r="S11" i="5"/>
  <c r="C12" i="5"/>
  <c r="B12" i="5" s="1"/>
  <c r="P10" i="5"/>
  <c r="G11" i="5"/>
  <c r="F11" i="5" s="1"/>
  <c r="D225" i="3" l="1"/>
  <c r="C226" i="3"/>
  <c r="B226" i="3" s="1"/>
  <c r="N63" i="8"/>
  <c r="M63" i="8" s="1"/>
  <c r="H63" i="8"/>
  <c r="H63" i="7"/>
  <c r="M63" i="7"/>
  <c r="L63" i="7" s="1"/>
  <c r="P60" i="6"/>
  <c r="G61" i="6"/>
  <c r="F61" i="6" s="1"/>
  <c r="C62" i="6"/>
  <c r="B62" i="6" s="1"/>
  <c r="H11" i="5"/>
  <c r="M11" i="5"/>
  <c r="L11" i="5" s="1"/>
  <c r="D12" i="5"/>
  <c r="K12" i="5"/>
  <c r="J12" i="5" s="1"/>
  <c r="D226" i="3" l="1"/>
  <c r="C227" i="3"/>
  <c r="B227" i="3" s="1"/>
  <c r="Q63" i="8"/>
  <c r="G64" i="8"/>
  <c r="F64" i="8" s="1"/>
  <c r="P63" i="7"/>
  <c r="G64" i="7"/>
  <c r="F64" i="7" s="1"/>
  <c r="K62" i="6"/>
  <c r="J62" i="6" s="1"/>
  <c r="D62" i="6"/>
  <c r="H61" i="6"/>
  <c r="M61" i="6"/>
  <c r="L61" i="6" s="1"/>
  <c r="S12" i="5"/>
  <c r="T12" i="5"/>
  <c r="C13" i="5"/>
  <c r="B13" i="5" s="1"/>
  <c r="P11" i="5"/>
  <c r="G12" i="5"/>
  <c r="F12" i="5" s="1"/>
  <c r="C228" i="3" l="1"/>
  <c r="B228" i="3" s="1"/>
  <c r="D227" i="3"/>
  <c r="N64" i="8"/>
  <c r="M64" i="8" s="1"/>
  <c r="H64" i="8"/>
  <c r="M64" i="7"/>
  <c r="L64" i="7" s="1"/>
  <c r="H64" i="7"/>
  <c r="G62" i="6"/>
  <c r="F62" i="6" s="1"/>
  <c r="P61" i="6"/>
  <c r="C63" i="6"/>
  <c r="B63" i="6" s="1"/>
  <c r="M12" i="5"/>
  <c r="L12" i="5" s="1"/>
  <c r="H12" i="5"/>
  <c r="D13" i="5"/>
  <c r="K13" i="5"/>
  <c r="J13" i="5" s="1"/>
  <c r="C229" i="3" l="1"/>
  <c r="B229" i="3" s="1"/>
  <c r="D228" i="3"/>
  <c r="Q64" i="8"/>
  <c r="G65" i="8"/>
  <c r="F65" i="8" s="1"/>
  <c r="P64" i="7"/>
  <c r="G65" i="7"/>
  <c r="F65" i="7" s="1"/>
  <c r="K63" i="6"/>
  <c r="J63" i="6" s="1"/>
  <c r="D63" i="6"/>
  <c r="H62" i="6"/>
  <c r="M62" i="6"/>
  <c r="L62" i="6" s="1"/>
  <c r="T13" i="5"/>
  <c r="S13" i="5"/>
  <c r="C14" i="5"/>
  <c r="B14" i="5" s="1"/>
  <c r="P12" i="5"/>
  <c r="G13" i="5"/>
  <c r="F13" i="5" s="1"/>
  <c r="D229" i="3" l="1"/>
  <c r="C230" i="3"/>
  <c r="B230" i="3" s="1"/>
  <c r="N65" i="8"/>
  <c r="M65" i="8" s="1"/>
  <c r="H65" i="8"/>
  <c r="H65" i="7"/>
  <c r="M65" i="7"/>
  <c r="L65" i="7" s="1"/>
  <c r="G63" i="6"/>
  <c r="F63" i="6" s="1"/>
  <c r="P62" i="6"/>
  <c r="C64" i="6"/>
  <c r="B64" i="6" s="1"/>
  <c r="H13" i="5"/>
  <c r="M13" i="5"/>
  <c r="L13" i="5" s="1"/>
  <c r="D14" i="5"/>
  <c r="K14" i="5"/>
  <c r="J14" i="5" s="1"/>
  <c r="C231" i="3" l="1"/>
  <c r="B231" i="3" s="1"/>
  <c r="D230" i="3"/>
  <c r="Q65" i="8"/>
  <c r="G66" i="8"/>
  <c r="F66" i="8" s="1"/>
  <c r="G66" i="7"/>
  <c r="F66" i="7" s="1"/>
  <c r="P65" i="7"/>
  <c r="D64" i="6"/>
  <c r="K64" i="6"/>
  <c r="J64" i="6" s="1"/>
  <c r="M63" i="6"/>
  <c r="L63" i="6" s="1"/>
  <c r="H63" i="6"/>
  <c r="T14" i="5"/>
  <c r="S14" i="5"/>
  <c r="C15" i="5"/>
  <c r="B15" i="5" s="1"/>
  <c r="P13" i="5"/>
  <c r="G14" i="5"/>
  <c r="F14" i="5" s="1"/>
  <c r="C232" i="3" l="1"/>
  <c r="B232" i="3" s="1"/>
  <c r="D231" i="3"/>
  <c r="N66" i="8"/>
  <c r="M66" i="8" s="1"/>
  <c r="H66" i="8"/>
  <c r="H66" i="7"/>
  <c r="M66" i="7"/>
  <c r="L66" i="7" s="1"/>
  <c r="G64" i="6"/>
  <c r="F64" i="6" s="1"/>
  <c r="P63" i="6"/>
  <c r="C65" i="6"/>
  <c r="B65" i="6" s="1"/>
  <c r="H14" i="5"/>
  <c r="M14" i="5"/>
  <c r="L14" i="5" s="1"/>
  <c r="K15" i="5"/>
  <c r="J15" i="5" s="1"/>
  <c r="D15" i="5"/>
  <c r="D232" i="3" l="1"/>
  <c r="C233" i="3"/>
  <c r="B233" i="3" s="1"/>
  <c r="Q66" i="8"/>
  <c r="G67" i="8"/>
  <c r="F67" i="8" s="1"/>
  <c r="P66" i="7"/>
  <c r="G67" i="7"/>
  <c r="F67" i="7" s="1"/>
  <c r="D65" i="6"/>
  <c r="K65" i="6"/>
  <c r="J65" i="6" s="1"/>
  <c r="M64" i="6"/>
  <c r="L64" i="6" s="1"/>
  <c r="H64" i="6"/>
  <c r="S15" i="5"/>
  <c r="T15" i="5"/>
  <c r="C16" i="5"/>
  <c r="B16" i="5" s="1"/>
  <c r="P14" i="5"/>
  <c r="G15" i="5"/>
  <c r="F15" i="5" s="1"/>
  <c r="D233" i="3" l="1"/>
  <c r="C234" i="3"/>
  <c r="B234" i="3" s="1"/>
  <c r="N67" i="8"/>
  <c r="M67" i="8" s="1"/>
  <c r="H67" i="8"/>
  <c r="M67" i="7"/>
  <c r="L67" i="7" s="1"/>
  <c r="H67" i="7"/>
  <c r="P64" i="6"/>
  <c r="G65" i="6"/>
  <c r="F65" i="6" s="1"/>
  <c r="C66" i="6"/>
  <c r="B66" i="6" s="1"/>
  <c r="H15" i="5"/>
  <c r="M15" i="5"/>
  <c r="L15" i="5" s="1"/>
  <c r="D16" i="5"/>
  <c r="K16" i="5"/>
  <c r="J16" i="5" s="1"/>
  <c r="C235" i="3" l="1"/>
  <c r="B235" i="3" s="1"/>
  <c r="D234" i="3"/>
  <c r="Q67" i="8"/>
  <c r="G68" i="8"/>
  <c r="F68" i="8" s="1"/>
  <c r="G68" i="7"/>
  <c r="F68" i="7" s="1"/>
  <c r="P67" i="7"/>
  <c r="K66" i="6"/>
  <c r="J66" i="6" s="1"/>
  <c r="D66" i="6"/>
  <c r="H65" i="6"/>
  <c r="M65" i="6"/>
  <c r="L65" i="6" s="1"/>
  <c r="T16" i="5"/>
  <c r="S16" i="5"/>
  <c r="C17" i="5"/>
  <c r="B17" i="5" s="1"/>
  <c r="P15" i="5"/>
  <c r="G16" i="5"/>
  <c r="F16" i="5" s="1"/>
  <c r="C236" i="3" l="1"/>
  <c r="B236" i="3" s="1"/>
  <c r="D235" i="3"/>
  <c r="N68" i="8"/>
  <c r="M68" i="8" s="1"/>
  <c r="H68" i="8"/>
  <c r="H68" i="7"/>
  <c r="M68" i="7"/>
  <c r="L68" i="7" s="1"/>
  <c r="G66" i="6"/>
  <c r="F66" i="6" s="1"/>
  <c r="P65" i="6"/>
  <c r="C67" i="6"/>
  <c r="B67" i="6" s="1"/>
  <c r="H16" i="5"/>
  <c r="M16" i="5"/>
  <c r="L16" i="5" s="1"/>
  <c r="D17" i="5"/>
  <c r="K17" i="5"/>
  <c r="J17" i="5" s="1"/>
  <c r="C237" i="3" l="1"/>
  <c r="B237" i="3" s="1"/>
  <c r="D236" i="3"/>
  <c r="Q68" i="8"/>
  <c r="G69" i="8"/>
  <c r="F69" i="8" s="1"/>
  <c r="G69" i="7"/>
  <c r="F69" i="7" s="1"/>
  <c r="P68" i="7"/>
  <c r="K67" i="6"/>
  <c r="J67" i="6" s="1"/>
  <c r="D67" i="6"/>
  <c r="H66" i="6"/>
  <c r="M66" i="6"/>
  <c r="L66" i="6" s="1"/>
  <c r="T17" i="5"/>
  <c r="S17" i="5"/>
  <c r="C18" i="5"/>
  <c r="B18" i="5" s="1"/>
  <c r="P16" i="5"/>
  <c r="G17" i="5"/>
  <c r="F17" i="5" s="1"/>
  <c r="C238" i="3" l="1"/>
  <c r="B238" i="3" s="1"/>
  <c r="D237" i="3"/>
  <c r="N69" i="8"/>
  <c r="M69" i="8" s="1"/>
  <c r="H69" i="8"/>
  <c r="M69" i="7"/>
  <c r="L69" i="7" s="1"/>
  <c r="H69" i="7"/>
  <c r="G67" i="6"/>
  <c r="F67" i="6" s="1"/>
  <c r="P66" i="6"/>
  <c r="C68" i="6"/>
  <c r="B68" i="6" s="1"/>
  <c r="H17" i="5"/>
  <c r="M17" i="5"/>
  <c r="L17" i="5" s="1"/>
  <c r="D18" i="5"/>
  <c r="K18" i="5"/>
  <c r="J18" i="5" s="1"/>
  <c r="D238" i="3" l="1"/>
  <c r="C239" i="3"/>
  <c r="B239" i="3" s="1"/>
  <c r="Q69" i="8"/>
  <c r="G70" i="8"/>
  <c r="F70" i="8" s="1"/>
  <c r="P69" i="7"/>
  <c r="G70" i="7"/>
  <c r="F70" i="7" s="1"/>
  <c r="D68" i="6"/>
  <c r="K68" i="6"/>
  <c r="J68" i="6" s="1"/>
  <c r="M67" i="6"/>
  <c r="L67" i="6" s="1"/>
  <c r="H67" i="6"/>
  <c r="T18" i="5"/>
  <c r="S18" i="5"/>
  <c r="C19" i="5"/>
  <c r="B19" i="5" s="1"/>
  <c r="G18" i="5"/>
  <c r="F18" i="5" s="1"/>
  <c r="P17" i="5"/>
  <c r="C240" i="3" l="1"/>
  <c r="B240" i="3" s="1"/>
  <c r="D239" i="3"/>
  <c r="H70" i="8"/>
  <c r="N70" i="8"/>
  <c r="M70" i="8" s="1"/>
  <c r="M70" i="7"/>
  <c r="L70" i="7" s="1"/>
  <c r="H70" i="7"/>
  <c r="G68" i="6"/>
  <c r="F68" i="6" s="1"/>
  <c r="P67" i="6"/>
  <c r="C69" i="6"/>
  <c r="B69" i="6" s="1"/>
  <c r="H18" i="5"/>
  <c r="M18" i="5"/>
  <c r="L18" i="5" s="1"/>
  <c r="D19" i="5"/>
  <c r="K19" i="5"/>
  <c r="J19" i="5" s="1"/>
  <c r="C241" i="3" l="1"/>
  <c r="B241" i="3" s="1"/>
  <c r="D240" i="3"/>
  <c r="G71" i="8"/>
  <c r="F71" i="8" s="1"/>
  <c r="Q70" i="8"/>
  <c r="G71" i="7"/>
  <c r="F71" i="7" s="1"/>
  <c r="P70" i="7"/>
  <c r="D69" i="6"/>
  <c r="K69" i="6"/>
  <c r="J69" i="6" s="1"/>
  <c r="M68" i="6"/>
  <c r="L68" i="6" s="1"/>
  <c r="H68" i="6"/>
  <c r="T19" i="5"/>
  <c r="S19" i="5"/>
  <c r="C20" i="5"/>
  <c r="B20" i="5" s="1"/>
  <c r="P18" i="5"/>
  <c r="G19" i="5"/>
  <c r="F19" i="5" s="1"/>
  <c r="D241" i="3" l="1"/>
  <c r="C242" i="3"/>
  <c r="B242" i="3" s="1"/>
  <c r="H71" i="8"/>
  <c r="N71" i="8"/>
  <c r="M71" i="8" s="1"/>
  <c r="H71" i="7"/>
  <c r="M71" i="7"/>
  <c r="L71" i="7" s="1"/>
  <c r="C70" i="6"/>
  <c r="B70" i="6" s="1"/>
  <c r="P68" i="6"/>
  <c r="G69" i="6"/>
  <c r="F69" i="6" s="1"/>
  <c r="H19" i="5"/>
  <c r="M19" i="5"/>
  <c r="L19" i="5" s="1"/>
  <c r="D20" i="5"/>
  <c r="K20" i="5"/>
  <c r="J20" i="5" s="1"/>
  <c r="C243" i="3" l="1"/>
  <c r="B243" i="3" s="1"/>
  <c r="D242" i="3"/>
  <c r="Q71" i="8"/>
  <c r="G72" i="8"/>
  <c r="F72" i="8" s="1"/>
  <c r="P71" i="7"/>
  <c r="G72" i="7"/>
  <c r="F72" i="7" s="1"/>
  <c r="H69" i="6"/>
  <c r="M69" i="6"/>
  <c r="L69" i="6" s="1"/>
  <c r="K70" i="6"/>
  <c r="J70" i="6" s="1"/>
  <c r="D70" i="6"/>
  <c r="S20" i="5"/>
  <c r="T20" i="5"/>
  <c r="C21" i="5"/>
  <c r="B21" i="5" s="1"/>
  <c r="G20" i="5"/>
  <c r="F20" i="5" s="1"/>
  <c r="P19" i="5"/>
  <c r="C244" i="3" l="1"/>
  <c r="B244" i="3" s="1"/>
  <c r="D243" i="3"/>
  <c r="H72" i="8"/>
  <c r="N72" i="8"/>
  <c r="M72" i="8" s="1"/>
  <c r="M72" i="7"/>
  <c r="L72" i="7" s="1"/>
  <c r="H72" i="7"/>
  <c r="G70" i="6"/>
  <c r="F70" i="6" s="1"/>
  <c r="P69" i="6"/>
  <c r="C71" i="6"/>
  <c r="B71" i="6" s="1"/>
  <c r="H20" i="5"/>
  <c r="M20" i="5"/>
  <c r="L20" i="5" s="1"/>
  <c r="D21" i="5"/>
  <c r="K21" i="5"/>
  <c r="J21" i="5" s="1"/>
  <c r="D244" i="3" l="1"/>
  <c r="C245" i="3"/>
  <c r="B245" i="3" s="1"/>
  <c r="Q72" i="8"/>
  <c r="G73" i="8"/>
  <c r="F73" i="8" s="1"/>
  <c r="P72" i="7"/>
  <c r="G73" i="7"/>
  <c r="F73" i="7" s="1"/>
  <c r="K71" i="6"/>
  <c r="J71" i="6" s="1"/>
  <c r="D71" i="6"/>
  <c r="H70" i="6"/>
  <c r="M70" i="6"/>
  <c r="L70" i="6" s="1"/>
  <c r="T21" i="5"/>
  <c r="S21" i="5"/>
  <c r="C22" i="5"/>
  <c r="B22" i="5" s="1"/>
  <c r="P20" i="5"/>
  <c r="G21" i="5"/>
  <c r="F21" i="5" s="1"/>
  <c r="C246" i="3" l="1"/>
  <c r="B246" i="3" s="1"/>
  <c r="D245" i="3"/>
  <c r="H73" i="8"/>
  <c r="N73" i="8"/>
  <c r="M73" i="8" s="1"/>
  <c r="H73" i="7"/>
  <c r="M73" i="7"/>
  <c r="L73" i="7" s="1"/>
  <c r="G71" i="6"/>
  <c r="F71" i="6" s="1"/>
  <c r="P70" i="6"/>
  <c r="C72" i="6"/>
  <c r="B72" i="6" s="1"/>
  <c r="H21" i="5"/>
  <c r="M21" i="5"/>
  <c r="L21" i="5" s="1"/>
  <c r="D22" i="5"/>
  <c r="K22" i="5"/>
  <c r="J22" i="5" s="1"/>
  <c r="C247" i="3" l="1"/>
  <c r="B247" i="3" s="1"/>
  <c r="D246" i="3"/>
  <c r="Q73" i="8"/>
  <c r="G74" i="8"/>
  <c r="F74" i="8" s="1"/>
  <c r="G74" i="7"/>
  <c r="F74" i="7" s="1"/>
  <c r="P73" i="7"/>
  <c r="D72" i="6"/>
  <c r="K72" i="6"/>
  <c r="J72" i="6" s="1"/>
  <c r="M71" i="6"/>
  <c r="L71" i="6" s="1"/>
  <c r="H71" i="6"/>
  <c r="T22" i="5"/>
  <c r="S22" i="5"/>
  <c r="C23" i="5"/>
  <c r="B23" i="5" s="1"/>
  <c r="P21" i="5"/>
  <c r="G22" i="5"/>
  <c r="F22" i="5" s="1"/>
  <c r="D247" i="3" l="1"/>
  <c r="C248" i="3"/>
  <c r="B248" i="3" s="1"/>
  <c r="N74" i="8"/>
  <c r="M74" i="8" s="1"/>
  <c r="H74" i="8"/>
  <c r="H74" i="7"/>
  <c r="M74" i="7"/>
  <c r="L74" i="7" s="1"/>
  <c r="P71" i="6"/>
  <c r="G72" i="6"/>
  <c r="F72" i="6" s="1"/>
  <c r="C73" i="6"/>
  <c r="B73" i="6" s="1"/>
  <c r="H22" i="5"/>
  <c r="M22" i="5"/>
  <c r="L22" i="5" s="1"/>
  <c r="D23" i="5"/>
  <c r="K23" i="5"/>
  <c r="J23" i="5" s="1"/>
  <c r="C249" i="3" l="1"/>
  <c r="B249" i="3" s="1"/>
  <c r="D248" i="3"/>
  <c r="G75" i="8"/>
  <c r="F75" i="8" s="1"/>
  <c r="Q74" i="8"/>
  <c r="P74" i="7"/>
  <c r="G75" i="7"/>
  <c r="F75" i="7" s="1"/>
  <c r="D73" i="6"/>
  <c r="K73" i="6"/>
  <c r="J73" i="6" s="1"/>
  <c r="M72" i="6"/>
  <c r="L72" i="6" s="1"/>
  <c r="H72" i="6"/>
  <c r="T23" i="5"/>
  <c r="S23" i="5"/>
  <c r="C24" i="5"/>
  <c r="B24" i="5" s="1"/>
  <c r="P22" i="5"/>
  <c r="G23" i="5"/>
  <c r="F23" i="5" s="1"/>
  <c r="D249" i="3" l="1"/>
  <c r="C250" i="3"/>
  <c r="B250" i="3" s="1"/>
  <c r="H75" i="8"/>
  <c r="N75" i="8"/>
  <c r="M75" i="8" s="1"/>
  <c r="M75" i="7"/>
  <c r="L75" i="7" s="1"/>
  <c r="H75" i="7"/>
  <c r="C74" i="6"/>
  <c r="B74" i="6" s="1"/>
  <c r="P72" i="6"/>
  <c r="G73" i="6"/>
  <c r="F73" i="6" s="1"/>
  <c r="H23" i="5"/>
  <c r="M23" i="5"/>
  <c r="L23" i="5" s="1"/>
  <c r="D24" i="5"/>
  <c r="K24" i="5"/>
  <c r="J24" i="5" s="1"/>
  <c r="D250" i="3" l="1"/>
  <c r="C251" i="3"/>
  <c r="B251" i="3" s="1"/>
  <c r="Q75" i="8"/>
  <c r="G76" i="8"/>
  <c r="F76" i="8" s="1"/>
  <c r="G76" i="7"/>
  <c r="F76" i="7" s="1"/>
  <c r="P75" i="7"/>
  <c r="K74" i="6"/>
  <c r="J74" i="6" s="1"/>
  <c r="D74" i="6"/>
  <c r="H73" i="6"/>
  <c r="M73" i="6"/>
  <c r="L73" i="6" s="1"/>
  <c r="T24" i="5"/>
  <c r="S24" i="5"/>
  <c r="C25" i="5"/>
  <c r="B25" i="5" s="1"/>
  <c r="P23" i="5"/>
  <c r="G24" i="5"/>
  <c r="F24" i="5" s="1"/>
  <c r="C252" i="3" l="1"/>
  <c r="B252" i="3" s="1"/>
  <c r="D251" i="3"/>
  <c r="N76" i="8"/>
  <c r="M76" i="8" s="1"/>
  <c r="H76" i="8"/>
  <c r="H76" i="7"/>
  <c r="M76" i="7"/>
  <c r="L76" i="7" s="1"/>
  <c r="G74" i="6"/>
  <c r="F74" i="6" s="1"/>
  <c r="P73" i="6"/>
  <c r="C75" i="6"/>
  <c r="B75" i="6" s="1"/>
  <c r="H24" i="5"/>
  <c r="M24" i="5"/>
  <c r="L24" i="5" s="1"/>
  <c r="D25" i="5"/>
  <c r="K25" i="5"/>
  <c r="J25" i="5" s="1"/>
  <c r="C253" i="3" l="1"/>
  <c r="B253" i="3" s="1"/>
  <c r="D252" i="3"/>
  <c r="G77" i="8"/>
  <c r="F77" i="8" s="1"/>
  <c r="Q76" i="8"/>
  <c r="G77" i="7"/>
  <c r="F77" i="7" s="1"/>
  <c r="P76" i="7"/>
  <c r="K75" i="6"/>
  <c r="J75" i="6" s="1"/>
  <c r="D75" i="6"/>
  <c r="H74" i="6"/>
  <c r="M74" i="6"/>
  <c r="L74" i="6" s="1"/>
  <c r="T25" i="5"/>
  <c r="S25" i="5"/>
  <c r="C26" i="5"/>
  <c r="B26" i="5" s="1"/>
  <c r="P24" i="5"/>
  <c r="G25" i="5"/>
  <c r="F25" i="5" s="1"/>
  <c r="D253" i="3" l="1"/>
  <c r="C254" i="3"/>
  <c r="B254" i="3" s="1"/>
  <c r="H77" i="8"/>
  <c r="N77" i="8"/>
  <c r="M77" i="8" s="1"/>
  <c r="M77" i="7"/>
  <c r="L77" i="7" s="1"/>
  <c r="H77" i="7"/>
  <c r="P74" i="6"/>
  <c r="G75" i="6"/>
  <c r="F75" i="6" s="1"/>
  <c r="C76" i="6"/>
  <c r="B76" i="6" s="1"/>
  <c r="H25" i="5"/>
  <c r="M25" i="5"/>
  <c r="L25" i="5" s="1"/>
  <c r="K26" i="5"/>
  <c r="J26" i="5" s="1"/>
  <c r="D26" i="5"/>
  <c r="C255" i="3" l="1"/>
  <c r="B255" i="3" s="1"/>
  <c r="D254" i="3"/>
  <c r="Q77" i="8"/>
  <c r="G78" i="8"/>
  <c r="F78" i="8" s="1"/>
  <c r="P77" i="7"/>
  <c r="G78" i="7"/>
  <c r="F78" i="7" s="1"/>
  <c r="M75" i="6"/>
  <c r="L75" i="6" s="1"/>
  <c r="H75" i="6"/>
  <c r="D76" i="6"/>
  <c r="K76" i="6"/>
  <c r="J76" i="6" s="1"/>
  <c r="S26" i="5"/>
  <c r="T26" i="5"/>
  <c r="C27" i="5"/>
  <c r="B27" i="5" s="1"/>
  <c r="P25" i="5"/>
  <c r="G26" i="5"/>
  <c r="F26" i="5" s="1"/>
  <c r="C256" i="3" l="1"/>
  <c r="B256" i="3" s="1"/>
  <c r="D255" i="3"/>
  <c r="H78" i="8"/>
  <c r="N78" i="8"/>
  <c r="M78" i="8" s="1"/>
  <c r="M78" i="7"/>
  <c r="L78" i="7" s="1"/>
  <c r="H78" i="7"/>
  <c r="C77" i="6"/>
  <c r="B77" i="6" s="1"/>
  <c r="G76" i="6"/>
  <c r="F76" i="6" s="1"/>
  <c r="P75" i="6"/>
  <c r="H26" i="5"/>
  <c r="M26" i="5"/>
  <c r="L26" i="5" s="1"/>
  <c r="D27" i="5"/>
  <c r="K27" i="5"/>
  <c r="J27" i="5" s="1"/>
  <c r="D256" i="3" l="1"/>
  <c r="C257" i="3"/>
  <c r="B257" i="3" s="1"/>
  <c r="Q78" i="8"/>
  <c r="G79" i="8"/>
  <c r="F79" i="8" s="1"/>
  <c r="G79" i="7"/>
  <c r="F79" i="7" s="1"/>
  <c r="P78" i="7"/>
  <c r="M76" i="6"/>
  <c r="L76" i="6" s="1"/>
  <c r="H76" i="6"/>
  <c r="D77" i="6"/>
  <c r="K77" i="6"/>
  <c r="J77" i="6" s="1"/>
  <c r="S27" i="5"/>
  <c r="T27" i="5"/>
  <c r="C28" i="5"/>
  <c r="B28" i="5" s="1"/>
  <c r="P26" i="5"/>
  <c r="G27" i="5"/>
  <c r="F27" i="5" s="1"/>
  <c r="D257" i="3" l="1"/>
  <c r="C258" i="3"/>
  <c r="B258" i="3" s="1"/>
  <c r="N79" i="8"/>
  <c r="M79" i="8" s="1"/>
  <c r="H79" i="8"/>
  <c r="H79" i="7"/>
  <c r="M79" i="7"/>
  <c r="L79" i="7" s="1"/>
  <c r="C78" i="6"/>
  <c r="B78" i="6" s="1"/>
  <c r="P76" i="6"/>
  <c r="G77" i="6"/>
  <c r="F77" i="6" s="1"/>
  <c r="H27" i="5"/>
  <c r="M27" i="5"/>
  <c r="L27" i="5" s="1"/>
  <c r="D28" i="5"/>
  <c r="K28" i="5"/>
  <c r="J28" i="5" s="1"/>
  <c r="C259" i="3" l="1"/>
  <c r="B259" i="3" s="1"/>
  <c r="D258" i="3"/>
  <c r="Q79" i="8"/>
  <c r="G80" i="8"/>
  <c r="F80" i="8" s="1"/>
  <c r="P79" i="7"/>
  <c r="G80" i="7"/>
  <c r="F80" i="7" s="1"/>
  <c r="H77" i="6"/>
  <c r="M77" i="6"/>
  <c r="L77" i="6" s="1"/>
  <c r="K78" i="6"/>
  <c r="J78" i="6" s="1"/>
  <c r="D78" i="6"/>
  <c r="S28" i="5"/>
  <c r="T28" i="5"/>
  <c r="C29" i="5"/>
  <c r="B29" i="5" s="1"/>
  <c r="P27" i="5"/>
  <c r="G28" i="5"/>
  <c r="F28" i="5" s="1"/>
  <c r="C260" i="3" l="1"/>
  <c r="B260" i="3" s="1"/>
  <c r="D259" i="3"/>
  <c r="H80" i="8"/>
  <c r="N80" i="8"/>
  <c r="M80" i="8" s="1"/>
  <c r="M80" i="7"/>
  <c r="L80" i="7" s="1"/>
  <c r="H80" i="7"/>
  <c r="C79" i="6"/>
  <c r="B79" i="6" s="1"/>
  <c r="G78" i="6"/>
  <c r="F78" i="6" s="1"/>
  <c r="P77" i="6"/>
  <c r="M28" i="5"/>
  <c r="L28" i="5" s="1"/>
  <c r="H28" i="5"/>
  <c r="D29" i="5"/>
  <c r="K29" i="5"/>
  <c r="J29" i="5" s="1"/>
  <c r="D260" i="3" l="1"/>
  <c r="C261" i="3"/>
  <c r="B261" i="3" s="1"/>
  <c r="Q80" i="8"/>
  <c r="G81" i="8"/>
  <c r="F81" i="8" s="1"/>
  <c r="P80" i="7"/>
  <c r="G81" i="7"/>
  <c r="F81" i="7" s="1"/>
  <c r="H78" i="6"/>
  <c r="M78" i="6"/>
  <c r="L78" i="6" s="1"/>
  <c r="K79" i="6"/>
  <c r="J79" i="6" s="1"/>
  <c r="D79" i="6"/>
  <c r="T29" i="5"/>
  <c r="S29" i="5"/>
  <c r="C30" i="5"/>
  <c r="B30" i="5" s="1"/>
  <c r="P28" i="5"/>
  <c r="G29" i="5"/>
  <c r="F29" i="5" s="1"/>
  <c r="C262" i="3" l="1"/>
  <c r="B262" i="3" s="1"/>
  <c r="D261" i="3"/>
  <c r="N81" i="8"/>
  <c r="M81" i="8" s="1"/>
  <c r="H81" i="8"/>
  <c r="H81" i="7"/>
  <c r="M81" i="7"/>
  <c r="L81" i="7" s="1"/>
  <c r="G79" i="6"/>
  <c r="F79" i="6" s="1"/>
  <c r="P78" i="6"/>
  <c r="C80" i="6"/>
  <c r="B80" i="6" s="1"/>
  <c r="H29" i="5"/>
  <c r="M29" i="5"/>
  <c r="L29" i="5" s="1"/>
  <c r="D30" i="5"/>
  <c r="K30" i="5"/>
  <c r="J30" i="5" s="1"/>
  <c r="D262" i="3" l="1"/>
  <c r="C263" i="3"/>
  <c r="B263" i="3" s="1"/>
  <c r="Q81" i="8"/>
  <c r="G82" i="8"/>
  <c r="F82" i="8" s="1"/>
  <c r="G82" i="7"/>
  <c r="F82" i="7" s="1"/>
  <c r="P81" i="7"/>
  <c r="D80" i="6"/>
  <c r="K80" i="6"/>
  <c r="J80" i="6" s="1"/>
  <c r="M79" i="6"/>
  <c r="L79" i="6" s="1"/>
  <c r="H79" i="6"/>
  <c r="T30" i="5"/>
  <c r="S30" i="5"/>
  <c r="C31" i="5"/>
  <c r="B31" i="5" s="1"/>
  <c r="P29" i="5"/>
  <c r="G30" i="5"/>
  <c r="F30" i="5" s="1"/>
  <c r="D263" i="3" l="1"/>
  <c r="C264" i="3"/>
  <c r="B264" i="3" s="1"/>
  <c r="N82" i="8"/>
  <c r="M82" i="8" s="1"/>
  <c r="H82" i="8"/>
  <c r="H82" i="7"/>
  <c r="M82" i="7"/>
  <c r="L82" i="7" s="1"/>
  <c r="C81" i="6"/>
  <c r="B81" i="6" s="1"/>
  <c r="G80" i="6"/>
  <c r="F80" i="6" s="1"/>
  <c r="P79" i="6"/>
  <c r="H30" i="5"/>
  <c r="M30" i="5"/>
  <c r="L30" i="5" s="1"/>
  <c r="K31" i="5"/>
  <c r="J31" i="5" s="1"/>
  <c r="D31" i="5"/>
  <c r="C265" i="3" l="1"/>
  <c r="B265" i="3" s="1"/>
  <c r="D264" i="3"/>
  <c r="Q82" i="8"/>
  <c r="G83" i="8"/>
  <c r="F83" i="8" s="1"/>
  <c r="P82" i="7"/>
  <c r="G83" i="7"/>
  <c r="F83" i="7" s="1"/>
  <c r="M80" i="6"/>
  <c r="L80" i="6" s="1"/>
  <c r="H80" i="6"/>
  <c r="D81" i="6"/>
  <c r="K81" i="6"/>
  <c r="J81" i="6" s="1"/>
  <c r="T31" i="5"/>
  <c r="S31" i="5"/>
  <c r="C32" i="5"/>
  <c r="B32" i="5" s="1"/>
  <c r="P30" i="5"/>
  <c r="G31" i="5"/>
  <c r="F31" i="5" s="1"/>
  <c r="D265" i="3" l="1"/>
  <c r="C266" i="3"/>
  <c r="B266" i="3" s="1"/>
  <c r="N83" i="8"/>
  <c r="M83" i="8" s="1"/>
  <c r="H83" i="8"/>
  <c r="M83" i="7"/>
  <c r="L83" i="7" s="1"/>
  <c r="H83" i="7"/>
  <c r="C82" i="6"/>
  <c r="B82" i="6" s="1"/>
  <c r="P80" i="6"/>
  <c r="G81" i="6"/>
  <c r="F81" i="6" s="1"/>
  <c r="H31" i="5"/>
  <c r="M31" i="5"/>
  <c r="L31" i="5" s="1"/>
  <c r="D32" i="5"/>
  <c r="K32" i="5"/>
  <c r="J32" i="5" s="1"/>
  <c r="D266" i="3" l="1"/>
  <c r="C267" i="3"/>
  <c r="B267" i="3" s="1"/>
  <c r="Q83" i="8"/>
  <c r="G84" i="8"/>
  <c r="F84" i="8" s="1"/>
  <c r="P83" i="7"/>
  <c r="G84" i="7"/>
  <c r="F84" i="7" s="1"/>
  <c r="H81" i="6"/>
  <c r="M81" i="6"/>
  <c r="L81" i="6" s="1"/>
  <c r="K82" i="6"/>
  <c r="J82" i="6" s="1"/>
  <c r="D82" i="6"/>
  <c r="T32" i="5"/>
  <c r="S32" i="5"/>
  <c r="C33" i="5"/>
  <c r="B33" i="5" s="1"/>
  <c r="P31" i="5"/>
  <c r="G32" i="5"/>
  <c r="F32" i="5" s="1"/>
  <c r="C268" i="3" l="1"/>
  <c r="B268" i="3" s="1"/>
  <c r="D267" i="3"/>
  <c r="N84" i="8"/>
  <c r="M84" i="8" s="1"/>
  <c r="H84" i="8"/>
  <c r="H84" i="7"/>
  <c r="M84" i="7"/>
  <c r="L84" i="7" s="1"/>
  <c r="C83" i="6"/>
  <c r="B83" i="6" s="1"/>
  <c r="G82" i="6"/>
  <c r="F82" i="6" s="1"/>
  <c r="P81" i="6"/>
  <c r="K33" i="5"/>
  <c r="J33" i="5" s="1"/>
  <c r="D33" i="5"/>
  <c r="H32" i="5"/>
  <c r="M32" i="5"/>
  <c r="L32" i="5" s="1"/>
  <c r="D268" i="3" l="1"/>
  <c r="C269" i="3"/>
  <c r="B269" i="3" s="1"/>
  <c r="Q84" i="8"/>
  <c r="G85" i="8"/>
  <c r="F85" i="8" s="1"/>
  <c r="G85" i="7"/>
  <c r="F85" i="7" s="1"/>
  <c r="P84" i="7"/>
  <c r="H82" i="6"/>
  <c r="M82" i="6"/>
  <c r="L82" i="6" s="1"/>
  <c r="K83" i="6"/>
  <c r="J83" i="6" s="1"/>
  <c r="D83" i="6"/>
  <c r="T33" i="5"/>
  <c r="S33" i="5"/>
  <c r="P32" i="5"/>
  <c r="G33" i="5"/>
  <c r="F33" i="5" s="1"/>
  <c r="C34" i="5"/>
  <c r="B34" i="5" s="1"/>
  <c r="C270" i="3" l="1"/>
  <c r="B270" i="3" s="1"/>
  <c r="D269" i="3"/>
  <c r="N85" i="8"/>
  <c r="M85" i="8" s="1"/>
  <c r="H85" i="8"/>
  <c r="M85" i="7"/>
  <c r="L85" i="7" s="1"/>
  <c r="H85" i="7"/>
  <c r="G83" i="6"/>
  <c r="F83" i="6" s="1"/>
  <c r="P82" i="6"/>
  <c r="C84" i="6"/>
  <c r="B84" i="6" s="1"/>
  <c r="D34" i="5"/>
  <c r="K34" i="5"/>
  <c r="J34" i="5" s="1"/>
  <c r="H33" i="5"/>
  <c r="M33" i="5"/>
  <c r="L33" i="5" s="1"/>
  <c r="D270" i="3" l="1"/>
  <c r="C271" i="3"/>
  <c r="B271" i="3" s="1"/>
  <c r="Q85" i="8"/>
  <c r="G86" i="8"/>
  <c r="F86" i="8" s="1"/>
  <c r="P85" i="7"/>
  <c r="G86" i="7"/>
  <c r="F86" i="7" s="1"/>
  <c r="D84" i="6"/>
  <c r="K84" i="6"/>
  <c r="J84" i="6" s="1"/>
  <c r="M83" i="6"/>
  <c r="L83" i="6" s="1"/>
  <c r="H83" i="6"/>
  <c r="T34" i="5"/>
  <c r="S34" i="5"/>
  <c r="P33" i="5"/>
  <c r="G34" i="5"/>
  <c r="F34" i="5" s="1"/>
  <c r="C35" i="5"/>
  <c r="B35" i="5" s="1"/>
  <c r="D271" i="3" l="1"/>
  <c r="C272" i="3"/>
  <c r="B272" i="3" s="1"/>
  <c r="H86" i="8"/>
  <c r="N86" i="8"/>
  <c r="M86" i="8" s="1"/>
  <c r="M86" i="7"/>
  <c r="L86" i="7" s="1"/>
  <c r="H86" i="7"/>
  <c r="C85" i="6"/>
  <c r="B85" i="6" s="1"/>
  <c r="G84" i="6"/>
  <c r="F84" i="6" s="1"/>
  <c r="P83" i="6"/>
  <c r="K35" i="5"/>
  <c r="J35" i="5" s="1"/>
  <c r="D35" i="5"/>
  <c r="H34" i="5"/>
  <c r="M34" i="5"/>
  <c r="L34" i="5" s="1"/>
  <c r="D272" i="3" l="1"/>
  <c r="C273" i="3"/>
  <c r="B273" i="3" s="1"/>
  <c r="Q86" i="8"/>
  <c r="G87" i="8"/>
  <c r="F87" i="8" s="1"/>
  <c r="G87" i="7"/>
  <c r="F87" i="7" s="1"/>
  <c r="P86" i="7"/>
  <c r="M84" i="6"/>
  <c r="L84" i="6" s="1"/>
  <c r="H84" i="6"/>
  <c r="D85" i="6"/>
  <c r="K85" i="6"/>
  <c r="J85" i="6" s="1"/>
  <c r="T35" i="5"/>
  <c r="S35" i="5"/>
  <c r="P34" i="5"/>
  <c r="G35" i="5"/>
  <c r="F35" i="5" s="1"/>
  <c r="C36" i="5"/>
  <c r="B36" i="5" s="1"/>
  <c r="D273" i="3" l="1"/>
  <c r="C274" i="3"/>
  <c r="B274" i="3" s="1"/>
  <c r="H87" i="8"/>
  <c r="N87" i="8"/>
  <c r="M87" i="8" s="1"/>
  <c r="H87" i="7"/>
  <c r="M87" i="7"/>
  <c r="L87" i="7" s="1"/>
  <c r="C86" i="6"/>
  <c r="B86" i="6" s="1"/>
  <c r="P84" i="6"/>
  <c r="G85" i="6"/>
  <c r="F85" i="6" s="1"/>
  <c r="K36" i="5"/>
  <c r="J36" i="5" s="1"/>
  <c r="D36" i="5"/>
  <c r="M35" i="5"/>
  <c r="L35" i="5" s="1"/>
  <c r="H35" i="5"/>
  <c r="D274" i="3" l="1"/>
  <c r="C275" i="3"/>
  <c r="B275" i="3" s="1"/>
  <c r="Q87" i="8"/>
  <c r="G88" i="8"/>
  <c r="F88" i="8" s="1"/>
  <c r="P87" i="7"/>
  <c r="G88" i="7"/>
  <c r="F88" i="7" s="1"/>
  <c r="H85" i="6"/>
  <c r="M85" i="6"/>
  <c r="L85" i="6" s="1"/>
  <c r="K86" i="6"/>
  <c r="J86" i="6" s="1"/>
  <c r="D86" i="6"/>
  <c r="S36" i="5"/>
  <c r="T36" i="5"/>
  <c r="P35" i="5"/>
  <c r="G36" i="5"/>
  <c r="F36" i="5" s="1"/>
  <c r="C37" i="5"/>
  <c r="B37" i="5" s="1"/>
  <c r="C276" i="3" l="1"/>
  <c r="B276" i="3" s="1"/>
  <c r="D275" i="3"/>
  <c r="N88" i="8"/>
  <c r="M88" i="8" s="1"/>
  <c r="H88" i="8"/>
  <c r="M88" i="7"/>
  <c r="L88" i="7" s="1"/>
  <c r="H88" i="7"/>
  <c r="C87" i="6"/>
  <c r="B87" i="6" s="1"/>
  <c r="G86" i="6"/>
  <c r="F86" i="6" s="1"/>
  <c r="P85" i="6"/>
  <c r="K37" i="5"/>
  <c r="J37" i="5" s="1"/>
  <c r="D37" i="5"/>
  <c r="H36" i="5"/>
  <c r="M36" i="5"/>
  <c r="L36" i="5" s="1"/>
  <c r="D276" i="3" l="1"/>
  <c r="C277" i="3"/>
  <c r="B277" i="3" s="1"/>
  <c r="Q88" i="8"/>
  <c r="G89" i="8"/>
  <c r="F89" i="8" s="1"/>
  <c r="P88" i="7"/>
  <c r="G89" i="7"/>
  <c r="F89" i="7" s="1"/>
  <c r="K87" i="6"/>
  <c r="J87" i="6" s="1"/>
  <c r="D87" i="6"/>
  <c r="H86" i="6"/>
  <c r="M86" i="6"/>
  <c r="L86" i="6" s="1"/>
  <c r="T37" i="5"/>
  <c r="S37" i="5"/>
  <c r="P36" i="5"/>
  <c r="G37" i="5"/>
  <c r="F37" i="5" s="1"/>
  <c r="C38" i="5"/>
  <c r="B38" i="5" s="1"/>
  <c r="D277" i="3" l="1"/>
  <c r="C278" i="3"/>
  <c r="B278" i="3" s="1"/>
  <c r="N89" i="8"/>
  <c r="M89" i="8" s="1"/>
  <c r="H89" i="8"/>
  <c r="H89" i="7"/>
  <c r="M89" i="7"/>
  <c r="L89" i="7" s="1"/>
  <c r="P86" i="6"/>
  <c r="G87" i="6"/>
  <c r="F87" i="6" s="1"/>
  <c r="C88" i="6"/>
  <c r="B88" i="6" s="1"/>
  <c r="D38" i="5"/>
  <c r="K38" i="5"/>
  <c r="J38" i="5" s="1"/>
  <c r="M37" i="5"/>
  <c r="L37" i="5" s="1"/>
  <c r="H37" i="5"/>
  <c r="C279" i="3" l="1"/>
  <c r="B279" i="3" s="1"/>
  <c r="D278" i="3"/>
  <c r="Q89" i="8"/>
  <c r="G90" i="8"/>
  <c r="F90" i="8" s="1"/>
  <c r="G90" i="7"/>
  <c r="F90" i="7" s="1"/>
  <c r="P89" i="7"/>
  <c r="M87" i="6"/>
  <c r="L87" i="6" s="1"/>
  <c r="H87" i="6"/>
  <c r="D88" i="6"/>
  <c r="K88" i="6"/>
  <c r="J88" i="6" s="1"/>
  <c r="T38" i="5"/>
  <c r="S38" i="5"/>
  <c r="P37" i="5"/>
  <c r="G38" i="5"/>
  <c r="F38" i="5" s="1"/>
  <c r="C39" i="5"/>
  <c r="B39" i="5" s="1"/>
  <c r="D279" i="3" l="1"/>
  <c r="C280" i="3"/>
  <c r="B280" i="3" s="1"/>
  <c r="N90" i="8"/>
  <c r="M90" i="8" s="1"/>
  <c r="H90" i="8"/>
  <c r="H90" i="7"/>
  <c r="M90" i="7"/>
  <c r="L90" i="7" s="1"/>
  <c r="C89" i="6"/>
  <c r="B89" i="6" s="1"/>
  <c r="P87" i="6"/>
  <c r="G88" i="6"/>
  <c r="F88" i="6" s="1"/>
  <c r="D39" i="5"/>
  <c r="K39" i="5"/>
  <c r="J39" i="5" s="1"/>
  <c r="M38" i="5"/>
  <c r="L38" i="5" s="1"/>
  <c r="H38" i="5"/>
  <c r="D280" i="3" l="1"/>
  <c r="C281" i="3"/>
  <c r="B281" i="3" s="1"/>
  <c r="G91" i="8"/>
  <c r="F91" i="8" s="1"/>
  <c r="Q90" i="8"/>
  <c r="P90" i="7"/>
  <c r="G91" i="7"/>
  <c r="F91" i="7" s="1"/>
  <c r="M88" i="6"/>
  <c r="L88" i="6" s="1"/>
  <c r="H88" i="6"/>
  <c r="D89" i="6"/>
  <c r="K89" i="6"/>
  <c r="J89" i="6" s="1"/>
  <c r="S39" i="5"/>
  <c r="T39" i="5"/>
  <c r="P38" i="5"/>
  <c r="G39" i="5"/>
  <c r="F39" i="5" s="1"/>
  <c r="C40" i="5"/>
  <c r="B40" i="5" s="1"/>
  <c r="D281" i="3" l="1"/>
  <c r="C282" i="3"/>
  <c r="B282" i="3" s="1"/>
  <c r="H91" i="8"/>
  <c r="N91" i="8"/>
  <c r="M91" i="8" s="1"/>
  <c r="M91" i="7"/>
  <c r="L91" i="7" s="1"/>
  <c r="H91" i="7"/>
  <c r="C90" i="6"/>
  <c r="B90" i="6" s="1"/>
  <c r="P88" i="6"/>
  <c r="G89" i="6"/>
  <c r="F89" i="6" s="1"/>
  <c r="D40" i="5"/>
  <c r="K40" i="5"/>
  <c r="J40" i="5" s="1"/>
  <c r="H39" i="5"/>
  <c r="M39" i="5"/>
  <c r="L39" i="5" s="1"/>
  <c r="C283" i="3" l="1"/>
  <c r="B283" i="3" s="1"/>
  <c r="D282" i="3"/>
  <c r="Q91" i="8"/>
  <c r="G92" i="8"/>
  <c r="F92" i="8" s="1"/>
  <c r="P91" i="7"/>
  <c r="G92" i="7"/>
  <c r="F92" i="7" s="1"/>
  <c r="H89" i="6"/>
  <c r="M89" i="6"/>
  <c r="L89" i="6" s="1"/>
  <c r="K90" i="6"/>
  <c r="J90" i="6" s="1"/>
  <c r="D90" i="6"/>
  <c r="T40" i="5"/>
  <c r="S40" i="5"/>
  <c r="P39" i="5"/>
  <c r="G40" i="5"/>
  <c r="F40" i="5" s="1"/>
  <c r="C41" i="5"/>
  <c r="B41" i="5" s="1"/>
  <c r="C284" i="3" l="1"/>
  <c r="B284" i="3" s="1"/>
  <c r="D283" i="3"/>
  <c r="H92" i="8"/>
  <c r="N92" i="8"/>
  <c r="M92" i="8" s="1"/>
  <c r="H92" i="7"/>
  <c r="M92" i="7"/>
  <c r="L92" i="7" s="1"/>
  <c r="C91" i="6"/>
  <c r="B91" i="6" s="1"/>
  <c r="G90" i="6"/>
  <c r="F90" i="6" s="1"/>
  <c r="P89" i="6"/>
  <c r="M40" i="5"/>
  <c r="L40" i="5" s="1"/>
  <c r="H40" i="5"/>
  <c r="D41" i="5"/>
  <c r="K41" i="5"/>
  <c r="J41" i="5" s="1"/>
  <c r="D284" i="3" l="1"/>
  <c r="C285" i="3"/>
  <c r="B285" i="3" s="1"/>
  <c r="G93" i="8"/>
  <c r="F93" i="8" s="1"/>
  <c r="Q92" i="8"/>
  <c r="G93" i="7"/>
  <c r="F93" i="7" s="1"/>
  <c r="P92" i="7"/>
  <c r="H90" i="6"/>
  <c r="M90" i="6"/>
  <c r="L90" i="6" s="1"/>
  <c r="K91" i="6"/>
  <c r="J91" i="6" s="1"/>
  <c r="D91" i="6"/>
  <c r="S41" i="5"/>
  <c r="T41" i="5"/>
  <c r="C42" i="5"/>
  <c r="B42" i="5" s="1"/>
  <c r="P40" i="5"/>
  <c r="G41" i="5"/>
  <c r="F41" i="5" s="1"/>
  <c r="D285" i="3" l="1"/>
  <c r="C286" i="3"/>
  <c r="B286" i="3" s="1"/>
  <c r="H93" i="8"/>
  <c r="N93" i="8"/>
  <c r="M93" i="8" s="1"/>
  <c r="M93" i="7"/>
  <c r="L93" i="7" s="1"/>
  <c r="H93" i="7"/>
  <c r="C92" i="6"/>
  <c r="B92" i="6" s="1"/>
  <c r="P90" i="6"/>
  <c r="G91" i="6"/>
  <c r="F91" i="6" s="1"/>
  <c r="H41" i="5"/>
  <c r="M41" i="5"/>
  <c r="L41" i="5" s="1"/>
  <c r="D42" i="5"/>
  <c r="K42" i="5"/>
  <c r="J42" i="5" s="1"/>
  <c r="D286" i="3" l="1"/>
  <c r="C287" i="3"/>
  <c r="B287" i="3" s="1"/>
  <c r="Q93" i="8"/>
  <c r="G94" i="8"/>
  <c r="F94" i="8" s="1"/>
  <c r="P93" i="7"/>
  <c r="G94" i="7"/>
  <c r="F94" i="7" s="1"/>
  <c r="M91" i="6"/>
  <c r="L91" i="6" s="1"/>
  <c r="H91" i="6"/>
  <c r="D92" i="6"/>
  <c r="K92" i="6"/>
  <c r="J92" i="6" s="1"/>
  <c r="S42" i="5"/>
  <c r="T42" i="5"/>
  <c r="C43" i="5"/>
  <c r="B43" i="5" s="1"/>
  <c r="P41" i="5"/>
  <c r="G42" i="5"/>
  <c r="F42" i="5" s="1"/>
  <c r="D287" i="3" l="1"/>
  <c r="C288" i="3"/>
  <c r="B288" i="3" s="1"/>
  <c r="H94" i="8"/>
  <c r="N94" i="8"/>
  <c r="M94" i="8" s="1"/>
  <c r="M94" i="7"/>
  <c r="L94" i="7" s="1"/>
  <c r="H94" i="7"/>
  <c r="C93" i="6"/>
  <c r="B93" i="6" s="1"/>
  <c r="G92" i="6"/>
  <c r="F92" i="6" s="1"/>
  <c r="P91" i="6"/>
  <c r="M42" i="5"/>
  <c r="L42" i="5" s="1"/>
  <c r="H42" i="5"/>
  <c r="D43" i="5"/>
  <c r="K43" i="5"/>
  <c r="J43" i="5" s="1"/>
  <c r="D288" i="3" l="1"/>
  <c r="C289" i="3"/>
  <c r="B289" i="3" s="1"/>
  <c r="G95" i="8"/>
  <c r="F95" i="8" s="1"/>
  <c r="Q94" i="8"/>
  <c r="G95" i="7"/>
  <c r="F95" i="7" s="1"/>
  <c r="P94" i="7"/>
  <c r="M92" i="6"/>
  <c r="L92" i="6" s="1"/>
  <c r="H92" i="6"/>
  <c r="D93" i="6"/>
  <c r="K93" i="6"/>
  <c r="J93" i="6" s="1"/>
  <c r="S43" i="5"/>
  <c r="T43" i="5"/>
  <c r="C44" i="5"/>
  <c r="B44" i="5" s="1"/>
  <c r="P42" i="5"/>
  <c r="G43" i="5"/>
  <c r="F43" i="5" s="1"/>
  <c r="D289" i="3" l="1"/>
  <c r="C290" i="3"/>
  <c r="B290" i="3" s="1"/>
  <c r="N95" i="8"/>
  <c r="M95" i="8" s="1"/>
  <c r="H95" i="8"/>
  <c r="H95" i="7"/>
  <c r="M95" i="7"/>
  <c r="L95" i="7" s="1"/>
  <c r="C94" i="6"/>
  <c r="B94" i="6" s="1"/>
  <c r="P92" i="6"/>
  <c r="G93" i="6"/>
  <c r="F93" i="6" s="1"/>
  <c r="H43" i="5"/>
  <c r="M43" i="5"/>
  <c r="L43" i="5" s="1"/>
  <c r="D44" i="5"/>
  <c r="K44" i="5"/>
  <c r="J44" i="5" s="1"/>
  <c r="D290" i="3" l="1"/>
  <c r="C291" i="3"/>
  <c r="B291" i="3" s="1"/>
  <c r="Q95" i="8"/>
  <c r="G96" i="8"/>
  <c r="F96" i="8" s="1"/>
  <c r="P95" i="7"/>
  <c r="G96" i="7"/>
  <c r="F96" i="7" s="1"/>
  <c r="K94" i="6"/>
  <c r="J94" i="6" s="1"/>
  <c r="D94" i="6"/>
  <c r="H93" i="6"/>
  <c r="M93" i="6"/>
  <c r="L93" i="6" s="1"/>
  <c r="S44" i="5"/>
  <c r="T44" i="5"/>
  <c r="C45" i="5"/>
  <c r="B45" i="5" s="1"/>
  <c r="G44" i="5"/>
  <c r="F44" i="5" s="1"/>
  <c r="P43" i="5"/>
  <c r="C292" i="3" l="1"/>
  <c r="B292" i="3" s="1"/>
  <c r="D291" i="3"/>
  <c r="H96" i="8"/>
  <c r="N96" i="8"/>
  <c r="M96" i="8" s="1"/>
  <c r="M96" i="7"/>
  <c r="L96" i="7" s="1"/>
  <c r="H96" i="7"/>
  <c r="G94" i="6"/>
  <c r="F94" i="6" s="1"/>
  <c r="P93" i="6"/>
  <c r="C95" i="6"/>
  <c r="B95" i="6" s="1"/>
  <c r="H44" i="5"/>
  <c r="M44" i="5"/>
  <c r="L44" i="5" s="1"/>
  <c r="K45" i="5"/>
  <c r="J45" i="5" s="1"/>
  <c r="D45" i="5"/>
  <c r="C293" i="3" l="1"/>
  <c r="B293" i="3" s="1"/>
  <c r="D292" i="3"/>
  <c r="G97" i="8"/>
  <c r="F97" i="8" s="1"/>
  <c r="Q96" i="8"/>
  <c r="P96" i="7"/>
  <c r="G97" i="7"/>
  <c r="F97" i="7" s="1"/>
  <c r="K95" i="6"/>
  <c r="J95" i="6" s="1"/>
  <c r="D95" i="6"/>
  <c r="H94" i="6"/>
  <c r="M94" i="6"/>
  <c r="L94" i="6" s="1"/>
  <c r="T45" i="5"/>
  <c r="S45" i="5"/>
  <c r="C46" i="5"/>
  <c r="B46" i="5" s="1"/>
  <c r="P44" i="5"/>
  <c r="G45" i="5"/>
  <c r="F45" i="5" s="1"/>
  <c r="D293" i="3" l="1"/>
  <c r="C294" i="3"/>
  <c r="B294" i="3" s="1"/>
  <c r="H97" i="8"/>
  <c r="N97" i="8"/>
  <c r="M97" i="8" s="1"/>
  <c r="H97" i="7"/>
  <c r="M97" i="7"/>
  <c r="L97" i="7" s="1"/>
  <c r="P97" i="7" s="1"/>
  <c r="G95" i="6"/>
  <c r="F95" i="6" s="1"/>
  <c r="P94" i="6"/>
  <c r="C96" i="6"/>
  <c r="B96" i="6" s="1"/>
  <c r="H45" i="5"/>
  <c r="M45" i="5"/>
  <c r="L45" i="5" s="1"/>
  <c r="D46" i="5"/>
  <c r="K46" i="5"/>
  <c r="J46" i="5" s="1"/>
  <c r="Q97" i="8" l="1"/>
  <c r="G98" i="8"/>
  <c r="F98" i="8" s="1"/>
  <c r="D294" i="3"/>
  <c r="C295" i="3"/>
  <c r="B295" i="3" s="1"/>
  <c r="D96" i="6"/>
  <c r="K96" i="6"/>
  <c r="J96" i="6" s="1"/>
  <c r="M95" i="6"/>
  <c r="L95" i="6" s="1"/>
  <c r="H95" i="6"/>
  <c r="T46" i="5"/>
  <c r="S46" i="5"/>
  <c r="C47" i="5"/>
  <c r="B47" i="5" s="1"/>
  <c r="P45" i="5"/>
  <c r="G46" i="5"/>
  <c r="F46" i="5" s="1"/>
  <c r="H98" i="8" l="1"/>
  <c r="N98" i="8"/>
  <c r="M98" i="8" s="1"/>
  <c r="C296" i="3"/>
  <c r="B296" i="3" s="1"/>
  <c r="D295" i="3"/>
  <c r="G96" i="6"/>
  <c r="F96" i="6" s="1"/>
  <c r="P95" i="6"/>
  <c r="C97" i="6"/>
  <c r="B97" i="6" s="1"/>
  <c r="D97" i="6" s="1"/>
  <c r="H46" i="5"/>
  <c r="M46" i="5"/>
  <c r="L46" i="5" s="1"/>
  <c r="D47" i="5"/>
  <c r="K47" i="5"/>
  <c r="J47" i="5" s="1"/>
  <c r="Q98" i="8" l="1"/>
  <c r="G99" i="8"/>
  <c r="F99" i="8" s="1"/>
  <c r="D296" i="3"/>
  <c r="C297" i="3"/>
  <c r="B297" i="3" s="1"/>
  <c r="M96" i="6"/>
  <c r="H96" i="6"/>
  <c r="T47" i="5"/>
  <c r="S47" i="5"/>
  <c r="C48" i="5"/>
  <c r="B48" i="5" s="1"/>
  <c r="P46" i="5"/>
  <c r="G47" i="5"/>
  <c r="F47" i="5" s="1"/>
  <c r="H99" i="8" l="1"/>
  <c r="N99" i="8"/>
  <c r="M99" i="8" s="1"/>
  <c r="D297" i="3"/>
  <c r="C298" i="3"/>
  <c r="B298" i="3" s="1"/>
  <c r="L96" i="6"/>
  <c r="P96" i="6" s="1"/>
  <c r="H47" i="5"/>
  <c r="M47" i="5"/>
  <c r="L47" i="5" s="1"/>
  <c r="D48" i="5"/>
  <c r="K48" i="5"/>
  <c r="J48" i="5" s="1"/>
  <c r="Q99" i="8" l="1"/>
  <c r="G100" i="8"/>
  <c r="F100" i="8" s="1"/>
  <c r="C299" i="3"/>
  <c r="B299" i="3" s="1"/>
  <c r="D298" i="3"/>
  <c r="T48" i="5"/>
  <c r="S48" i="5"/>
  <c r="C49" i="5"/>
  <c r="B49" i="5" s="1"/>
  <c r="P47" i="5"/>
  <c r="G48" i="5"/>
  <c r="F48" i="5" s="1"/>
  <c r="H100" i="8" l="1"/>
  <c r="N100" i="8"/>
  <c r="M100" i="8" s="1"/>
  <c r="C300" i="3"/>
  <c r="B300" i="3" s="1"/>
  <c r="D300" i="3" s="1"/>
  <c r="D299" i="3"/>
  <c r="H48" i="5"/>
  <c r="M48" i="5"/>
  <c r="L48" i="5" s="1"/>
  <c r="D49" i="5"/>
  <c r="K49" i="5"/>
  <c r="J49" i="5" s="1"/>
  <c r="Q100" i="8" l="1"/>
  <c r="G101" i="8"/>
  <c r="F101" i="8" s="1"/>
  <c r="T49" i="5"/>
  <c r="S49" i="5"/>
  <c r="C50" i="5"/>
  <c r="B50" i="5" s="1"/>
  <c r="P48" i="5"/>
  <c r="G49" i="5"/>
  <c r="F49" i="5" s="1"/>
  <c r="H101" i="8" l="1"/>
  <c r="N101" i="8"/>
  <c r="M101" i="8" s="1"/>
  <c r="H49" i="5"/>
  <c r="M49" i="5"/>
  <c r="L49" i="5" s="1"/>
  <c r="D50" i="5"/>
  <c r="K50" i="5"/>
  <c r="J50" i="5" s="1"/>
  <c r="G102" i="8" l="1"/>
  <c r="F102" i="8" s="1"/>
  <c r="Q101" i="8"/>
  <c r="T50" i="5"/>
  <c r="S50" i="5"/>
  <c r="C51" i="5"/>
  <c r="B51" i="5" s="1"/>
  <c r="P49" i="5"/>
  <c r="G50" i="5"/>
  <c r="F50" i="5" s="1"/>
  <c r="H102" i="8" l="1"/>
  <c r="N102" i="8"/>
  <c r="M102" i="8" s="1"/>
  <c r="H50" i="5"/>
  <c r="M50" i="5"/>
  <c r="L50" i="5" s="1"/>
  <c r="D51" i="5"/>
  <c r="K51" i="5"/>
  <c r="J51" i="5" s="1"/>
  <c r="Q102" i="8" l="1"/>
  <c r="G103" i="8"/>
  <c r="F103" i="8" s="1"/>
  <c r="T51" i="5"/>
  <c r="S51" i="5"/>
  <c r="C52" i="5"/>
  <c r="B52" i="5" s="1"/>
  <c r="P50" i="5"/>
  <c r="G51" i="5"/>
  <c r="F51" i="5" s="1"/>
  <c r="N103" i="8" l="1"/>
  <c r="M103" i="8" s="1"/>
  <c r="H103" i="8"/>
  <c r="H51" i="5"/>
  <c r="M51" i="5"/>
  <c r="L51" i="5" s="1"/>
  <c r="D52" i="5"/>
  <c r="K52" i="5"/>
  <c r="J52" i="5" s="1"/>
  <c r="G104" i="8" l="1"/>
  <c r="F104" i="8" s="1"/>
  <c r="Q103" i="8"/>
  <c r="S52" i="5"/>
  <c r="T52" i="5"/>
  <c r="C53" i="5"/>
  <c r="B53" i="5" s="1"/>
  <c r="P51" i="5"/>
  <c r="G52" i="5"/>
  <c r="F52" i="5" s="1"/>
  <c r="H104" i="8" l="1"/>
  <c r="N104" i="8"/>
  <c r="M104" i="8" s="1"/>
  <c r="H52" i="5"/>
  <c r="M52" i="5"/>
  <c r="L52" i="5" s="1"/>
  <c r="D53" i="5"/>
  <c r="K53" i="5"/>
  <c r="J53" i="5" s="1"/>
  <c r="G105" i="8" l="1"/>
  <c r="F105" i="8" s="1"/>
  <c r="Q104" i="8"/>
  <c r="T53" i="5"/>
  <c r="S53" i="5"/>
  <c r="C54" i="5"/>
  <c r="B54" i="5" s="1"/>
  <c r="G53" i="5"/>
  <c r="F53" i="5" s="1"/>
  <c r="P52" i="5"/>
  <c r="H105" i="8" l="1"/>
  <c r="N105" i="8"/>
  <c r="M105" i="8" s="1"/>
  <c r="H53" i="5"/>
  <c r="M53" i="5"/>
  <c r="L53" i="5" s="1"/>
  <c r="D54" i="5"/>
  <c r="K54" i="5"/>
  <c r="J54" i="5" s="1"/>
  <c r="G106" i="8" l="1"/>
  <c r="F106" i="8" s="1"/>
  <c r="Q105" i="8"/>
  <c r="T54" i="5"/>
  <c r="S54" i="5"/>
  <c r="C55" i="5"/>
  <c r="B55" i="5" s="1"/>
  <c r="P53" i="5"/>
  <c r="G54" i="5"/>
  <c r="F54" i="5" s="1"/>
  <c r="N106" i="8" l="1"/>
  <c r="M106" i="8" s="1"/>
  <c r="Q106" i="8" s="1"/>
  <c r="H106" i="8"/>
  <c r="H54" i="5"/>
  <c r="M54" i="5"/>
  <c r="L54" i="5" s="1"/>
  <c r="K55" i="5"/>
  <c r="J55" i="5" s="1"/>
  <c r="D55" i="5"/>
  <c r="T55" i="5" l="1"/>
  <c r="S55" i="5"/>
  <c r="C56" i="5"/>
  <c r="B56" i="5" s="1"/>
  <c r="P54" i="5"/>
  <c r="G55" i="5"/>
  <c r="F55" i="5" s="1"/>
  <c r="H55" i="5" l="1"/>
  <c r="M55" i="5"/>
  <c r="L55" i="5" s="1"/>
  <c r="D56" i="5"/>
  <c r="K56" i="5"/>
  <c r="J56" i="5" s="1"/>
  <c r="T56" i="5" l="1"/>
  <c r="S56" i="5"/>
  <c r="C57" i="5"/>
  <c r="B57" i="5" s="1"/>
  <c r="P55" i="5"/>
  <c r="G56" i="5"/>
  <c r="F56" i="5" s="1"/>
  <c r="K57" i="5" l="1"/>
  <c r="J57" i="5" s="1"/>
  <c r="D57" i="5"/>
  <c r="H56" i="5"/>
  <c r="M56" i="5"/>
  <c r="L56" i="5" s="1"/>
  <c r="S57" i="5" l="1"/>
  <c r="T57" i="5"/>
  <c r="P56" i="5"/>
  <c r="G57" i="5"/>
  <c r="F57" i="5" s="1"/>
  <c r="C58" i="5"/>
  <c r="B58" i="5" s="1"/>
  <c r="H57" i="5" l="1"/>
  <c r="M57" i="5"/>
  <c r="L57" i="5" s="1"/>
  <c r="D58" i="5"/>
  <c r="K58" i="5"/>
  <c r="J58" i="5" s="1"/>
  <c r="S58" i="5" l="1"/>
  <c r="T58" i="5"/>
  <c r="C59" i="5"/>
  <c r="B59" i="5" s="1"/>
  <c r="P57" i="5"/>
  <c r="G58" i="5"/>
  <c r="F58" i="5" s="1"/>
  <c r="H58" i="5" l="1"/>
  <c r="M58" i="5"/>
  <c r="L58" i="5" s="1"/>
  <c r="K59" i="5"/>
  <c r="J59" i="5" s="1"/>
  <c r="D59" i="5"/>
  <c r="S59" i="5" l="1"/>
  <c r="T59" i="5"/>
  <c r="C60" i="5"/>
  <c r="B60" i="5" s="1"/>
  <c r="P58" i="5"/>
  <c r="G59" i="5"/>
  <c r="F59" i="5" s="1"/>
  <c r="H59" i="5" l="1"/>
  <c r="M59" i="5"/>
  <c r="L59" i="5" s="1"/>
  <c r="D60" i="5"/>
  <c r="K60" i="5"/>
  <c r="J60" i="5" s="1"/>
  <c r="S60" i="5" l="1"/>
  <c r="T60" i="5"/>
  <c r="C61" i="5"/>
  <c r="B61" i="5" s="1"/>
  <c r="P59" i="5"/>
  <c r="G60" i="5"/>
  <c r="F60" i="5" s="1"/>
  <c r="H60" i="5" l="1"/>
  <c r="M60" i="5"/>
  <c r="L60" i="5" s="1"/>
  <c r="D61" i="5"/>
  <c r="K61" i="5"/>
  <c r="J61" i="5" s="1"/>
  <c r="T61" i="5" l="1"/>
  <c r="S61" i="5"/>
  <c r="C62" i="5"/>
  <c r="B62" i="5" s="1"/>
  <c r="G61" i="5"/>
  <c r="F61" i="5" s="1"/>
  <c r="P60" i="5"/>
  <c r="H61" i="5" l="1"/>
  <c r="M61" i="5"/>
  <c r="L61" i="5" s="1"/>
  <c r="D62" i="5"/>
  <c r="K62" i="5"/>
  <c r="J62" i="5" s="1"/>
  <c r="T62" i="5" l="1"/>
  <c r="S62" i="5"/>
  <c r="C63" i="5"/>
  <c r="B63" i="5" s="1"/>
  <c r="P61" i="5"/>
  <c r="G62" i="5"/>
  <c r="F62" i="5" s="1"/>
  <c r="D63" i="5" l="1"/>
  <c r="K63" i="5"/>
  <c r="J63" i="5" s="1"/>
  <c r="M62" i="5"/>
  <c r="L62" i="5" s="1"/>
  <c r="H62" i="5"/>
  <c r="T63" i="5" l="1"/>
  <c r="S63" i="5"/>
  <c r="P62" i="5"/>
  <c r="G63" i="5"/>
  <c r="F63" i="5" s="1"/>
  <c r="C64" i="5"/>
  <c r="B64" i="5" s="1"/>
  <c r="K64" i="5" l="1"/>
  <c r="J64" i="5" s="1"/>
  <c r="D64" i="5"/>
  <c r="H63" i="5"/>
  <c r="M63" i="5"/>
  <c r="L63" i="5" s="1"/>
  <c r="T64" i="5" l="1"/>
  <c r="S64" i="5"/>
  <c r="P63" i="5"/>
  <c r="G64" i="5"/>
  <c r="F64" i="5" s="1"/>
  <c r="C65" i="5"/>
  <c r="B65" i="5" s="1"/>
  <c r="D65" i="5" l="1"/>
  <c r="K65" i="5"/>
  <c r="J65" i="5" s="1"/>
  <c r="M64" i="5"/>
  <c r="L64" i="5" s="1"/>
  <c r="H64" i="5"/>
  <c r="T65" i="5" l="1"/>
  <c r="S65" i="5"/>
  <c r="P64" i="5"/>
  <c r="G65" i="5"/>
  <c r="F65" i="5" s="1"/>
  <c r="C66" i="5"/>
  <c r="B66" i="5" s="1"/>
  <c r="D66" i="5" l="1"/>
  <c r="K66" i="5"/>
  <c r="J66" i="5" s="1"/>
  <c r="H65" i="5"/>
  <c r="M65" i="5"/>
  <c r="L65" i="5" s="1"/>
  <c r="T66" i="5" l="1"/>
  <c r="S66" i="5"/>
  <c r="G66" i="5"/>
  <c r="F66" i="5" s="1"/>
  <c r="P65" i="5"/>
  <c r="C67" i="5"/>
  <c r="B67" i="5" s="1"/>
  <c r="D67" i="5" l="1"/>
  <c r="K67" i="5"/>
  <c r="J67" i="5" s="1"/>
  <c r="H66" i="5"/>
  <c r="M66" i="5"/>
  <c r="L66" i="5" s="1"/>
  <c r="T67" i="5" l="1"/>
  <c r="S67" i="5"/>
  <c r="G67" i="5"/>
  <c r="F67" i="5" s="1"/>
  <c r="P66" i="5"/>
  <c r="C68" i="5"/>
  <c r="B68" i="5" s="1"/>
  <c r="D68" i="5" l="1"/>
  <c r="K68" i="5"/>
  <c r="J68" i="5" s="1"/>
  <c r="H67" i="5"/>
  <c r="M67" i="5"/>
  <c r="L67" i="5" s="1"/>
  <c r="S68" i="5" l="1"/>
  <c r="T68" i="5"/>
  <c r="P67" i="5"/>
  <c r="G68" i="5"/>
  <c r="F68" i="5" s="1"/>
  <c r="C69" i="5"/>
  <c r="B69" i="5" s="1"/>
  <c r="D69" i="5" l="1"/>
  <c r="K69" i="5"/>
  <c r="J69" i="5" s="1"/>
  <c r="M68" i="5"/>
  <c r="L68" i="5" s="1"/>
  <c r="H68" i="5"/>
  <c r="T69" i="5" l="1"/>
  <c r="S69" i="5"/>
  <c r="G69" i="5"/>
  <c r="F69" i="5" s="1"/>
  <c r="P68" i="5"/>
  <c r="C70" i="5"/>
  <c r="B70" i="5" s="1"/>
  <c r="D70" i="5" l="1"/>
  <c r="K70" i="5"/>
  <c r="J70" i="5" s="1"/>
  <c r="M69" i="5"/>
  <c r="L69" i="5" s="1"/>
  <c r="H69" i="5"/>
  <c r="T70" i="5" l="1"/>
  <c r="S70" i="5"/>
  <c r="P69" i="5"/>
  <c r="G70" i="5"/>
  <c r="F70" i="5" s="1"/>
  <c r="C71" i="5"/>
  <c r="B71" i="5" s="1"/>
  <c r="D71" i="5" l="1"/>
  <c r="K71" i="5"/>
  <c r="J71" i="5" s="1"/>
  <c r="H70" i="5"/>
  <c r="M70" i="5"/>
  <c r="L70" i="5" s="1"/>
  <c r="S71" i="5" l="1"/>
  <c r="T71" i="5"/>
  <c r="P70" i="5"/>
  <c r="G71" i="5"/>
  <c r="F71" i="5" s="1"/>
  <c r="C72" i="5"/>
  <c r="B72" i="5" s="1"/>
  <c r="D72" i="5" l="1"/>
  <c r="K72" i="5"/>
  <c r="J72" i="5" s="1"/>
  <c r="H71" i="5"/>
  <c r="M71" i="5"/>
  <c r="L71" i="5" s="1"/>
  <c r="T72" i="5" l="1"/>
  <c r="S72" i="5"/>
  <c r="P71" i="5"/>
  <c r="G72" i="5"/>
  <c r="F72" i="5" s="1"/>
  <c r="C73" i="5"/>
  <c r="B73" i="5" s="1"/>
  <c r="D73" i="5" l="1"/>
  <c r="K73" i="5"/>
  <c r="J73" i="5" s="1"/>
  <c r="H72" i="5"/>
  <c r="M72" i="5"/>
  <c r="L72" i="5" s="1"/>
  <c r="S73" i="5" l="1"/>
  <c r="T73" i="5"/>
  <c r="P72" i="5"/>
  <c r="G73" i="5"/>
  <c r="F73" i="5" s="1"/>
  <c r="C74" i="5"/>
  <c r="B74" i="5" s="1"/>
  <c r="D74" i="5" l="1"/>
  <c r="K74" i="5"/>
  <c r="J74" i="5" s="1"/>
  <c r="H73" i="5"/>
  <c r="M73" i="5"/>
  <c r="L73" i="5" s="1"/>
  <c r="S74" i="5" l="1"/>
  <c r="T74" i="5"/>
  <c r="G74" i="5"/>
  <c r="F74" i="5" s="1"/>
  <c r="P73" i="5"/>
  <c r="C75" i="5"/>
  <c r="B75" i="5" s="1"/>
  <c r="D75" i="5" l="1"/>
  <c r="K75" i="5"/>
  <c r="J75" i="5" s="1"/>
  <c r="H74" i="5"/>
  <c r="M74" i="5"/>
  <c r="L74" i="5" s="1"/>
  <c r="S75" i="5" l="1"/>
  <c r="T75" i="5"/>
  <c r="P74" i="5"/>
  <c r="G75" i="5"/>
  <c r="F75" i="5" s="1"/>
  <c r="C76" i="5"/>
  <c r="B76" i="5" s="1"/>
  <c r="D76" i="5" l="1"/>
  <c r="K76" i="5"/>
  <c r="J76" i="5" s="1"/>
  <c r="H75" i="5"/>
  <c r="M75" i="5"/>
  <c r="L75" i="5" s="1"/>
  <c r="S76" i="5" l="1"/>
  <c r="T76" i="5"/>
  <c r="P75" i="5"/>
  <c r="G76" i="5"/>
  <c r="F76" i="5" s="1"/>
  <c r="C77" i="5"/>
  <c r="B77" i="5" s="1"/>
  <c r="K77" i="5" l="1"/>
  <c r="J77" i="5" s="1"/>
  <c r="D77" i="5"/>
  <c r="M76" i="5"/>
  <c r="L76" i="5" s="1"/>
  <c r="H76" i="5"/>
  <c r="T77" i="5" l="1"/>
  <c r="S77" i="5"/>
  <c r="P76" i="5"/>
  <c r="G77" i="5"/>
  <c r="F77" i="5" s="1"/>
  <c r="C78" i="5"/>
  <c r="B78" i="5" s="1"/>
  <c r="D78" i="5" l="1"/>
  <c r="K78" i="5"/>
  <c r="J78" i="5" s="1"/>
  <c r="H77" i="5"/>
  <c r="M77" i="5"/>
  <c r="L77" i="5" s="1"/>
  <c r="T78" i="5" l="1"/>
  <c r="S78" i="5"/>
  <c r="P77" i="5"/>
  <c r="G78" i="5"/>
  <c r="F78" i="5" s="1"/>
  <c r="C79" i="5"/>
  <c r="B79" i="5" s="1"/>
  <c r="D79" i="5" l="1"/>
  <c r="K79" i="5"/>
  <c r="J79" i="5" s="1"/>
  <c r="M78" i="5"/>
  <c r="L78" i="5" s="1"/>
  <c r="H78" i="5"/>
  <c r="T79" i="5" l="1"/>
  <c r="S79" i="5"/>
  <c r="P78" i="5"/>
  <c r="G79" i="5"/>
  <c r="F79" i="5" s="1"/>
  <c r="C80" i="5"/>
  <c r="B80" i="5" s="1"/>
  <c r="K80" i="5" l="1"/>
  <c r="J80" i="5" s="1"/>
  <c r="D80" i="5"/>
  <c r="H79" i="5"/>
  <c r="M79" i="5"/>
  <c r="L79" i="5" s="1"/>
  <c r="T80" i="5" l="1"/>
  <c r="S80" i="5"/>
  <c r="P79" i="5"/>
  <c r="G80" i="5"/>
  <c r="F80" i="5" s="1"/>
  <c r="C81" i="5"/>
  <c r="B81" i="5" s="1"/>
  <c r="D81" i="5" l="1"/>
  <c r="K81" i="5"/>
  <c r="J81" i="5" s="1"/>
  <c r="H80" i="5"/>
  <c r="M80" i="5"/>
  <c r="L80" i="5" s="1"/>
  <c r="T81" i="5" l="1"/>
  <c r="S81" i="5"/>
  <c r="P80" i="5"/>
  <c r="G81" i="5"/>
  <c r="F81" i="5" s="1"/>
  <c r="C82" i="5"/>
  <c r="B82" i="5" s="1"/>
  <c r="D82" i="5" l="1"/>
  <c r="K82" i="5"/>
  <c r="J82" i="5" s="1"/>
  <c r="H81" i="5"/>
  <c r="M81" i="5"/>
  <c r="L81" i="5" s="1"/>
  <c r="T82" i="5" l="1"/>
  <c r="S82" i="5"/>
  <c r="P81" i="5"/>
  <c r="G82" i="5"/>
  <c r="F82" i="5" s="1"/>
  <c r="C83" i="5"/>
  <c r="B83" i="5" s="1"/>
  <c r="D83" i="5" l="1"/>
  <c r="K83" i="5"/>
  <c r="J83" i="5" s="1"/>
  <c r="M82" i="5"/>
  <c r="L82" i="5" s="1"/>
  <c r="H82" i="5"/>
  <c r="T83" i="5" l="1"/>
  <c r="S83" i="5"/>
  <c r="P82" i="5"/>
  <c r="G83" i="5"/>
  <c r="F83" i="5" s="1"/>
  <c r="C84" i="5"/>
  <c r="B84" i="5" s="1"/>
  <c r="H83" i="5" l="1"/>
  <c r="M83" i="5"/>
  <c r="L83" i="5" s="1"/>
  <c r="D84" i="5"/>
  <c r="K84" i="5"/>
  <c r="J84" i="5" s="1"/>
  <c r="S84" i="5" l="1"/>
  <c r="T84" i="5"/>
  <c r="C85" i="5"/>
  <c r="B85" i="5" s="1"/>
  <c r="P83" i="5"/>
  <c r="G84" i="5"/>
  <c r="F84" i="5" s="1"/>
  <c r="H84" i="5" l="1"/>
  <c r="M84" i="5"/>
  <c r="L84" i="5" s="1"/>
  <c r="D85" i="5"/>
  <c r="K85" i="5"/>
  <c r="J85" i="5" s="1"/>
  <c r="T85" i="5" l="1"/>
  <c r="S85" i="5"/>
  <c r="C86" i="5"/>
  <c r="B86" i="5" s="1"/>
  <c r="P84" i="5"/>
  <c r="G85" i="5"/>
  <c r="F85" i="5" s="1"/>
  <c r="H85" i="5" l="1"/>
  <c r="M85" i="5"/>
  <c r="L85" i="5" s="1"/>
  <c r="K86" i="5"/>
  <c r="J86" i="5" s="1"/>
  <c r="D86" i="5"/>
  <c r="T86" i="5" l="1"/>
  <c r="S86" i="5"/>
  <c r="C87" i="5"/>
  <c r="B87" i="5" s="1"/>
  <c r="P85" i="5"/>
  <c r="G86" i="5"/>
  <c r="F86" i="5" s="1"/>
  <c r="H86" i="5" l="1"/>
  <c r="M86" i="5"/>
  <c r="L86" i="5" s="1"/>
  <c r="K87" i="5"/>
  <c r="J87" i="5" s="1"/>
  <c r="D87" i="5"/>
  <c r="T87" i="5" l="1"/>
  <c r="S87" i="5"/>
  <c r="C88" i="5"/>
  <c r="B88" i="5" s="1"/>
  <c r="G87" i="5"/>
  <c r="F87" i="5" s="1"/>
  <c r="P86" i="5"/>
  <c r="H87" i="5" l="1"/>
  <c r="M87" i="5"/>
  <c r="L87" i="5" s="1"/>
  <c r="D88" i="5"/>
  <c r="K88" i="5"/>
  <c r="J88" i="5" s="1"/>
  <c r="T88" i="5" l="1"/>
  <c r="S88" i="5"/>
  <c r="C89" i="5"/>
  <c r="B89" i="5" s="1"/>
  <c r="G88" i="5"/>
  <c r="F88" i="5" s="1"/>
  <c r="P87" i="5"/>
  <c r="H88" i="5" l="1"/>
  <c r="M88" i="5"/>
  <c r="L88" i="5" s="1"/>
  <c r="D89" i="5"/>
  <c r="K89" i="5"/>
  <c r="J89" i="5" s="1"/>
  <c r="S89" i="5" l="1"/>
  <c r="T89" i="5"/>
  <c r="C90" i="5"/>
  <c r="B90" i="5" s="1"/>
  <c r="G89" i="5"/>
  <c r="F89" i="5" s="1"/>
  <c r="P88" i="5"/>
  <c r="H89" i="5" l="1"/>
  <c r="M89" i="5"/>
  <c r="L89" i="5" s="1"/>
  <c r="D90" i="5"/>
  <c r="K90" i="5"/>
  <c r="J90" i="5" s="1"/>
  <c r="S90" i="5" l="1"/>
  <c r="T90" i="5"/>
  <c r="C91" i="5"/>
  <c r="B91" i="5" s="1"/>
  <c r="P89" i="5"/>
  <c r="G90" i="5"/>
  <c r="F90" i="5" s="1"/>
  <c r="H90" i="5" l="1"/>
  <c r="M90" i="5"/>
  <c r="L90" i="5" s="1"/>
  <c r="D91" i="5"/>
  <c r="K91" i="5"/>
  <c r="J91" i="5" s="1"/>
  <c r="S91" i="5" l="1"/>
  <c r="T91" i="5"/>
  <c r="C92" i="5"/>
  <c r="B92" i="5" s="1"/>
  <c r="G91" i="5"/>
  <c r="F91" i="5" s="1"/>
  <c r="P90" i="5"/>
  <c r="H91" i="5" l="1"/>
  <c r="M91" i="5"/>
  <c r="L91" i="5" s="1"/>
  <c r="D92" i="5"/>
  <c r="K92" i="5"/>
  <c r="J92" i="5" s="1"/>
  <c r="S92" i="5" l="1"/>
  <c r="T92" i="5"/>
  <c r="C93" i="5"/>
  <c r="B93" i="5" s="1"/>
  <c r="G92" i="5"/>
  <c r="F92" i="5" s="1"/>
  <c r="P91" i="5"/>
  <c r="H92" i="5" l="1"/>
  <c r="M92" i="5"/>
  <c r="L92" i="5" s="1"/>
  <c r="D93" i="5"/>
  <c r="K93" i="5"/>
  <c r="J93" i="5" s="1"/>
  <c r="T93" i="5" l="1"/>
  <c r="S93" i="5"/>
  <c r="C94" i="5"/>
  <c r="B94" i="5" s="1"/>
  <c r="G93" i="5"/>
  <c r="F93" i="5" s="1"/>
  <c r="P92" i="5"/>
  <c r="H93" i="5" l="1"/>
  <c r="M93" i="5"/>
  <c r="L93" i="5" s="1"/>
  <c r="K94" i="5"/>
  <c r="J94" i="5" s="1"/>
  <c r="D94" i="5"/>
  <c r="T94" i="5" l="1"/>
  <c r="S94" i="5"/>
  <c r="P93" i="5"/>
  <c r="G94" i="5"/>
  <c r="F94" i="5" s="1"/>
  <c r="C95" i="5"/>
  <c r="B95" i="5" s="1"/>
  <c r="D95" i="5" l="1"/>
  <c r="K95" i="5"/>
  <c r="J95" i="5" s="1"/>
  <c r="H94" i="5"/>
  <c r="M94" i="5"/>
  <c r="L94" i="5" s="1"/>
  <c r="S95" i="5" l="1"/>
  <c r="T95" i="5"/>
  <c r="G95" i="5"/>
  <c r="F95" i="5" s="1"/>
  <c r="P94" i="5"/>
  <c r="C96" i="5"/>
  <c r="B96" i="5" s="1"/>
  <c r="K96" i="5" l="1"/>
  <c r="J96" i="5" s="1"/>
  <c r="D96" i="5"/>
  <c r="M95" i="5"/>
  <c r="L95" i="5" s="1"/>
  <c r="H95" i="5"/>
  <c r="T96" i="5" l="1"/>
  <c r="S96" i="5"/>
  <c r="P95" i="5"/>
  <c r="G96" i="5"/>
  <c r="F96" i="5" s="1"/>
  <c r="C97" i="5"/>
  <c r="B97" i="5" s="1"/>
  <c r="D97" i="5" s="1"/>
  <c r="H96" i="5" l="1"/>
  <c r="M96" i="5"/>
  <c r="L96" i="5" s="1"/>
  <c r="P96" i="5" s="1"/>
</calcChain>
</file>

<file path=xl/sharedStrings.xml><?xml version="1.0" encoding="utf-8"?>
<sst xmlns="http://schemas.openxmlformats.org/spreadsheetml/2006/main" count="250" uniqueCount="96">
  <si>
    <t>g</t>
  </si>
  <si>
    <t>Model 1</t>
  </si>
  <si>
    <t>Time</t>
  </si>
  <si>
    <t>Fraction</t>
  </si>
  <si>
    <t>Ct</t>
  </si>
  <si>
    <t>C0</t>
  </si>
  <si>
    <t>k</t>
  </si>
  <si>
    <t>log(2)/k</t>
  </si>
  <si>
    <t>Ch</t>
  </si>
  <si>
    <t>Cl</t>
  </si>
  <si>
    <t>Ctot</t>
  </si>
  <si>
    <t>Rstd</t>
  </si>
  <si>
    <t>delta</t>
  </si>
  <si>
    <t>C0*e^(-log(2)*/k)</t>
  </si>
  <si>
    <t>heavy</t>
  </si>
  <si>
    <t>light</t>
  </si>
  <si>
    <t>alpha</t>
  </si>
  <si>
    <t>Epsilon</t>
  </si>
  <si>
    <t>Light deg</t>
  </si>
  <si>
    <t>Heavy Deg</t>
  </si>
  <si>
    <t>alph * log(2)/k</t>
  </si>
  <si>
    <t>theta_gas</t>
  </si>
  <si>
    <t>theta</t>
  </si>
  <si>
    <t>p_bulk (g/cm^3)</t>
  </si>
  <si>
    <t>K_Henry (-)</t>
  </si>
  <si>
    <t>Area (m2)</t>
  </si>
  <si>
    <t>Depth (mm)</t>
  </si>
  <si>
    <t>Mass Tot  (g)</t>
  </si>
  <si>
    <t>K_d (mL/g = L/Kg)</t>
  </si>
  <si>
    <t>C_ads</t>
  </si>
  <si>
    <t>theta_sat</t>
  </si>
  <si>
    <t>soil_space</t>
  </si>
  <si>
    <t>C_aq</t>
  </si>
  <si>
    <t>Mass in phase</t>
  </si>
  <si>
    <t>C_gas</t>
  </si>
  <si>
    <t>Whelan</t>
  </si>
  <si>
    <t>Conc</t>
  </si>
  <si>
    <t>g/mol</t>
  </si>
  <si>
    <t>mole/L</t>
  </si>
  <si>
    <t>L</t>
  </si>
  <si>
    <t>g/L</t>
  </si>
  <si>
    <t>Ct/C0</t>
  </si>
  <si>
    <t>Mass</t>
  </si>
  <si>
    <t>Mass (g)</t>
  </si>
  <si>
    <t>Light</t>
  </si>
  <si>
    <t>Heavy</t>
  </si>
  <si>
    <t>k_deg</t>
  </si>
  <si>
    <t>Ageing</t>
  </si>
  <si>
    <t>Degradation</t>
  </si>
  <si>
    <t>EXP(-SUMage/K)</t>
  </si>
  <si>
    <t>EXP(-0.005*dt)</t>
  </si>
  <si>
    <t>AgedMass</t>
  </si>
  <si>
    <t>EXP(-0.0005*dt)</t>
  </si>
  <si>
    <t>SMET</t>
  </si>
  <si>
    <r>
      <t>DT</t>
    </r>
    <r>
      <rPr>
        <vertAlign val="subscript"/>
        <sz val="11"/>
        <color rgb="FF000000"/>
        <rFont val="Times New Roman"/>
        <family val="1"/>
      </rPr>
      <t>50</t>
    </r>
    <r>
      <rPr>
        <b/>
        <sz val="11"/>
        <color rgb="FF000000"/>
        <rFont val="Times New Roman"/>
        <family val="1"/>
      </rPr>
      <t xml:space="preserve"> [d] (SE)</t>
    </r>
  </si>
  <si>
    <r>
      <t>k</t>
    </r>
    <r>
      <rPr>
        <b/>
        <vertAlign val="superscript"/>
        <sz val="11"/>
        <color rgb="FF000000"/>
        <rFont val="Times New Roman"/>
        <family val="1"/>
      </rPr>
      <t>d</t>
    </r>
    <r>
      <rPr>
        <b/>
        <sz val="11"/>
        <color rgb="FF000000"/>
        <rFont val="Times New Roman"/>
        <family val="1"/>
      </rPr>
      <t xml:space="preserve"> [d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]</t>
    </r>
  </si>
  <si>
    <t>20 °C / 20 % w.c.</t>
  </si>
  <si>
    <t>20 °C / 40 % w.c.</t>
  </si>
  <si>
    <t>30 °C / 20 % w.c.</t>
  </si>
  <si>
    <t>30 °C / 40 % w.c.</t>
  </si>
  <si>
    <t>Current approach uses eq. 3.52, theta_100 is assumed to be equal to field capacity</t>
  </si>
  <si>
    <t>Theta factor, Current approach uses 3.51</t>
  </si>
  <si>
    <t>ToDO</t>
  </si>
  <si>
    <t>Eq</t>
  </si>
  <si>
    <t>3,50</t>
  </si>
  <si>
    <t>F_T</t>
  </si>
  <si>
    <t>F_W</t>
  </si>
  <si>
    <t>3,51</t>
  </si>
  <si>
    <t>3,52</t>
  </si>
  <si>
    <t>Ref</t>
  </si>
  <si>
    <t>Ѳ</t>
  </si>
  <si>
    <t>T</t>
  </si>
  <si>
    <r>
      <t>DT50</t>
    </r>
    <r>
      <rPr>
        <vertAlign val="subscript"/>
        <sz val="11"/>
        <color theme="1"/>
        <rFont val="Calibri"/>
        <family val="2"/>
        <scheme val="minor"/>
      </rPr>
      <t>ref</t>
    </r>
  </si>
  <si>
    <t>Eqs</t>
  </si>
  <si>
    <t>3,50 &amp; 3,51</t>
  </si>
  <si>
    <t>3,52 &amp; 3,51</t>
  </si>
  <si>
    <t>B_2</t>
  </si>
  <si>
    <t>Ea/R (Kelvin)</t>
  </si>
  <si>
    <t>E_a (Kjoule/mol)</t>
  </si>
  <si>
    <t>R (mol K /Kjoule)</t>
  </si>
  <si>
    <t xml:space="preserve"> @Jaikaew2017</t>
  </si>
  <si>
    <r>
      <t>DT50</t>
    </r>
    <r>
      <rPr>
        <vertAlign val="subscript"/>
        <sz val="11"/>
        <color theme="1"/>
        <rFont val="Calibri"/>
        <family val="2"/>
        <scheme val="minor"/>
      </rPr>
      <t>calc</t>
    </r>
  </si>
  <si>
    <t>Notes</t>
  </si>
  <si>
    <t>Ignoring equation 3.53, as only considers changes below 5 degrees celsius and is also not intuitive above 5 C</t>
  </si>
  <si>
    <t>Dt50calc</t>
  </si>
  <si>
    <t xml:space="preserve">Dt50ref </t>
  </si>
  <si>
    <t>Temp ref</t>
  </si>
  <si>
    <t>Theta ref</t>
  </si>
  <si>
    <t>Theta</t>
  </si>
  <si>
    <t>Temp</t>
  </si>
  <si>
    <t>Eq. 3.50</t>
  </si>
  <si>
    <t>DT50</t>
  </si>
  <si>
    <t>Celsius</t>
  </si>
  <si>
    <t>Ѳ100</t>
  </si>
  <si>
    <t>Ѳw</t>
  </si>
  <si>
    <t>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</si>
</sst>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Abiotic Decrease - Concentration Soil mg/kg</a:t>
            </a:r>
          </a:p>
        </c:rich>
      </c:tx>
      <c:layout>
        <c:manualLayout>
          <c:xMode val="edge"/>
          <c:yMode val="edge"/>
          <c:x val="0.12516194427103261"/>
          <c:y val="0.68709791282300736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4.0540682414698166E-2"/>
                  <c:y val="0.15966389617964422"/>
                </c:manualLayout>
              </c:layout>
              <c:numFmt formatCode="General" sourceLinked="0"/>
            </c:trendlineLbl>
          </c:trendline>
          <c:xVal>
            <c:numRef>
              <c:f>ExperimentEq!$F$5:$F$7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85</c:v>
                </c:pt>
              </c:numCache>
            </c:numRef>
          </c:xVal>
          <c:yVal>
            <c:numRef>
              <c:f>ExperimentEq!$H$5:$H$7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4640"/>
        <c:axId val="157026560"/>
      </c:scatterChart>
      <c:valAx>
        <c:axId val="1570246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26560"/>
        <c:crosses val="autoZero"/>
        <c:crossBetween val="midCat"/>
      </c:valAx>
      <c:valAx>
        <c:axId val="1570265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2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SimEqClassic!$O$7:$O$96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SimEqClassic!$P$7:$P$96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-21.980570013215669</c:v>
                </c:pt>
                <c:pt idx="64">
                  <c:v>-21.953679906015914</c:v>
                </c:pt>
                <c:pt idx="65">
                  <c:v>-21.926789059487458</c:v>
                </c:pt>
                <c:pt idx="66">
                  <c:v>-21.899897473609922</c:v>
                </c:pt>
                <c:pt idx="67">
                  <c:v>-21.873005148363085</c:v>
                </c:pt>
                <c:pt idx="68">
                  <c:v>-21.84611208372656</c:v>
                </c:pt>
                <c:pt idx="69">
                  <c:v>-21.819218279679827</c:v>
                </c:pt>
                <c:pt idx="70">
                  <c:v>-21.79232373620281</c:v>
                </c:pt>
                <c:pt idx="71">
                  <c:v>-21.765428453275135</c:v>
                </c:pt>
                <c:pt idx="72">
                  <c:v>-21.738532430876269</c:v>
                </c:pt>
                <c:pt idx="73">
                  <c:v>-21.711635668985991</c:v>
                </c:pt>
                <c:pt idx="74">
                  <c:v>-21.684738167584232</c:v>
                </c:pt>
                <c:pt idx="75">
                  <c:v>-21.657839926650308</c:v>
                </c:pt>
                <c:pt idx="76">
                  <c:v>-21.630940946164142</c:v>
                </c:pt>
                <c:pt idx="77">
                  <c:v>-21.604041226105057</c:v>
                </c:pt>
                <c:pt idx="78">
                  <c:v>-21.577140766453134</c:v>
                </c:pt>
                <c:pt idx="79">
                  <c:v>-21.550239567187692</c:v>
                </c:pt>
                <c:pt idx="80">
                  <c:v>-21.523337628288658</c:v>
                </c:pt>
                <c:pt idx="81">
                  <c:v>-21.496434949735502</c:v>
                </c:pt>
                <c:pt idx="82">
                  <c:v>-21.469531531507997</c:v>
                </c:pt>
                <c:pt idx="83">
                  <c:v>-21.442627373585768</c:v>
                </c:pt>
                <c:pt idx="84">
                  <c:v>-21.415722475948446</c:v>
                </c:pt>
                <c:pt idx="85">
                  <c:v>-21.388816838575796</c:v>
                </c:pt>
                <c:pt idx="86">
                  <c:v>-21.3619104614476</c:v>
                </c:pt>
                <c:pt idx="87">
                  <c:v>-21.335003344543178</c:v>
                </c:pt>
                <c:pt idx="88">
                  <c:v>-21.308095487842294</c:v>
                </c:pt>
                <c:pt idx="89">
                  <c:v>-21.28118689132458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8432"/>
        <c:axId val="157460352"/>
      </c:scatterChart>
      <c:valAx>
        <c:axId val="15745843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57460352"/>
        <c:crosses val="autoZero"/>
        <c:crossBetween val="midCat"/>
      </c:valAx>
      <c:valAx>
        <c:axId val="1574603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5745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SimOFFalpha!$O$7:$O$96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SimOFFalpha!$P$7:$P$96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-22.007459381106941</c:v>
                </c:pt>
                <c:pt idx="64">
                  <c:v>-22.007459381106941</c:v>
                </c:pt>
                <c:pt idx="65">
                  <c:v>-22.007459381107093</c:v>
                </c:pt>
                <c:pt idx="66">
                  <c:v>-22.007459381106941</c:v>
                </c:pt>
                <c:pt idx="67">
                  <c:v>-22.007459381106941</c:v>
                </c:pt>
                <c:pt idx="68">
                  <c:v>-22.007459381107093</c:v>
                </c:pt>
                <c:pt idx="69">
                  <c:v>-22.007459381107093</c:v>
                </c:pt>
                <c:pt idx="70">
                  <c:v>-22.007459381106941</c:v>
                </c:pt>
                <c:pt idx="71">
                  <c:v>-22.00745938110725</c:v>
                </c:pt>
                <c:pt idx="72">
                  <c:v>-22.007459381107093</c:v>
                </c:pt>
                <c:pt idx="73">
                  <c:v>-22.007459381107093</c:v>
                </c:pt>
                <c:pt idx="74">
                  <c:v>-22.00745938110725</c:v>
                </c:pt>
                <c:pt idx="75">
                  <c:v>-22.00745938110725</c:v>
                </c:pt>
                <c:pt idx="76">
                  <c:v>-22.007459381107402</c:v>
                </c:pt>
                <c:pt idx="77">
                  <c:v>-22.007459381107402</c:v>
                </c:pt>
                <c:pt idx="78">
                  <c:v>-22.007459381107402</c:v>
                </c:pt>
                <c:pt idx="79">
                  <c:v>-22.007459381107402</c:v>
                </c:pt>
                <c:pt idx="80">
                  <c:v>-22.007459381107402</c:v>
                </c:pt>
                <c:pt idx="81">
                  <c:v>-22.00745938110725</c:v>
                </c:pt>
                <c:pt idx="82">
                  <c:v>-22.00745938110725</c:v>
                </c:pt>
                <c:pt idx="83">
                  <c:v>-22.007459381107402</c:v>
                </c:pt>
                <c:pt idx="84">
                  <c:v>-22.00745938110725</c:v>
                </c:pt>
                <c:pt idx="85">
                  <c:v>-22.00745938110725</c:v>
                </c:pt>
                <c:pt idx="86">
                  <c:v>-22.007459381107559</c:v>
                </c:pt>
                <c:pt idx="87">
                  <c:v>-22.007459381107402</c:v>
                </c:pt>
                <c:pt idx="88">
                  <c:v>-22.007459381107402</c:v>
                </c:pt>
                <c:pt idx="89">
                  <c:v>-22.007459381107402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7264"/>
        <c:axId val="159233536"/>
      </c:scatterChart>
      <c:valAx>
        <c:axId val="15922726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59233536"/>
        <c:crosses val="autoZero"/>
        <c:crossBetween val="midCat"/>
      </c:valAx>
      <c:valAx>
        <c:axId val="1592335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5922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SimEqAgeCum!$O$8:$O$97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SimEqAgeCum!$P$8:$P$97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-23.619469288636491</c:v>
                </c:pt>
                <c:pt idx="3">
                  <c:v>-23.592624242072333</c:v>
                </c:pt>
                <c:pt idx="4">
                  <c:v>-23.565778457418471</c:v>
                </c:pt>
                <c:pt idx="5">
                  <c:v>-23.538931934654375</c:v>
                </c:pt>
                <c:pt idx="6">
                  <c:v>-23.512084673759819</c:v>
                </c:pt>
                <c:pt idx="7">
                  <c:v>-23.485236674714891</c:v>
                </c:pt>
                <c:pt idx="8">
                  <c:v>-23.458387937498749</c:v>
                </c:pt>
                <c:pt idx="9">
                  <c:v>-23.431538462091481</c:v>
                </c:pt>
                <c:pt idx="10">
                  <c:v>-23.404688248472404</c:v>
                </c:pt>
                <c:pt idx="11">
                  <c:v>-23.377837296621593</c:v>
                </c:pt>
                <c:pt idx="12">
                  <c:v>-23.350985606518837</c:v>
                </c:pt>
                <c:pt idx="13">
                  <c:v>-23.324133178143288</c:v>
                </c:pt>
                <c:pt idx="14">
                  <c:v>-23.297280011475035</c:v>
                </c:pt>
                <c:pt idx="15">
                  <c:v>-23.270426106493698</c:v>
                </c:pt>
                <c:pt idx="16">
                  <c:v>-23.243571463178906</c:v>
                </c:pt>
                <c:pt idx="17">
                  <c:v>-23.216716081510739</c:v>
                </c:pt>
                <c:pt idx="18">
                  <c:v>-23.189859961468361</c:v>
                </c:pt>
                <c:pt idx="19">
                  <c:v>-23.163003103031695</c:v>
                </c:pt>
                <c:pt idx="20">
                  <c:v>-23.136145506180529</c:v>
                </c:pt>
                <c:pt idx="21">
                  <c:v>-23.109287170894326</c:v>
                </c:pt>
                <c:pt idx="22">
                  <c:v>-23.082428097153013</c:v>
                </c:pt>
                <c:pt idx="23">
                  <c:v>-23.055568284936221</c:v>
                </c:pt>
                <c:pt idx="24">
                  <c:v>-23.028707734223726</c:v>
                </c:pt>
                <c:pt idx="25">
                  <c:v>-23.001846444994992</c:v>
                </c:pt>
                <c:pt idx="26">
                  <c:v>-22.974984417230104</c:v>
                </c:pt>
                <c:pt idx="27">
                  <c:v>-22.94812165090838</c:v>
                </c:pt>
                <c:pt idx="28">
                  <c:v>-22.921258146009752</c:v>
                </c:pt>
                <c:pt idx="29">
                  <c:v>-22.894393902513688</c:v>
                </c:pt>
                <c:pt idx="30">
                  <c:v>-22.867528920399959</c:v>
                </c:pt>
                <c:pt idx="31">
                  <c:v>-22.840663199648198</c:v>
                </c:pt>
                <c:pt idx="32">
                  <c:v>-22.813796740238175</c:v>
                </c:pt>
                <c:pt idx="33">
                  <c:v>-22.786929542149817</c:v>
                </c:pt>
                <c:pt idx="34">
                  <c:v>-22.760061605362605</c:v>
                </c:pt>
                <c:pt idx="35">
                  <c:v>-22.733192929856152</c:v>
                </c:pt>
                <c:pt idx="36">
                  <c:v>-22.70632351561024</c:v>
                </c:pt>
                <c:pt idx="37">
                  <c:v>-22.679453362604796</c:v>
                </c:pt>
                <c:pt idx="38">
                  <c:v>-22.652582470818984</c:v>
                </c:pt>
                <c:pt idx="39">
                  <c:v>-22.625710840232426</c:v>
                </c:pt>
                <c:pt idx="40">
                  <c:v>-22.598838470825669</c:v>
                </c:pt>
                <c:pt idx="41">
                  <c:v>-22.571965362577565</c:v>
                </c:pt>
                <c:pt idx="42">
                  <c:v>-22.545091515468201</c:v>
                </c:pt>
                <c:pt idx="43">
                  <c:v>-22.518216929477195</c:v>
                </c:pt>
                <c:pt idx="44">
                  <c:v>-22.491341604583866</c:v>
                </c:pt>
                <c:pt idx="45">
                  <c:v>-22.464465540768607</c:v>
                </c:pt>
                <c:pt idx="46">
                  <c:v>-22.437588738010579</c:v>
                </c:pt>
                <c:pt idx="47">
                  <c:v>-22.410711196289711</c:v>
                </c:pt>
                <c:pt idx="48">
                  <c:v>-22.383832915585472</c:v>
                </c:pt>
                <c:pt idx="49">
                  <c:v>-22.356953895877947</c:v>
                </c:pt>
                <c:pt idx="50">
                  <c:v>-22.330074137146298</c:v>
                </c:pt>
                <c:pt idx="51">
                  <c:v>-22.303193639370456</c:v>
                </c:pt>
                <c:pt idx="52">
                  <c:v>-22.276312402530195</c:v>
                </c:pt>
                <c:pt idx="53">
                  <c:v>-22.249430426605144</c:v>
                </c:pt>
                <c:pt idx="54">
                  <c:v>-22.222547711574919</c:v>
                </c:pt>
                <c:pt idx="55">
                  <c:v>-22.195664257419303</c:v>
                </c:pt>
                <c:pt idx="56">
                  <c:v>-22.168780064117755</c:v>
                </c:pt>
                <c:pt idx="57">
                  <c:v>-22.14189513164991</c:v>
                </c:pt>
                <c:pt idx="58">
                  <c:v>-22.115009459995846</c:v>
                </c:pt>
                <c:pt idx="59">
                  <c:v>-22.088123049134726</c:v>
                </c:pt>
                <c:pt idx="60">
                  <c:v>-22.061235899046629</c:v>
                </c:pt>
                <c:pt idx="61">
                  <c:v>-22.034348009710879</c:v>
                </c:pt>
                <c:pt idx="62">
                  <c:v>-22.007459381107868</c:v>
                </c:pt>
                <c:pt idx="63">
                  <c:v>-21.98057001321644</c:v>
                </c:pt>
                <c:pt idx="64">
                  <c:v>-21.953679906016689</c:v>
                </c:pt>
                <c:pt idx="65">
                  <c:v>-21.926789059488232</c:v>
                </c:pt>
                <c:pt idx="66">
                  <c:v>-21.899897473610693</c:v>
                </c:pt>
                <c:pt idx="67">
                  <c:v>-21.873005148363699</c:v>
                </c:pt>
                <c:pt idx="68">
                  <c:v>-21.846112083727178</c:v>
                </c:pt>
                <c:pt idx="69">
                  <c:v>-21.819218279680442</c:v>
                </c:pt>
                <c:pt idx="70">
                  <c:v>-21.792323736203429</c:v>
                </c:pt>
                <c:pt idx="71">
                  <c:v>-21.765428453275753</c:v>
                </c:pt>
                <c:pt idx="72">
                  <c:v>-21.738532430876887</c:v>
                </c:pt>
                <c:pt idx="73">
                  <c:v>-21.711635668986766</c:v>
                </c:pt>
                <c:pt idx="74">
                  <c:v>-21.68473816758485</c:v>
                </c:pt>
                <c:pt idx="75">
                  <c:v>-21.657839926651079</c:v>
                </c:pt>
                <c:pt idx="76">
                  <c:v>-21.63094094616476</c:v>
                </c:pt>
                <c:pt idx="77">
                  <c:v>-21.604041226105672</c:v>
                </c:pt>
                <c:pt idx="78">
                  <c:v>-21.577140766453752</c:v>
                </c:pt>
                <c:pt idx="79">
                  <c:v>-21.550239567188463</c:v>
                </c:pt>
                <c:pt idx="80">
                  <c:v>-21.523337628289276</c:v>
                </c:pt>
                <c:pt idx="81">
                  <c:v>-21.496434949736269</c:v>
                </c:pt>
                <c:pt idx="82">
                  <c:v>-21.469531531508768</c:v>
                </c:pt>
                <c:pt idx="83">
                  <c:v>-21.442627373586543</c:v>
                </c:pt>
                <c:pt idx="84">
                  <c:v>-21.415722475949373</c:v>
                </c:pt>
                <c:pt idx="85">
                  <c:v>-21.388816838576876</c:v>
                </c:pt>
                <c:pt idx="86">
                  <c:v>-21.361910461448527</c:v>
                </c:pt>
                <c:pt idx="87">
                  <c:v>-21.335003344543946</c:v>
                </c:pt>
                <c:pt idx="88">
                  <c:v>-21.308095487843218</c:v>
                </c:pt>
                <c:pt idx="89">
                  <c:v>-21.281186891325508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1568"/>
        <c:axId val="159356032"/>
      </c:scatterChart>
      <c:valAx>
        <c:axId val="1593415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59356032"/>
        <c:crosses val="autoZero"/>
        <c:crossBetween val="midCat"/>
      </c:valAx>
      <c:valAx>
        <c:axId val="1593560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5934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SimEqAge005x!$P$8:$P$97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SimEqAge005x!$Q$8:$Q$97</c:f>
              <c:numCache>
                <c:formatCode>General</c:formatCode>
                <c:ptCount val="90"/>
                <c:pt idx="0">
                  <c:v>-23.673157167576125</c:v>
                </c:pt>
                <c:pt idx="1">
                  <c:v>-23.64631359713086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-23.565778457418318</c:v>
                </c:pt>
                <c:pt idx="5">
                  <c:v>-23.538931934654222</c:v>
                </c:pt>
                <c:pt idx="6">
                  <c:v>-23.512084673759819</c:v>
                </c:pt>
                <c:pt idx="7">
                  <c:v>-23.485236674714734</c:v>
                </c:pt>
                <c:pt idx="8">
                  <c:v>-23.458387937498593</c:v>
                </c:pt>
                <c:pt idx="9">
                  <c:v>-23.431538462091019</c:v>
                </c:pt>
                <c:pt idx="10">
                  <c:v>-23.404688248471938</c:v>
                </c:pt>
                <c:pt idx="11">
                  <c:v>-23.377837296620978</c:v>
                </c:pt>
                <c:pt idx="12">
                  <c:v>-23.350985606518062</c:v>
                </c:pt>
                <c:pt idx="13">
                  <c:v>-23.324133178142514</c:v>
                </c:pt>
                <c:pt idx="14">
                  <c:v>-23.29728001147442</c:v>
                </c:pt>
                <c:pt idx="15">
                  <c:v>-23.270426106493083</c:v>
                </c:pt>
                <c:pt idx="16">
                  <c:v>-23.243571463178444</c:v>
                </c:pt>
                <c:pt idx="17">
                  <c:v>-23.216716081509968</c:v>
                </c:pt>
                <c:pt idx="18">
                  <c:v>-23.189859961467587</c:v>
                </c:pt>
                <c:pt idx="19">
                  <c:v>-23.163003103031077</c:v>
                </c:pt>
                <c:pt idx="20">
                  <c:v>-23.136145506179911</c:v>
                </c:pt>
                <c:pt idx="21">
                  <c:v>-23.109287170893708</c:v>
                </c:pt>
                <c:pt idx="22">
                  <c:v>-23.082428097152551</c:v>
                </c:pt>
                <c:pt idx="23">
                  <c:v>-23.055568284935759</c:v>
                </c:pt>
                <c:pt idx="24">
                  <c:v>-23.028707734223261</c:v>
                </c:pt>
                <c:pt idx="25">
                  <c:v>-23.001846444994683</c:v>
                </c:pt>
                <c:pt idx="26">
                  <c:v>-22.974984417229642</c:v>
                </c:pt>
                <c:pt idx="27">
                  <c:v>-22.948121650907918</c:v>
                </c:pt>
                <c:pt idx="28">
                  <c:v>-22.921258146009134</c:v>
                </c:pt>
                <c:pt idx="29">
                  <c:v>-22.89439390251307</c:v>
                </c:pt>
                <c:pt idx="30">
                  <c:v>-22.867528920399497</c:v>
                </c:pt>
                <c:pt idx="31">
                  <c:v>-22.840663199647732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-22.76006160536183</c:v>
                </c:pt>
                <c:pt idx="35">
                  <c:v>-22.733192929855381</c:v>
                </c:pt>
                <c:pt idx="36">
                  <c:v>-22.706323515609469</c:v>
                </c:pt>
                <c:pt idx="37">
                  <c:v>-22.679453362603564</c:v>
                </c:pt>
                <c:pt idx="38">
                  <c:v>-22.652582470817595</c:v>
                </c:pt>
                <c:pt idx="39">
                  <c:v>-22.625710840231189</c:v>
                </c:pt>
                <c:pt idx="40">
                  <c:v>-22.59883847082428</c:v>
                </c:pt>
                <c:pt idx="41">
                  <c:v>-22.571965362576176</c:v>
                </c:pt>
                <c:pt idx="42">
                  <c:v>-22.545091515466655</c:v>
                </c:pt>
                <c:pt idx="43">
                  <c:v>-22.518216929475496</c:v>
                </c:pt>
                <c:pt idx="44">
                  <c:v>-22.491341604582477</c:v>
                </c:pt>
                <c:pt idx="45">
                  <c:v>-22.464465540767218</c:v>
                </c:pt>
                <c:pt idx="46">
                  <c:v>-22.437588738009342</c:v>
                </c:pt>
                <c:pt idx="47">
                  <c:v>-22.410711196288627</c:v>
                </c:pt>
                <c:pt idx="48">
                  <c:v>-22.383832915584389</c:v>
                </c:pt>
                <c:pt idx="49">
                  <c:v>-22.35695389587671</c:v>
                </c:pt>
                <c:pt idx="50">
                  <c:v>-22.330074137145218</c:v>
                </c:pt>
                <c:pt idx="51">
                  <c:v>-22.303193639369375</c:v>
                </c:pt>
                <c:pt idx="52">
                  <c:v>-22.276312402528809</c:v>
                </c:pt>
                <c:pt idx="53">
                  <c:v>-22.249430426603443</c:v>
                </c:pt>
                <c:pt idx="54">
                  <c:v>-22.22254771157322</c:v>
                </c:pt>
                <c:pt idx="55">
                  <c:v>-22.195664257417448</c:v>
                </c:pt>
                <c:pt idx="56">
                  <c:v>-22.168780064115907</c:v>
                </c:pt>
                <c:pt idx="57">
                  <c:v>-22.141895131647903</c:v>
                </c:pt>
                <c:pt idx="58">
                  <c:v>-22.115009459993839</c:v>
                </c:pt>
                <c:pt idx="59">
                  <c:v>-22.088123049132872</c:v>
                </c:pt>
                <c:pt idx="60">
                  <c:v>-22.061235899044778</c:v>
                </c:pt>
                <c:pt idx="61">
                  <c:v>-22.034348009709337</c:v>
                </c:pt>
                <c:pt idx="62">
                  <c:v>-22.007459381106166</c:v>
                </c:pt>
                <c:pt idx="63">
                  <c:v>-21.980570013214894</c:v>
                </c:pt>
                <c:pt idx="64">
                  <c:v>-21.953679906015147</c:v>
                </c:pt>
                <c:pt idx="65">
                  <c:v>-21.926789059486687</c:v>
                </c:pt>
                <c:pt idx="66">
                  <c:v>-21.899897473609151</c:v>
                </c:pt>
                <c:pt idx="67">
                  <c:v>-21.873005148362157</c:v>
                </c:pt>
                <c:pt idx="68">
                  <c:v>-21.846112083725636</c:v>
                </c:pt>
                <c:pt idx="69">
                  <c:v>-21.8192182796789</c:v>
                </c:pt>
                <c:pt idx="70">
                  <c:v>-21.79232373620173</c:v>
                </c:pt>
                <c:pt idx="71">
                  <c:v>-21.765428453274055</c:v>
                </c:pt>
                <c:pt idx="72">
                  <c:v>-21.738532430875193</c:v>
                </c:pt>
                <c:pt idx="73">
                  <c:v>-21.711635668984911</c:v>
                </c:pt>
                <c:pt idx="74">
                  <c:v>-21.684738167583156</c:v>
                </c:pt>
                <c:pt idx="75">
                  <c:v>-21.657839926649224</c:v>
                </c:pt>
                <c:pt idx="76">
                  <c:v>-21.630940946162905</c:v>
                </c:pt>
                <c:pt idx="77">
                  <c:v>-21.604041226103977</c:v>
                </c:pt>
                <c:pt idx="78">
                  <c:v>-21.577140766451901</c:v>
                </c:pt>
                <c:pt idx="79">
                  <c:v>-21.550239567186456</c:v>
                </c:pt>
                <c:pt idx="80">
                  <c:v>-21.523337628287265</c:v>
                </c:pt>
                <c:pt idx="81">
                  <c:v>-21.496434949734265</c:v>
                </c:pt>
                <c:pt idx="82">
                  <c:v>-21.469531531506608</c:v>
                </c:pt>
                <c:pt idx="83">
                  <c:v>-21.442627373584379</c:v>
                </c:pt>
                <c:pt idx="84">
                  <c:v>-21.415722475947362</c:v>
                </c:pt>
                <c:pt idx="85">
                  <c:v>-21.388816838574716</c:v>
                </c:pt>
                <c:pt idx="86">
                  <c:v>-21.36191046144652</c:v>
                </c:pt>
                <c:pt idx="87">
                  <c:v>-21.335003344541942</c:v>
                </c:pt>
                <c:pt idx="88">
                  <c:v>-21.308095487841058</c:v>
                </c:pt>
                <c:pt idx="89">
                  <c:v>-21.2811868913235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9856"/>
        <c:axId val="162976128"/>
      </c:scatterChart>
      <c:valAx>
        <c:axId val="1629698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2976128"/>
        <c:crosses val="autoZero"/>
        <c:crossBetween val="midCat"/>
      </c:valAx>
      <c:valAx>
        <c:axId val="1629761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6296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SimEqAge005x!$A$8:$A$106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SimEqAge005x!$D$8:$D$106</c:f>
              <c:numCache>
                <c:formatCode>General</c:formatCode>
                <c:ptCount val="99"/>
                <c:pt idx="0">
                  <c:v>0.99950012497916918</c:v>
                </c:pt>
                <c:pt idx="1">
                  <c:v>0.97915172745877743</c:v>
                </c:pt>
                <c:pt idx="2">
                  <c:v>0.95921759430043996</c:v>
                </c:pt>
                <c:pt idx="3">
                  <c:v>0.93968929167237769</c:v>
                </c:pt>
                <c:pt idx="4">
                  <c:v>0.9205585574436016</c:v>
                </c:pt>
                <c:pt idx="5">
                  <c:v>0.90181729768833019</c:v>
                </c:pt>
                <c:pt idx="6">
                  <c:v>0.88345758326157098</c:v>
                </c:pt>
                <c:pt idx="7">
                  <c:v>0.86547164644441876</c:v>
                </c:pt>
                <c:pt idx="8">
                  <c:v>0.84785187765765035</c:v>
                </c:pt>
                <c:pt idx="9">
                  <c:v>0.83059082224222647</c:v>
                </c:pt>
                <c:pt idx="10">
                  <c:v>0.81368117730533729</c:v>
                </c:pt>
                <c:pt idx="11">
                  <c:v>0.79711578863065913</c:v>
                </c:pt>
                <c:pt idx="12">
                  <c:v>0.78088764765151197</c:v>
                </c:pt>
                <c:pt idx="13">
                  <c:v>0.76498988848564098</c:v>
                </c:pt>
                <c:pt idx="14">
                  <c:v>0.74941578503036588</c:v>
                </c:pt>
                <c:pt idx="15">
                  <c:v>0.73415874811686654</c:v>
                </c:pt>
                <c:pt idx="16">
                  <c:v>0.71921232272240587</c:v>
                </c:pt>
                <c:pt idx="17">
                  <c:v>0.7045701852393067</c:v>
                </c:pt>
                <c:pt idx="18">
                  <c:v>0.69022614079952804</c:v>
                </c:pt>
                <c:pt idx="19">
                  <c:v>0.67617412065371019</c:v>
                </c:pt>
                <c:pt idx="20">
                  <c:v>0.66240817960357801</c:v>
                </c:pt>
                <c:pt idx="21">
                  <c:v>0.64892249348661668</c:v>
                </c:pt>
                <c:pt idx="22">
                  <c:v>0.63571135671195655</c:v>
                </c:pt>
                <c:pt idx="23">
                  <c:v>0.62276917984642388</c:v>
                </c:pt>
                <c:pt idx="24">
                  <c:v>0.61009048724973458</c:v>
                </c:pt>
                <c:pt idx="25">
                  <c:v>0.59766991475783449</c:v>
                </c:pt>
                <c:pt idx="26">
                  <c:v>0.58550220741340109</c:v>
                </c:pt>
                <c:pt idx="27">
                  <c:v>0.57358221724255132</c:v>
                </c:pt>
                <c:pt idx="28">
                  <c:v>0.56190490107681057</c:v>
                </c:pt>
                <c:pt idx="29">
                  <c:v>0.55046531841942403</c:v>
                </c:pt>
                <c:pt idx="30">
                  <c:v>0.53925862935510716</c:v>
                </c:pt>
                <c:pt idx="31">
                  <c:v>0.52828009250234975</c:v>
                </c:pt>
                <c:pt idx="32">
                  <c:v>0.51752506300740986</c:v>
                </c:pt>
                <c:pt idx="33">
                  <c:v>0.5069889905791447</c:v>
                </c:pt>
                <c:pt idx="34">
                  <c:v>0.49666741756385202</c:v>
                </c:pt>
                <c:pt idx="35">
                  <c:v>0.48655597705930348</c:v>
                </c:pt>
                <c:pt idx="36">
                  <c:v>0.476650391067174</c:v>
                </c:pt>
                <c:pt idx="37">
                  <c:v>0.46694646868308504</c:v>
                </c:pt>
                <c:pt idx="38">
                  <c:v>0.45744010432349608</c:v>
                </c:pt>
                <c:pt idx="39">
                  <c:v>0.44812727598869423</c:v>
                </c:pt>
                <c:pt idx="40">
                  <c:v>0.43900404356114614</c:v>
                </c:pt>
                <c:pt idx="41">
                  <c:v>0.43006654713849407</c:v>
                </c:pt>
                <c:pt idx="42">
                  <c:v>0.42131100540048894</c:v>
                </c:pt>
                <c:pt idx="43">
                  <c:v>0.41273371400917092</c:v>
                </c:pt>
                <c:pt idx="44">
                  <c:v>0.40433104404161957</c:v>
                </c:pt>
                <c:pt idx="45">
                  <c:v>0.3960994404546111</c:v>
                </c:pt>
                <c:pt idx="46">
                  <c:v>0.38803542058053336</c:v>
                </c:pt>
                <c:pt idx="47">
                  <c:v>0.38013557265392134</c:v>
                </c:pt>
                <c:pt idx="48">
                  <c:v>0.37239655436799068</c:v>
                </c:pt>
                <c:pt idx="49">
                  <c:v>0.36481509146055785</c:v>
                </c:pt>
                <c:pt idx="50">
                  <c:v>0.35738797632874908</c:v>
                </c:pt>
                <c:pt idx="51">
                  <c:v>0.35011206667191208</c:v>
                </c:pt>
                <c:pt idx="52">
                  <c:v>0.34298428416215554</c:v>
                </c:pt>
                <c:pt idx="53">
                  <c:v>0.33600161314195526</c:v>
                </c:pt>
                <c:pt idx="54">
                  <c:v>0.32916109934827475</c:v>
                </c:pt>
                <c:pt idx="55">
                  <c:v>0.32245984866266081</c:v>
                </c:pt>
                <c:pt idx="56">
                  <c:v>0.31589502588678575</c:v>
                </c:pt>
                <c:pt idx="57">
                  <c:v>0.30946385354291761</c:v>
                </c:pt>
                <c:pt idx="58">
                  <c:v>0.30316361069881109</c:v>
                </c:pt>
                <c:pt idx="59">
                  <c:v>0.29699163181652199</c:v>
                </c:pt>
                <c:pt idx="60">
                  <c:v>0.29094530562465848</c:v>
                </c:pt>
                <c:pt idx="61">
                  <c:v>0.28502207401359109</c:v>
                </c:pt>
                <c:pt idx="62">
                  <c:v>0.27921943095315527</c:v>
                </c:pt>
                <c:pt idx="63">
                  <c:v>0.27353492143238778</c:v>
                </c:pt>
                <c:pt idx="64">
                  <c:v>0.26796614042084832</c:v>
                </c:pt>
                <c:pt idx="65">
                  <c:v>0.26251073185108731</c:v>
                </c:pt>
                <c:pt idx="66">
                  <c:v>0.25716638762182947</c:v>
                </c:pt>
                <c:pt idx="67">
                  <c:v>0.25193084662145065</c:v>
                </c:pt>
                <c:pt idx="68">
                  <c:v>0.24680189377133574</c:v>
                </c:pt>
                <c:pt idx="69">
                  <c:v>0.24177735908871195</c:v>
                </c:pt>
                <c:pt idx="70">
                  <c:v>0.236855116768562</c:v>
                </c:pt>
                <c:pt idx="71">
                  <c:v>0.23203308428422795</c:v>
                </c:pt>
                <c:pt idx="72">
                  <c:v>0.2273092215063254</c:v>
                </c:pt>
                <c:pt idx="73">
                  <c:v>0.22268152983959558</c:v>
                </c:pt>
                <c:pt idx="74">
                  <c:v>0.21814805137732973</c:v>
                </c:pt>
                <c:pt idx="75">
                  <c:v>0.2137068680730082</c:v>
                </c:pt>
                <c:pt idx="76">
                  <c:v>0.20935610092880386</c:v>
                </c:pt>
                <c:pt idx="77">
                  <c:v>0.20509390920060638</c:v>
                </c:pt>
                <c:pt idx="78">
                  <c:v>0.20091848961923106</c:v>
                </c:pt>
                <c:pt idx="79">
                  <c:v>0.19682807562748289</c:v>
                </c:pt>
                <c:pt idx="80">
                  <c:v>0.19282093663275265</c:v>
                </c:pt>
                <c:pt idx="81">
                  <c:v>0.1888953772748293</c:v>
                </c:pt>
                <c:pt idx="82">
                  <c:v>0.18504973670861855</c:v>
                </c:pt>
                <c:pt idx="83">
                  <c:v>0.18128238790146428</c:v>
                </c:pt>
                <c:pt idx="84">
                  <c:v>0.17759173694477556</c:v>
                </c:pt>
                <c:pt idx="85">
                  <c:v>0.17397622237966787</c:v>
                </c:pt>
                <c:pt idx="86">
                  <c:v>0.17043431453633331</c:v>
                </c:pt>
                <c:pt idx="87">
                  <c:v>0.16696451488686045</c:v>
                </c:pt>
                <c:pt idx="88">
                  <c:v>0.16356535541122955</c:v>
                </c:pt>
                <c:pt idx="89">
                  <c:v>0.1602353979762155</c:v>
                </c:pt>
                <c:pt idx="90">
                  <c:v>0.15697323372693522</c:v>
                </c:pt>
                <c:pt idx="91">
                  <c:v>0.15377748249078244</c:v>
                </c:pt>
                <c:pt idx="92">
                  <c:v>0.15064679219349733</c:v>
                </c:pt>
                <c:pt idx="93">
                  <c:v>0.14757983828712437</c:v>
                </c:pt>
                <c:pt idx="94">
                  <c:v>0.14457532318961586</c:v>
                </c:pt>
                <c:pt idx="95">
                  <c:v>0.14163197573584466</c:v>
                </c:pt>
                <c:pt idx="96">
                  <c:v>0.13874855063979324</c:v>
                </c:pt>
                <c:pt idx="97">
                  <c:v>0.13592382796769195</c:v>
                </c:pt>
                <c:pt idx="98">
                  <c:v>0.13315661262188339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1264"/>
        <c:axId val="169052800"/>
      </c:scatterChart>
      <c:valAx>
        <c:axId val="169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52800"/>
        <c:crosses val="autoZero"/>
        <c:crossBetween val="midCat"/>
      </c:valAx>
      <c:valAx>
        <c:axId val="1690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5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13</xdr:row>
      <xdr:rowOff>4761</xdr:rowOff>
    </xdr:from>
    <xdr:to>
      <xdr:col>16</xdr:col>
      <xdr:colOff>180975</xdr:colOff>
      <xdr:row>35</xdr:row>
      <xdr:rowOff>9524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623608</xdr:colOff>
      <xdr:row>11</xdr:row>
      <xdr:rowOff>137271</xdr:rowOff>
    </xdr:from>
    <xdr:to>
      <xdr:col>11</xdr:col>
      <xdr:colOff>381001</xdr:colOff>
      <xdr:row>38</xdr:row>
      <xdr:rowOff>168088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287431</xdr:colOff>
      <xdr:row>11</xdr:row>
      <xdr:rowOff>36418</xdr:rowOff>
    </xdr:from>
    <xdr:to>
      <xdr:col>24</xdr:col>
      <xdr:colOff>156883</xdr:colOff>
      <xdr:row>38</xdr:row>
      <xdr:rowOff>67235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646020</xdr:colOff>
      <xdr:row>15</xdr:row>
      <xdr:rowOff>159682</xdr:rowOff>
    </xdr:from>
    <xdr:to>
      <xdr:col>11</xdr:col>
      <xdr:colOff>403413</xdr:colOff>
      <xdr:row>42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141755</xdr:colOff>
      <xdr:row>34</xdr:row>
      <xdr:rowOff>58829</xdr:rowOff>
    </xdr:from>
    <xdr:to>
      <xdr:col>29</xdr:col>
      <xdr:colOff>448236</xdr:colOff>
      <xdr:row>61</xdr:row>
      <xdr:rowOff>89646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274544</xdr:colOff>
      <xdr:row>12</xdr:row>
      <xdr:rowOff>152400</xdr:rowOff>
    </xdr:from>
    <xdr:to>
      <xdr:col>11</xdr:col>
      <xdr:colOff>274544</xdr:colOff>
      <xdr:row>27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85725</xdr:rowOff>
    </xdr:from>
    <xdr:to>
      <xdr:col>21</xdr:col>
      <xdr:colOff>161053</xdr:colOff>
      <xdr:row>60</xdr:row>
      <xdr:rowOff>65830</xdr:rowOff>
    </xdr:to>
    <xdr:grpSp>
      <xdr:nvGrpSpPr>
        <xdr:cNvPr id="5" name="Groupe 4"/>
        <xdr:cNvGrpSpPr/>
      </xdr:nvGrpSpPr>
      <xdr:grpSpPr>
        <a:xfrm>
          <a:off x="12439650" y="85725"/>
          <a:ext cx="6980953" cy="11495830"/>
          <a:chOff x="12439650" y="85725"/>
          <a:chExt cx="6980953" cy="11295805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439650" y="85725"/>
            <a:ext cx="6980953" cy="4959585"/>
          </a:xfrm>
          <a:prstGeom prst="rect">
            <a:avLst/>
          </a:prstGeom>
        </xdr:spPr>
      </xdr:pic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639675" y="4596740"/>
            <a:ext cx="6676191" cy="67847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32" sqref="C32"/>
    </sheetView>
  </sheetViews>
  <sheetFormatPr baseColWidth="10" defaultRowHeight="15" x14ac:dyDescent="0.25"/>
  <cols>
    <col min="1" max="1" width="16.85546875" customWidth="1"/>
    <col min="2" max="3" width="12" bestFit="1" customWidth="1"/>
    <col min="5" max="6" width="12" bestFit="1" customWidth="1"/>
  </cols>
  <sheetData>
    <row r="1" spans="1:9" x14ac:dyDescent="0.25">
      <c r="A1" t="s">
        <v>25</v>
      </c>
      <c r="B1">
        <v>4</v>
      </c>
    </row>
    <row r="2" spans="1:9" x14ac:dyDescent="0.25">
      <c r="A2" t="s">
        <v>26</v>
      </c>
      <c r="B2">
        <v>10</v>
      </c>
    </row>
    <row r="3" spans="1:9" x14ac:dyDescent="0.25">
      <c r="A3" s="2" t="s">
        <v>27</v>
      </c>
      <c r="B3" s="2">
        <v>1000</v>
      </c>
    </row>
    <row r="4" spans="1:9" x14ac:dyDescent="0.25">
      <c r="A4" t="s">
        <v>30</v>
      </c>
      <c r="B4">
        <v>0.6</v>
      </c>
    </row>
    <row r="5" spans="1:9" x14ac:dyDescent="0.25">
      <c r="A5" t="s">
        <v>21</v>
      </c>
      <c r="B5">
        <f>B4-B6</f>
        <v>0.19999999999999996</v>
      </c>
      <c r="H5">
        <v>42600</v>
      </c>
      <c r="I5" t="s">
        <v>38</v>
      </c>
    </row>
    <row r="6" spans="1:9" x14ac:dyDescent="0.25">
      <c r="A6" t="s">
        <v>22</v>
      </c>
      <c r="B6">
        <v>0.4</v>
      </c>
      <c r="H6">
        <v>283.79599999999999</v>
      </c>
      <c r="I6" t="s">
        <v>37</v>
      </c>
    </row>
    <row r="7" spans="1:9" x14ac:dyDescent="0.25">
      <c r="A7" t="s">
        <v>31</v>
      </c>
      <c r="B7">
        <f>1-B4</f>
        <v>0.4</v>
      </c>
      <c r="H7">
        <f>H6*H5</f>
        <v>12089709.6</v>
      </c>
      <c r="I7" t="s">
        <v>40</v>
      </c>
    </row>
    <row r="8" spans="1:9" x14ac:dyDescent="0.25">
      <c r="A8" t="s">
        <v>23</v>
      </c>
      <c r="B8">
        <v>1.4</v>
      </c>
      <c r="H8">
        <f>B1*B2*B5</f>
        <v>7.9999999999999982</v>
      </c>
      <c r="I8" t="s">
        <v>39</v>
      </c>
    </row>
    <row r="9" spans="1:9" x14ac:dyDescent="0.25">
      <c r="A9" t="s">
        <v>24</v>
      </c>
      <c r="B9">
        <f>42600*0.0821 * 273.15</f>
        <v>955331.19900000002</v>
      </c>
    </row>
    <row r="10" spans="1:9" x14ac:dyDescent="0.25">
      <c r="A10" t="s">
        <v>28</v>
      </c>
      <c r="B10">
        <f xml:space="preserve"> 120 *0.021</f>
        <v>2.52</v>
      </c>
    </row>
    <row r="11" spans="1:9" x14ac:dyDescent="0.25">
      <c r="E11" t="s">
        <v>35</v>
      </c>
    </row>
    <row r="12" spans="1:9" x14ac:dyDescent="0.25">
      <c r="C12" t="s">
        <v>33</v>
      </c>
      <c r="E12" t="s">
        <v>36</v>
      </c>
    </row>
    <row r="13" spans="1:9" x14ac:dyDescent="0.25">
      <c r="A13" t="s">
        <v>29</v>
      </c>
      <c r="B13">
        <f>B10*B14</f>
        <v>16.038696537678209</v>
      </c>
      <c r="C13">
        <f>B13*B8*B1*B2</f>
        <v>898.16700610997964</v>
      </c>
      <c r="E13">
        <f>B10*E14</f>
        <v>16.038695682860318</v>
      </c>
      <c r="F13">
        <f>E13*B8*B1*B2</f>
        <v>898.16695824017768</v>
      </c>
    </row>
    <row r="14" spans="1:9" x14ac:dyDescent="0.25">
      <c r="A14" t="s">
        <v>32</v>
      </c>
      <c r="B14">
        <f>(B3/((B2*B1)*(B6+(B10*B8))))</f>
        <v>6.3645621181262735</v>
      </c>
      <c r="C14">
        <f>B14*B6*B2*B1</f>
        <v>101.83299389002038</v>
      </c>
      <c r="E14">
        <f>(B3/(B1*B2))/(B5/B9+B6+B10*B8)</f>
        <v>6.364561778912825</v>
      </c>
      <c r="F14">
        <f>E14*B6*B2*B1</f>
        <v>101.8329884626052</v>
      </c>
    </row>
    <row r="15" spans="1:9" x14ac:dyDescent="0.25">
      <c r="A15" t="s">
        <v>34</v>
      </c>
      <c r="C15" s="3">
        <f>B3-(C13+C14)</f>
        <v>0</v>
      </c>
      <c r="E15">
        <f>B5/B9</f>
        <v>2.0935147958043393E-7</v>
      </c>
      <c r="F15">
        <f>E15*B5*B1*B2</f>
        <v>1.674811836643471E-6</v>
      </c>
    </row>
    <row r="16" spans="1:9" x14ac:dyDescent="0.25">
      <c r="C16">
        <f>SUM(C13:C15)</f>
        <v>1000</v>
      </c>
      <c r="F16">
        <f>SUM(F14+F13+F15)</f>
        <v>999.99994837759471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E1" workbookViewId="0">
      <selection activeCell="E27" sqref="E27"/>
    </sheetView>
  </sheetViews>
  <sheetFormatPr baseColWidth="10" defaultRowHeight="15" x14ac:dyDescent="0.25"/>
  <sheetData>
    <row r="1" spans="1:8" x14ac:dyDescent="0.25">
      <c r="A1" t="s">
        <v>43</v>
      </c>
    </row>
    <row r="2" spans="1:8" x14ac:dyDescent="0.25">
      <c r="A2">
        <v>5</v>
      </c>
    </row>
    <row r="4" spans="1:8" x14ac:dyDescent="0.25">
      <c r="A4" s="1" t="s">
        <v>2</v>
      </c>
      <c r="B4" t="s">
        <v>4</v>
      </c>
      <c r="C4" t="s">
        <v>5</v>
      </c>
      <c r="D4" t="s">
        <v>41</v>
      </c>
      <c r="G4" t="s">
        <v>41</v>
      </c>
      <c r="H4" t="s">
        <v>42</v>
      </c>
    </row>
    <row r="5" spans="1:8" x14ac:dyDescent="0.25">
      <c r="A5">
        <v>1</v>
      </c>
      <c r="B5">
        <f>C5*EXP(-0.005)</f>
        <v>4.9750623959634117</v>
      </c>
      <c r="C5">
        <f>A2</f>
        <v>5</v>
      </c>
      <c r="D5">
        <f>B5/$C$5</f>
        <v>0.99501247919268232</v>
      </c>
      <c r="F5">
        <v>1</v>
      </c>
      <c r="G5">
        <f>1-0</f>
        <v>1</v>
      </c>
      <c r="H5">
        <v>28</v>
      </c>
    </row>
    <row r="6" spans="1:8" x14ac:dyDescent="0.25">
      <c r="A6">
        <v>2</v>
      </c>
      <c r="B6">
        <f>C6*EXP(-0.005)</f>
        <v>4.9502491687458408</v>
      </c>
      <c r="C6">
        <f>B5</f>
        <v>4.9750623959634117</v>
      </c>
      <c r="D6">
        <f t="shared" ref="D6:D69" si="0">B6/$C$5</f>
        <v>0.99004983374916811</v>
      </c>
      <c r="F6">
        <v>30</v>
      </c>
      <c r="G6">
        <f>1-0.2</f>
        <v>0.8</v>
      </c>
      <c r="H6">
        <v>22</v>
      </c>
    </row>
    <row r="7" spans="1:8" x14ac:dyDescent="0.25">
      <c r="A7">
        <v>3</v>
      </c>
      <c r="B7">
        <f t="shared" ref="B7:B70" si="1">C7*EXP(-0.005)</f>
        <v>4.9255596980153138</v>
      </c>
      <c r="C7">
        <f t="shared" ref="C7:C70" si="2">B6</f>
        <v>4.9502491687458408</v>
      </c>
      <c r="D7">
        <f t="shared" si="0"/>
        <v>0.98511193960306276</v>
      </c>
      <c r="F7">
        <v>85</v>
      </c>
      <c r="G7">
        <f>1-0.38</f>
        <v>0.62</v>
      </c>
      <c r="H7">
        <v>17</v>
      </c>
    </row>
    <row r="8" spans="1:8" x14ac:dyDescent="0.25">
      <c r="A8">
        <v>4</v>
      </c>
      <c r="B8">
        <f t="shared" si="1"/>
        <v>4.9009933665337773</v>
      </c>
      <c r="C8">
        <f t="shared" si="2"/>
        <v>4.9255596980153138</v>
      </c>
      <c r="D8">
        <f t="shared" si="0"/>
        <v>0.98019867330675547</v>
      </c>
    </row>
    <row r="9" spans="1:8" x14ac:dyDescent="0.25">
      <c r="A9">
        <v>5</v>
      </c>
      <c r="B9">
        <f t="shared" si="1"/>
        <v>4.8765495601416644</v>
      </c>
      <c r="C9">
        <f t="shared" si="2"/>
        <v>4.9009933665337773</v>
      </c>
      <c r="D9">
        <f t="shared" si="0"/>
        <v>0.97530991202833284</v>
      </c>
    </row>
    <row r="10" spans="1:8" x14ac:dyDescent="0.25">
      <c r="A10">
        <v>6</v>
      </c>
      <c r="B10">
        <f t="shared" si="1"/>
        <v>4.8522276677425422</v>
      </c>
      <c r="C10">
        <f t="shared" si="2"/>
        <v>4.8765495601416644</v>
      </c>
      <c r="D10">
        <f t="shared" si="0"/>
        <v>0.97044553354850849</v>
      </c>
    </row>
    <row r="11" spans="1:8" x14ac:dyDescent="0.25">
      <c r="A11">
        <v>7</v>
      </c>
      <c r="B11">
        <f t="shared" si="1"/>
        <v>4.8280270812878339</v>
      </c>
      <c r="C11">
        <f t="shared" si="2"/>
        <v>4.8522276677425422</v>
      </c>
      <c r="D11">
        <f t="shared" si="0"/>
        <v>0.9656054162575668</v>
      </c>
    </row>
    <row r="12" spans="1:8" x14ac:dyDescent="0.25">
      <c r="A12">
        <v>8</v>
      </c>
      <c r="B12">
        <f t="shared" si="1"/>
        <v>4.8039471957616176</v>
      </c>
      <c r="C12">
        <f t="shared" si="2"/>
        <v>4.8280270812878339</v>
      </c>
      <c r="D12">
        <f t="shared" si="0"/>
        <v>0.96078943915232351</v>
      </c>
    </row>
    <row r="13" spans="1:8" x14ac:dyDescent="0.25">
      <c r="A13">
        <v>9</v>
      </c>
      <c r="B13">
        <f t="shared" si="1"/>
        <v>4.7799874091655008</v>
      </c>
      <c r="C13">
        <f t="shared" si="2"/>
        <v>4.8039471957616176</v>
      </c>
      <c r="D13">
        <f t="shared" si="0"/>
        <v>0.95599748183310018</v>
      </c>
    </row>
    <row r="14" spans="1:8" x14ac:dyDescent="0.25">
      <c r="A14">
        <v>10</v>
      </c>
      <c r="B14">
        <f t="shared" si="1"/>
        <v>4.7561471225035712</v>
      </c>
      <c r="C14">
        <f t="shared" si="2"/>
        <v>4.7799874091655008</v>
      </c>
      <c r="D14">
        <f t="shared" si="0"/>
        <v>0.95122942450071424</v>
      </c>
    </row>
    <row r="15" spans="1:8" x14ac:dyDescent="0.25">
      <c r="A15">
        <v>11</v>
      </c>
      <c r="B15">
        <f t="shared" si="1"/>
        <v>4.7324257397674208</v>
      </c>
      <c r="C15">
        <f t="shared" si="2"/>
        <v>4.7561471225035712</v>
      </c>
      <c r="D15">
        <f t="shared" si="0"/>
        <v>0.94648514795348415</v>
      </c>
    </row>
    <row r="16" spans="1:8" x14ac:dyDescent="0.25">
      <c r="A16">
        <v>12</v>
      </c>
      <c r="B16">
        <f t="shared" si="1"/>
        <v>4.708822667921245</v>
      </c>
      <c r="C16">
        <f t="shared" si="2"/>
        <v>4.7324257397674208</v>
      </c>
      <c r="D16">
        <f t="shared" si="0"/>
        <v>0.94176453358424905</v>
      </c>
    </row>
    <row r="17" spans="1:4" x14ac:dyDescent="0.25">
      <c r="A17">
        <v>13</v>
      </c>
      <c r="B17">
        <f t="shared" si="1"/>
        <v>4.6853373168870185</v>
      </c>
      <c r="C17">
        <f t="shared" si="2"/>
        <v>4.708822667921245</v>
      </c>
      <c r="D17">
        <f t="shared" si="0"/>
        <v>0.93706746337740365</v>
      </c>
    </row>
    <row r="18" spans="1:4" x14ac:dyDescent="0.25">
      <c r="A18">
        <v>14</v>
      </c>
      <c r="B18">
        <f t="shared" si="1"/>
        <v>4.6619690995297427</v>
      </c>
      <c r="C18">
        <f t="shared" si="2"/>
        <v>4.6853373168870185</v>
      </c>
      <c r="D18">
        <f t="shared" si="0"/>
        <v>0.9323938199059485</v>
      </c>
    </row>
    <row r="19" spans="1:4" x14ac:dyDescent="0.25">
      <c r="A19">
        <v>15</v>
      </c>
      <c r="B19">
        <f t="shared" si="1"/>
        <v>4.6387174316427657</v>
      </c>
      <c r="C19">
        <f t="shared" si="2"/>
        <v>4.6619690995297427</v>
      </c>
      <c r="D19">
        <f t="shared" si="0"/>
        <v>0.92774348632855319</v>
      </c>
    </row>
    <row r="20" spans="1:4" x14ac:dyDescent="0.25">
      <c r="A20">
        <v>16</v>
      </c>
      <c r="B20">
        <f t="shared" si="1"/>
        <v>4.6155817319331804</v>
      </c>
      <c r="C20">
        <f t="shared" si="2"/>
        <v>4.6387174316427657</v>
      </c>
      <c r="D20">
        <f t="shared" si="0"/>
        <v>0.92311634638663609</v>
      </c>
    </row>
    <row r="21" spans="1:4" x14ac:dyDescent="0.25">
      <c r="A21">
        <v>17</v>
      </c>
      <c r="B21">
        <f t="shared" si="1"/>
        <v>4.5925614220072886</v>
      </c>
      <c r="C21">
        <f t="shared" si="2"/>
        <v>4.6155817319331804</v>
      </c>
      <c r="D21">
        <f t="shared" si="0"/>
        <v>0.91851228440145771</v>
      </c>
    </row>
    <row r="22" spans="1:4" x14ac:dyDescent="0.25">
      <c r="A22">
        <v>18</v>
      </c>
      <c r="B22">
        <f t="shared" si="1"/>
        <v>4.5696559263561429</v>
      </c>
      <c r="C22">
        <f t="shared" si="2"/>
        <v>4.5925614220072886</v>
      </c>
      <c r="D22">
        <f t="shared" si="0"/>
        <v>0.91393118527122863</v>
      </c>
    </row>
    <row r="23" spans="1:4" x14ac:dyDescent="0.25">
      <c r="A23">
        <v>19</v>
      </c>
      <c r="B23">
        <f t="shared" si="1"/>
        <v>4.546864672341159</v>
      </c>
      <c r="C23">
        <f t="shared" si="2"/>
        <v>4.5696559263561429</v>
      </c>
      <c r="D23">
        <f t="shared" si="0"/>
        <v>0.90937293446823175</v>
      </c>
    </row>
    <row r="24" spans="1:4" x14ac:dyDescent="0.25">
      <c r="A24">
        <v>20</v>
      </c>
      <c r="B24">
        <f t="shared" si="1"/>
        <v>4.5241870901798</v>
      </c>
      <c r="C24">
        <f t="shared" si="2"/>
        <v>4.546864672341159</v>
      </c>
      <c r="D24">
        <f t="shared" si="0"/>
        <v>0.90483741803595996</v>
      </c>
    </row>
    <row r="25" spans="1:4" x14ac:dyDescent="0.25">
      <c r="A25">
        <v>21</v>
      </c>
      <c r="B25">
        <f t="shared" si="1"/>
        <v>4.5016226129313299</v>
      </c>
      <c r="C25">
        <f t="shared" si="2"/>
        <v>4.5241870901798</v>
      </c>
      <c r="D25">
        <f t="shared" si="0"/>
        <v>0.90032452258626594</v>
      </c>
    </row>
    <row r="26" spans="1:4" x14ac:dyDescent="0.25">
      <c r="A26">
        <v>22</v>
      </c>
      <c r="B26">
        <f t="shared" si="1"/>
        <v>4.4791706764826431</v>
      </c>
      <c r="C26">
        <f t="shared" si="2"/>
        <v>4.5016226129313299</v>
      </c>
      <c r="D26">
        <f t="shared" si="0"/>
        <v>0.89583413529652867</v>
      </c>
    </row>
    <row r="27" spans="1:4" x14ac:dyDescent="0.25">
      <c r="A27">
        <v>23</v>
      </c>
      <c r="B27">
        <f t="shared" si="1"/>
        <v>4.4568307195341585</v>
      </c>
      <c r="C27">
        <f t="shared" si="2"/>
        <v>4.4791706764826431</v>
      </c>
      <c r="D27">
        <f t="shared" si="0"/>
        <v>0.89136614390683166</v>
      </c>
    </row>
    <row r="28" spans="1:4" x14ac:dyDescent="0.25">
      <c r="A28">
        <v>24</v>
      </c>
      <c r="B28">
        <f t="shared" si="1"/>
        <v>4.4346021835857892</v>
      </c>
      <c r="C28">
        <f t="shared" si="2"/>
        <v>4.4568307195341585</v>
      </c>
      <c r="D28">
        <f t="shared" si="0"/>
        <v>0.88692043671715781</v>
      </c>
    </row>
    <row r="29" spans="1:4" x14ac:dyDescent="0.25">
      <c r="A29">
        <v>25</v>
      </c>
      <c r="B29">
        <f t="shared" si="1"/>
        <v>4.4124845129229788</v>
      </c>
      <c r="C29">
        <f t="shared" si="2"/>
        <v>4.4346021835857892</v>
      </c>
      <c r="D29">
        <f t="shared" si="0"/>
        <v>0.88249690258459579</v>
      </c>
    </row>
    <row r="30" spans="1:4" x14ac:dyDescent="0.25">
      <c r="A30">
        <v>26</v>
      </c>
      <c r="B30">
        <f t="shared" si="1"/>
        <v>4.3904771546028085</v>
      </c>
      <c r="C30">
        <f t="shared" si="2"/>
        <v>4.4124845129229788</v>
      </c>
      <c r="D30">
        <f t="shared" si="0"/>
        <v>0.87809543092056175</v>
      </c>
    </row>
    <row r="31" spans="1:4" x14ac:dyDescent="0.25">
      <c r="A31">
        <v>27</v>
      </c>
      <c r="B31">
        <f t="shared" si="1"/>
        <v>4.3685795584401736</v>
      </c>
      <c r="C31">
        <f t="shared" si="2"/>
        <v>4.3904771546028085</v>
      </c>
      <c r="D31">
        <f t="shared" si="0"/>
        <v>0.87371591168803475</v>
      </c>
    </row>
    <row r="32" spans="1:4" x14ac:dyDescent="0.25">
      <c r="A32">
        <v>28</v>
      </c>
      <c r="B32">
        <f t="shared" si="1"/>
        <v>4.3467911769940306</v>
      </c>
      <c r="C32">
        <f t="shared" si="2"/>
        <v>4.3685795584401736</v>
      </c>
      <c r="D32">
        <f t="shared" si="0"/>
        <v>0.86935823539880608</v>
      </c>
    </row>
    <row r="33" spans="1:4" x14ac:dyDescent="0.25">
      <c r="A33">
        <v>29</v>
      </c>
      <c r="B33">
        <f t="shared" si="1"/>
        <v>4.3251114655537082</v>
      </c>
      <c r="C33">
        <f t="shared" si="2"/>
        <v>4.3467911769940306</v>
      </c>
      <c r="D33">
        <f t="shared" si="0"/>
        <v>0.86502229311074164</v>
      </c>
    </row>
    <row r="34" spans="1:4" x14ac:dyDescent="0.25">
      <c r="A34">
        <v>30</v>
      </c>
      <c r="B34">
        <f t="shared" si="1"/>
        <v>4.3035398821252908</v>
      </c>
      <c r="C34">
        <f t="shared" si="2"/>
        <v>4.3251114655537082</v>
      </c>
      <c r="D34">
        <f t="shared" si="0"/>
        <v>0.86070797642505814</v>
      </c>
    </row>
    <row r="35" spans="1:4" x14ac:dyDescent="0.25">
      <c r="A35">
        <v>31</v>
      </c>
      <c r="B35">
        <f t="shared" si="1"/>
        <v>4.2820758874180695</v>
      </c>
      <c r="C35">
        <f t="shared" si="2"/>
        <v>4.3035398821252908</v>
      </c>
      <c r="D35">
        <f t="shared" si="0"/>
        <v>0.85641517748361395</v>
      </c>
    </row>
    <row r="36" spans="1:4" x14ac:dyDescent="0.25">
      <c r="A36">
        <v>32</v>
      </c>
      <c r="B36">
        <f t="shared" si="1"/>
        <v>4.2607189448310585</v>
      </c>
      <c r="C36">
        <f t="shared" si="2"/>
        <v>4.2820758874180695</v>
      </c>
      <c r="D36">
        <f t="shared" si="0"/>
        <v>0.85214378896621168</v>
      </c>
    </row>
    <row r="37" spans="1:4" x14ac:dyDescent="0.25">
      <c r="A37">
        <v>33</v>
      </c>
      <c r="B37">
        <f t="shared" si="1"/>
        <v>4.2394685204395808</v>
      </c>
      <c r="C37">
        <f t="shared" si="2"/>
        <v>4.2607189448310585</v>
      </c>
      <c r="D37">
        <f t="shared" si="0"/>
        <v>0.8478937040879162</v>
      </c>
    </row>
    <row r="38" spans="1:4" x14ac:dyDescent="0.25">
      <c r="A38">
        <v>34</v>
      </c>
      <c r="B38">
        <f t="shared" si="1"/>
        <v>4.21832408298192</v>
      </c>
      <c r="C38">
        <f t="shared" si="2"/>
        <v>4.2394685204395808</v>
      </c>
      <c r="D38">
        <f t="shared" si="0"/>
        <v>0.84366481659638404</v>
      </c>
    </row>
    <row r="39" spans="1:4" x14ac:dyDescent="0.25">
      <c r="A39">
        <v>35</v>
      </c>
      <c r="B39">
        <f t="shared" si="1"/>
        <v>4.1972851038460384</v>
      </c>
      <c r="C39">
        <f t="shared" si="2"/>
        <v>4.21832408298192</v>
      </c>
      <c r="D39">
        <f t="shared" si="0"/>
        <v>0.8394570207692077</v>
      </c>
    </row>
    <row r="40" spans="1:4" x14ac:dyDescent="0.25">
      <c r="A40">
        <v>36</v>
      </c>
      <c r="B40">
        <f t="shared" si="1"/>
        <v>4.1763510570563618</v>
      </c>
      <c r="C40">
        <f t="shared" si="2"/>
        <v>4.1972851038460384</v>
      </c>
      <c r="D40">
        <f t="shared" si="0"/>
        <v>0.83527021141127233</v>
      </c>
    </row>
    <row r="41" spans="1:4" x14ac:dyDescent="0.25">
      <c r="A41">
        <v>37</v>
      </c>
      <c r="B41">
        <f t="shared" si="1"/>
        <v>4.15552141926063</v>
      </c>
      <c r="C41">
        <f t="shared" si="2"/>
        <v>4.1763510570563618</v>
      </c>
      <c r="D41">
        <f t="shared" si="0"/>
        <v>0.83110428385212598</v>
      </c>
    </row>
    <row r="42" spans="1:4" x14ac:dyDescent="0.25">
      <c r="A42">
        <v>38</v>
      </c>
      <c r="B42">
        <f t="shared" si="1"/>
        <v>4.1347956697168131</v>
      </c>
      <c r="C42">
        <f t="shared" si="2"/>
        <v>4.15552141926063</v>
      </c>
      <c r="D42">
        <f t="shared" si="0"/>
        <v>0.82695913394336262</v>
      </c>
    </row>
    <row r="43" spans="1:4" x14ac:dyDescent="0.25">
      <c r="A43">
        <v>39</v>
      </c>
      <c r="B43">
        <f t="shared" si="1"/>
        <v>4.1141732902800934</v>
      </c>
      <c r="C43">
        <f t="shared" si="2"/>
        <v>4.1347956697168131</v>
      </c>
      <c r="D43">
        <f t="shared" si="0"/>
        <v>0.82283465805601863</v>
      </c>
    </row>
    <row r="44" spans="1:4" x14ac:dyDescent="0.25">
      <c r="A44">
        <v>40</v>
      </c>
      <c r="B44">
        <f t="shared" si="1"/>
        <v>4.0936537653899103</v>
      </c>
      <c r="C44">
        <f t="shared" si="2"/>
        <v>4.1141732902800934</v>
      </c>
      <c r="D44">
        <f t="shared" si="0"/>
        <v>0.81873075307798204</v>
      </c>
    </row>
    <row r="45" spans="1:4" x14ac:dyDescent="0.25">
      <c r="A45">
        <v>41</v>
      </c>
      <c r="B45">
        <f t="shared" si="1"/>
        <v>4.0732365820570742</v>
      </c>
      <c r="C45">
        <f t="shared" si="2"/>
        <v>4.0936537653899103</v>
      </c>
      <c r="D45">
        <f t="shared" si="0"/>
        <v>0.81464731641141486</v>
      </c>
    </row>
    <row r="46" spans="1:4" x14ac:dyDescent="0.25">
      <c r="A46">
        <v>42</v>
      </c>
      <c r="B46">
        <f t="shared" si="1"/>
        <v>4.0529212298509369</v>
      </c>
      <c r="C46">
        <f t="shared" si="2"/>
        <v>4.0732365820570742</v>
      </c>
      <c r="D46">
        <f t="shared" si="0"/>
        <v>0.81058424597018741</v>
      </c>
    </row>
    <row r="47" spans="1:4" x14ac:dyDescent="0.25">
      <c r="A47">
        <v>43</v>
      </c>
      <c r="B47">
        <f t="shared" si="1"/>
        <v>4.0327072008866356</v>
      </c>
      <c r="C47">
        <f t="shared" si="2"/>
        <v>4.0529212298509369</v>
      </c>
      <c r="D47">
        <f t="shared" si="0"/>
        <v>0.8065414401773271</v>
      </c>
    </row>
    <row r="48" spans="1:4" x14ac:dyDescent="0.25">
      <c r="A48">
        <v>44</v>
      </c>
      <c r="B48">
        <f t="shared" si="1"/>
        <v>4.0125939898123937</v>
      </c>
      <c r="C48">
        <f t="shared" si="2"/>
        <v>4.0327072008866356</v>
      </c>
      <c r="D48">
        <f t="shared" si="0"/>
        <v>0.80251879796247871</v>
      </c>
    </row>
    <row r="49" spans="1:4" x14ac:dyDescent="0.25">
      <c r="A49">
        <v>45</v>
      </c>
      <c r="B49">
        <f t="shared" si="1"/>
        <v>3.9925810937968866</v>
      </c>
      <c r="C49">
        <f t="shared" si="2"/>
        <v>4.0125939898123937</v>
      </c>
      <c r="D49">
        <f t="shared" si="0"/>
        <v>0.79851621875937728</v>
      </c>
    </row>
    <row r="50" spans="1:4" x14ac:dyDescent="0.25">
      <c r="A50">
        <v>46</v>
      </c>
      <c r="B50">
        <f t="shared" si="1"/>
        <v>3.9726680125166713</v>
      </c>
      <c r="C50">
        <f t="shared" si="2"/>
        <v>3.9925810937968866</v>
      </c>
      <c r="D50">
        <f t="shared" si="0"/>
        <v>0.79453360250333427</v>
      </c>
    </row>
    <row r="51" spans="1:4" x14ac:dyDescent="0.25">
      <c r="A51">
        <v>47</v>
      </c>
      <c r="B51">
        <f t="shared" si="1"/>
        <v>3.9528542481436792</v>
      </c>
      <c r="C51">
        <f t="shared" si="2"/>
        <v>3.9726680125166713</v>
      </c>
      <c r="D51">
        <f t="shared" si="0"/>
        <v>0.79057084962873581</v>
      </c>
    </row>
    <row r="52" spans="1:4" x14ac:dyDescent="0.25">
      <c r="A52">
        <v>48</v>
      </c>
      <c r="B52">
        <f t="shared" si="1"/>
        <v>3.9331393053327686</v>
      </c>
      <c r="C52">
        <f t="shared" si="2"/>
        <v>3.9528542481436792</v>
      </c>
      <c r="D52">
        <f t="shared" si="0"/>
        <v>0.78662786106655369</v>
      </c>
    </row>
    <row r="53" spans="1:4" x14ac:dyDescent="0.25">
      <c r="A53">
        <v>49</v>
      </c>
      <c r="B53">
        <f t="shared" si="1"/>
        <v>3.9135226912093426</v>
      </c>
      <c r="C53">
        <f t="shared" si="2"/>
        <v>3.9331393053327686</v>
      </c>
      <c r="D53">
        <f t="shared" si="0"/>
        <v>0.78270453824186847</v>
      </c>
    </row>
    <row r="54" spans="1:4" x14ac:dyDescent="0.25">
      <c r="A54">
        <v>50</v>
      </c>
      <c r="B54">
        <f t="shared" si="1"/>
        <v>3.8940039153570263</v>
      </c>
      <c r="C54">
        <f t="shared" si="2"/>
        <v>3.9135226912093426</v>
      </c>
      <c r="D54">
        <f t="shared" si="0"/>
        <v>0.77880078307140521</v>
      </c>
    </row>
    <row r="55" spans="1:4" x14ac:dyDescent="0.25">
      <c r="A55">
        <v>51</v>
      </c>
      <c r="B55">
        <f t="shared" si="1"/>
        <v>3.8745824898054066</v>
      </c>
      <c r="C55">
        <f t="shared" si="2"/>
        <v>3.8940039153570263</v>
      </c>
      <c r="D55">
        <f t="shared" si="0"/>
        <v>0.77491649796108131</v>
      </c>
    </row>
    <row r="56" spans="1:4" x14ac:dyDescent="0.25">
      <c r="A56">
        <v>52</v>
      </c>
      <c r="B56">
        <f t="shared" si="1"/>
        <v>3.8552579290178333</v>
      </c>
      <c r="C56">
        <f t="shared" si="2"/>
        <v>3.8745824898054066</v>
      </c>
      <c r="D56">
        <f t="shared" si="0"/>
        <v>0.7710515858035667</v>
      </c>
    </row>
    <row r="57" spans="1:4" x14ac:dyDescent="0.25">
      <c r="A57">
        <v>53</v>
      </c>
      <c r="B57">
        <f t="shared" si="1"/>
        <v>3.8360297498792804</v>
      </c>
      <c r="C57">
        <f t="shared" si="2"/>
        <v>3.8552579290178333</v>
      </c>
      <c r="D57">
        <f t="shared" si="0"/>
        <v>0.76720594997585612</v>
      </c>
    </row>
    <row r="58" spans="1:4" x14ac:dyDescent="0.25">
      <c r="A58">
        <v>54</v>
      </c>
      <c r="B58">
        <f t="shared" si="1"/>
        <v>3.8168974716842676</v>
      </c>
      <c r="C58">
        <f t="shared" si="2"/>
        <v>3.8360297498792804</v>
      </c>
      <c r="D58">
        <f t="shared" si="0"/>
        <v>0.76337949433685348</v>
      </c>
    </row>
    <row r="59" spans="1:4" x14ac:dyDescent="0.25">
      <c r="A59">
        <v>55</v>
      </c>
      <c r="B59">
        <f t="shared" si="1"/>
        <v>3.797860616124844</v>
      </c>
      <c r="C59">
        <f t="shared" si="2"/>
        <v>3.8168974716842676</v>
      </c>
      <c r="D59">
        <f t="shared" si="0"/>
        <v>0.75957212322496881</v>
      </c>
    </row>
    <row r="60" spans="1:4" x14ac:dyDescent="0.25">
      <c r="A60">
        <v>56</v>
      </c>
      <c r="B60">
        <f t="shared" si="1"/>
        <v>3.778918707278629</v>
      </c>
      <c r="C60">
        <f t="shared" si="2"/>
        <v>3.797860616124844</v>
      </c>
      <c r="D60">
        <f t="shared" si="0"/>
        <v>0.7557837414557258</v>
      </c>
    </row>
    <row r="61" spans="1:4" x14ac:dyDescent="0.25">
      <c r="A61">
        <v>57</v>
      </c>
      <c r="B61">
        <f t="shared" si="1"/>
        <v>3.7600712715969147</v>
      </c>
      <c r="C61">
        <f t="shared" si="2"/>
        <v>3.778918707278629</v>
      </c>
      <c r="D61">
        <f t="shared" si="0"/>
        <v>0.75201425431938296</v>
      </c>
    </row>
    <row r="62" spans="1:4" x14ac:dyDescent="0.25">
      <c r="A62">
        <v>58</v>
      </c>
      <c r="B62">
        <f t="shared" si="1"/>
        <v>3.7413178378928276</v>
      </c>
      <c r="C62">
        <f t="shared" si="2"/>
        <v>3.7600712715969147</v>
      </c>
      <c r="D62">
        <f t="shared" si="0"/>
        <v>0.74826356757856549</v>
      </c>
    </row>
    <row r="63" spans="1:4" x14ac:dyDescent="0.25">
      <c r="A63">
        <v>59</v>
      </c>
      <c r="B63">
        <f t="shared" si="1"/>
        <v>3.7226579373295481</v>
      </c>
      <c r="C63">
        <f t="shared" si="2"/>
        <v>3.7413178378928276</v>
      </c>
      <c r="D63">
        <f t="shared" si="0"/>
        <v>0.74453158746590964</v>
      </c>
    </row>
    <row r="64" spans="1:4" x14ac:dyDescent="0.25">
      <c r="A64">
        <v>60</v>
      </c>
      <c r="B64">
        <f t="shared" si="1"/>
        <v>3.7040911034085906</v>
      </c>
      <c r="C64">
        <f t="shared" si="2"/>
        <v>3.7226579373295481</v>
      </c>
      <c r="D64">
        <f t="shared" si="0"/>
        <v>0.7408182206817181</v>
      </c>
    </row>
    <row r="65" spans="1:4" x14ac:dyDescent="0.25">
      <c r="A65">
        <v>61</v>
      </c>
      <c r="B65">
        <f t="shared" si="1"/>
        <v>3.6856168719581399</v>
      </c>
      <c r="C65">
        <f t="shared" si="2"/>
        <v>3.7040911034085906</v>
      </c>
      <c r="D65">
        <f t="shared" si="0"/>
        <v>0.73712337439162801</v>
      </c>
    </row>
    <row r="66" spans="1:4" x14ac:dyDescent="0.25">
      <c r="A66">
        <v>62</v>
      </c>
      <c r="B66">
        <f t="shared" si="1"/>
        <v>3.6672347811214476</v>
      </c>
      <c r="C66">
        <f t="shared" si="2"/>
        <v>3.6856168719581399</v>
      </c>
      <c r="D66">
        <f t="shared" si="0"/>
        <v>0.73344695622428957</v>
      </c>
    </row>
    <row r="67" spans="1:4" x14ac:dyDescent="0.25">
      <c r="A67">
        <v>63</v>
      </c>
      <c r="B67">
        <f t="shared" si="1"/>
        <v>3.6489443713452854</v>
      </c>
      <c r="C67">
        <f t="shared" si="2"/>
        <v>3.6672347811214476</v>
      </c>
      <c r="D67">
        <f t="shared" si="0"/>
        <v>0.72978887426905703</v>
      </c>
    </row>
    <row r="68" spans="1:4" x14ac:dyDescent="0.25">
      <c r="A68">
        <v>64</v>
      </c>
      <c r="B68">
        <f t="shared" si="1"/>
        <v>3.6307451853684563</v>
      </c>
      <c r="C68">
        <f t="shared" si="2"/>
        <v>3.6489443713452854</v>
      </c>
      <c r="D68">
        <f t="shared" si="0"/>
        <v>0.72614903707369127</v>
      </c>
    </row>
    <row r="69" spans="1:4" x14ac:dyDescent="0.25">
      <c r="A69">
        <v>65</v>
      </c>
      <c r="B69">
        <f t="shared" si="1"/>
        <v>3.6126367682103626</v>
      </c>
      <c r="C69">
        <f t="shared" si="2"/>
        <v>3.6307451853684563</v>
      </c>
      <c r="D69">
        <f t="shared" si="0"/>
        <v>0.72252735364207255</v>
      </c>
    </row>
    <row r="70" spans="1:4" x14ac:dyDescent="0.25">
      <c r="A70">
        <v>66</v>
      </c>
      <c r="B70">
        <f t="shared" si="1"/>
        <v>3.5946186671596325</v>
      </c>
      <c r="C70">
        <f t="shared" si="2"/>
        <v>3.6126367682103626</v>
      </c>
      <c r="D70">
        <f t="shared" ref="D70:D103" si="3">B70/$C$5</f>
        <v>0.7189237334319265</v>
      </c>
    </row>
    <row r="71" spans="1:4" x14ac:dyDescent="0.25">
      <c r="A71">
        <v>67</v>
      </c>
      <c r="B71">
        <f t="shared" ref="B71:B103" si="4">C71*EXP(-0.005)</f>
        <v>3.5766904317628012</v>
      </c>
      <c r="C71">
        <f t="shared" ref="C71:C103" si="5">B70</f>
        <v>3.5946186671596325</v>
      </c>
      <c r="D71">
        <f t="shared" si="3"/>
        <v>0.71533808635256024</v>
      </c>
    </row>
    <row r="72" spans="1:4" x14ac:dyDescent="0.25">
      <c r="A72">
        <v>68</v>
      </c>
      <c r="B72">
        <f t="shared" si="4"/>
        <v>3.5588516138130504</v>
      </c>
      <c r="C72">
        <f t="shared" si="5"/>
        <v>3.5766904317628012</v>
      </c>
      <c r="D72">
        <f t="shared" si="3"/>
        <v>0.7117703227626101</v>
      </c>
    </row>
    <row r="73" spans="1:4" x14ac:dyDescent="0.25">
      <c r="A73">
        <v>69</v>
      </c>
      <c r="B73">
        <f t="shared" si="4"/>
        <v>3.5411017673390015</v>
      </c>
      <c r="C73">
        <f t="shared" si="5"/>
        <v>3.5588516138130504</v>
      </c>
      <c r="D73">
        <f t="shared" si="3"/>
        <v>0.70822035346780032</v>
      </c>
    </row>
    <row r="74" spans="1:4" x14ac:dyDescent="0.25">
      <c r="A74">
        <v>70</v>
      </c>
      <c r="B74">
        <f t="shared" si="4"/>
        <v>3.5234404485935689</v>
      </c>
      <c r="C74">
        <f t="shared" si="5"/>
        <v>3.5411017673390015</v>
      </c>
      <c r="D74">
        <f t="shared" si="3"/>
        <v>0.70468808971871377</v>
      </c>
    </row>
    <row r="75" spans="1:4" x14ac:dyDescent="0.25">
      <c r="A75">
        <v>71</v>
      </c>
      <c r="B75">
        <f t="shared" si="4"/>
        <v>3.5058672160428639</v>
      </c>
      <c r="C75">
        <f t="shared" si="5"/>
        <v>3.5234404485935689</v>
      </c>
      <c r="D75">
        <f t="shared" si="3"/>
        <v>0.70117344320857278</v>
      </c>
    </row>
    <row r="76" spans="1:4" x14ac:dyDescent="0.25">
      <c r="A76">
        <v>72</v>
      </c>
      <c r="B76">
        <f t="shared" si="4"/>
        <v>3.4883816303551574</v>
      </c>
      <c r="C76">
        <f t="shared" si="5"/>
        <v>3.5058672160428639</v>
      </c>
      <c r="D76">
        <f t="shared" si="3"/>
        <v>0.69767632607103147</v>
      </c>
    </row>
    <row r="77" spans="1:4" x14ac:dyDescent="0.25">
      <c r="A77">
        <v>73</v>
      </c>
      <c r="B77">
        <f t="shared" si="4"/>
        <v>3.4709832543898962</v>
      </c>
      <c r="C77">
        <f t="shared" si="5"/>
        <v>3.4883816303551574</v>
      </c>
      <c r="D77">
        <f t="shared" si="3"/>
        <v>0.69419665087797922</v>
      </c>
    </row>
    <row r="78" spans="1:4" x14ac:dyDescent="0.25">
      <c r="A78">
        <v>74</v>
      </c>
      <c r="B78">
        <f t="shared" si="4"/>
        <v>3.4536716531867753</v>
      </c>
      <c r="C78">
        <f t="shared" si="5"/>
        <v>3.4709832543898962</v>
      </c>
      <c r="D78">
        <f t="shared" si="3"/>
        <v>0.69073433063735501</v>
      </c>
    </row>
    <row r="79" spans="1:4" x14ac:dyDescent="0.25">
      <c r="A79">
        <v>75</v>
      </c>
      <c r="B79">
        <f t="shared" si="4"/>
        <v>3.4364463939548631</v>
      </c>
      <c r="C79">
        <f t="shared" si="5"/>
        <v>3.4536716531867753</v>
      </c>
      <c r="D79">
        <f t="shared" si="3"/>
        <v>0.68728927879097257</v>
      </c>
    </row>
    <row r="80" spans="1:4" x14ac:dyDescent="0.25">
      <c r="A80">
        <v>76</v>
      </c>
      <c r="B80">
        <f t="shared" si="4"/>
        <v>3.4193070460617814</v>
      </c>
      <c r="C80">
        <f t="shared" si="5"/>
        <v>3.4364463939548631</v>
      </c>
      <c r="D80">
        <f t="shared" si="3"/>
        <v>0.68386140921235627</v>
      </c>
    </row>
    <row r="81" spans="1:4" x14ac:dyDescent="0.25">
      <c r="A81">
        <v>77</v>
      </c>
      <c r="B81">
        <f t="shared" si="4"/>
        <v>3.4022531810229402</v>
      </c>
      <c r="C81">
        <f t="shared" si="5"/>
        <v>3.4193070460617814</v>
      </c>
      <c r="D81">
        <f t="shared" si="3"/>
        <v>0.68045063620458801</v>
      </c>
    </row>
    <row r="82" spans="1:4" x14ac:dyDescent="0.25">
      <c r="A82">
        <v>78</v>
      </c>
      <c r="B82">
        <f t="shared" si="4"/>
        <v>3.3852843724908257</v>
      </c>
      <c r="C82">
        <f t="shared" si="5"/>
        <v>3.4022531810229402</v>
      </c>
      <c r="D82">
        <f t="shared" si="3"/>
        <v>0.6770568744981651</v>
      </c>
    </row>
    <row r="83" spans="1:4" x14ac:dyDescent="0.25">
      <c r="A83">
        <v>79</v>
      </c>
      <c r="B83">
        <f t="shared" si="4"/>
        <v>3.3684001962443402</v>
      </c>
      <c r="C83">
        <f t="shared" si="5"/>
        <v>3.3852843724908257</v>
      </c>
      <c r="D83">
        <f t="shared" si="3"/>
        <v>0.67368003924886799</v>
      </c>
    </row>
    <row r="84" spans="1:4" x14ac:dyDescent="0.25">
      <c r="A84">
        <v>80</v>
      </c>
      <c r="B84">
        <f t="shared" si="4"/>
        <v>3.3516002301781986</v>
      </c>
      <c r="C84">
        <f t="shared" si="5"/>
        <v>3.3684001962443402</v>
      </c>
      <c r="D84">
        <f t="shared" si="3"/>
        <v>0.67032004603563977</v>
      </c>
    </row>
    <row r="85" spans="1:4" x14ac:dyDescent="0.25">
      <c r="A85">
        <v>81</v>
      </c>
      <c r="B85">
        <f t="shared" si="4"/>
        <v>3.3348840542923743</v>
      </c>
      <c r="C85">
        <f t="shared" si="5"/>
        <v>3.3516002301781986</v>
      </c>
      <c r="D85">
        <f t="shared" si="3"/>
        <v>0.66697681085847482</v>
      </c>
    </row>
    <row r="86" spans="1:4" x14ac:dyDescent="0.25">
      <c r="A86">
        <v>82</v>
      </c>
      <c r="B86">
        <f t="shared" si="4"/>
        <v>3.3182512506815991</v>
      </c>
      <c r="C86">
        <f t="shared" si="5"/>
        <v>3.3348840542923743</v>
      </c>
      <c r="D86">
        <f t="shared" si="3"/>
        <v>0.66365025013631984</v>
      </c>
    </row>
    <row r="87" spans="1:4" x14ac:dyDescent="0.25">
      <c r="A87">
        <v>83</v>
      </c>
      <c r="B87">
        <f t="shared" si="4"/>
        <v>3.3017014035249166</v>
      </c>
      <c r="C87">
        <f t="shared" si="5"/>
        <v>3.3182512506815991</v>
      </c>
      <c r="D87">
        <f t="shared" si="3"/>
        <v>0.6603402807049833</v>
      </c>
    </row>
    <row r="88" spans="1:4" x14ac:dyDescent="0.25">
      <c r="A88">
        <v>84</v>
      </c>
      <c r="B88">
        <f t="shared" si="4"/>
        <v>3.2852340990752862</v>
      </c>
      <c r="C88">
        <f t="shared" si="5"/>
        <v>3.3017014035249166</v>
      </c>
      <c r="D88">
        <f t="shared" si="3"/>
        <v>0.65704681981505719</v>
      </c>
    </row>
    <row r="89" spans="1:4" x14ac:dyDescent="0.25">
      <c r="A89">
        <v>85</v>
      </c>
      <c r="B89">
        <f t="shared" si="4"/>
        <v>3.2688489256492388</v>
      </c>
      <c r="C89">
        <f t="shared" si="5"/>
        <v>3.2852340990752862</v>
      </c>
      <c r="D89">
        <f t="shared" si="3"/>
        <v>0.65376978512984774</v>
      </c>
    </row>
    <row r="90" spans="1:4" x14ac:dyDescent="0.25">
      <c r="A90">
        <v>86</v>
      </c>
      <c r="B90">
        <f t="shared" si="4"/>
        <v>3.2525454736165851</v>
      </c>
      <c r="C90">
        <f t="shared" si="5"/>
        <v>3.2688489256492388</v>
      </c>
      <c r="D90">
        <f t="shared" si="3"/>
        <v>0.65050909472331697</v>
      </c>
    </row>
    <row r="91" spans="1:4" x14ac:dyDescent="0.25">
      <c r="A91">
        <v>87</v>
      </c>
      <c r="B91">
        <f t="shared" si="4"/>
        <v>3.2363233353901752</v>
      </c>
      <c r="C91">
        <f t="shared" si="5"/>
        <v>3.2525454736165851</v>
      </c>
      <c r="D91">
        <f t="shared" si="3"/>
        <v>0.64726466707803509</v>
      </c>
    </row>
    <row r="92" spans="1:4" x14ac:dyDescent="0.25">
      <c r="A92">
        <v>88</v>
      </c>
      <c r="B92">
        <f t="shared" si="4"/>
        <v>3.2201821054157089</v>
      </c>
      <c r="C92">
        <f t="shared" si="5"/>
        <v>3.2363233353901752</v>
      </c>
      <c r="D92">
        <f t="shared" si="3"/>
        <v>0.64403642108314174</v>
      </c>
    </row>
    <row r="93" spans="1:4" x14ac:dyDescent="0.25">
      <c r="A93">
        <v>89</v>
      </c>
      <c r="B93">
        <f t="shared" si="4"/>
        <v>3.2041213801615962</v>
      </c>
      <c r="C93">
        <f t="shared" si="5"/>
        <v>3.2201821054157089</v>
      </c>
      <c r="D93">
        <f t="shared" si="3"/>
        <v>0.64082427603231928</v>
      </c>
    </row>
    <row r="94" spans="1:4" x14ac:dyDescent="0.25">
      <c r="A94">
        <v>90</v>
      </c>
      <c r="B94">
        <f t="shared" si="4"/>
        <v>3.1881407581088688</v>
      </c>
      <c r="C94">
        <f t="shared" si="5"/>
        <v>3.2041213801615962</v>
      </c>
      <c r="D94">
        <f t="shared" si="3"/>
        <v>0.63762815162177378</v>
      </c>
    </row>
    <row r="95" spans="1:4" x14ac:dyDescent="0.25">
      <c r="A95">
        <v>91</v>
      </c>
      <c r="B95">
        <f t="shared" si="4"/>
        <v>3.1722398397411431</v>
      </c>
      <c r="C95">
        <f t="shared" si="5"/>
        <v>3.1881407581088688</v>
      </c>
      <c r="D95">
        <f t="shared" si="3"/>
        <v>0.63444796794822866</v>
      </c>
    </row>
    <row r="96" spans="1:4" x14ac:dyDescent="0.25">
      <c r="A96">
        <v>92</v>
      </c>
      <c r="B96">
        <f t="shared" si="4"/>
        <v>3.156418227534632</v>
      </c>
      <c r="C96">
        <f t="shared" si="5"/>
        <v>3.1722398397411431</v>
      </c>
      <c r="D96">
        <f t="shared" si="3"/>
        <v>0.63128364550692639</v>
      </c>
    </row>
    <row r="97" spans="1:4" x14ac:dyDescent="0.25">
      <c r="A97">
        <v>93</v>
      </c>
      <c r="B97">
        <f t="shared" si="4"/>
        <v>3.1406755259482062</v>
      </c>
      <c r="C97">
        <f t="shared" si="5"/>
        <v>3.156418227534632</v>
      </c>
      <c r="D97">
        <f t="shared" si="3"/>
        <v>0.62813510518964122</v>
      </c>
    </row>
    <row r="98" spans="1:4" x14ac:dyDescent="0.25">
      <c r="A98">
        <v>94</v>
      </c>
      <c r="B98">
        <f t="shared" si="4"/>
        <v>3.1250113414135061</v>
      </c>
      <c r="C98">
        <f t="shared" si="5"/>
        <v>3.1406755259482062</v>
      </c>
      <c r="D98">
        <f t="shared" si="3"/>
        <v>0.62500226828270122</v>
      </c>
    </row>
    <row r="99" spans="1:4" x14ac:dyDescent="0.25">
      <c r="A99">
        <v>95</v>
      </c>
      <c r="B99">
        <f t="shared" si="4"/>
        <v>3.1094252823251027</v>
      </c>
      <c r="C99">
        <f t="shared" si="5"/>
        <v>3.1250113414135061</v>
      </c>
      <c r="D99">
        <f t="shared" si="3"/>
        <v>0.62188505646502057</v>
      </c>
    </row>
    <row r="100" spans="1:4" x14ac:dyDescent="0.25">
      <c r="A100">
        <v>96</v>
      </c>
      <c r="B100">
        <f t="shared" si="4"/>
        <v>3.0939169590307065</v>
      </c>
      <c r="C100">
        <f t="shared" si="5"/>
        <v>3.1094252823251027</v>
      </c>
      <c r="D100">
        <f t="shared" si="3"/>
        <v>0.61878339180614128</v>
      </c>
    </row>
    <row r="101" spans="1:4" x14ac:dyDescent="0.25">
      <c r="A101">
        <v>97</v>
      </c>
      <c r="B101">
        <f t="shared" si="4"/>
        <v>3.078485983821428</v>
      </c>
      <c r="C101">
        <f t="shared" si="5"/>
        <v>3.0939169590307065</v>
      </c>
      <c r="D101">
        <f t="shared" si="3"/>
        <v>0.61569719676428558</v>
      </c>
    </row>
    <row r="102" spans="1:4" x14ac:dyDescent="0.25">
      <c r="A102">
        <v>98</v>
      </c>
      <c r="B102">
        <f t="shared" si="4"/>
        <v>3.063131970922083</v>
      </c>
      <c r="C102">
        <f t="shared" si="5"/>
        <v>3.078485983821428</v>
      </c>
      <c r="D102">
        <f t="shared" si="3"/>
        <v>0.61262639418441656</v>
      </c>
    </row>
    <row r="103" spans="1:4" x14ac:dyDescent="0.25">
      <c r="A103">
        <v>99</v>
      </c>
      <c r="B103">
        <f t="shared" si="4"/>
        <v>3.047854536481549</v>
      </c>
      <c r="C103">
        <f t="shared" si="5"/>
        <v>3.063131970922083</v>
      </c>
      <c r="D103">
        <f t="shared" si="3"/>
        <v>0.60957090729630981</v>
      </c>
    </row>
    <row r="104" spans="1:4" x14ac:dyDescent="0.25">
      <c r="A104">
        <v>100</v>
      </c>
      <c r="B104">
        <f t="shared" ref="B104:B111" si="6">C104*EXP(-0.005)</f>
        <v>3.0326532985631696</v>
      </c>
      <c r="C104">
        <f t="shared" ref="C104:C111" si="7">B103</f>
        <v>3.047854536481549</v>
      </c>
      <c r="D104">
        <f t="shared" ref="D104:D111" si="8">B104/$C$5</f>
        <v>0.60653065971263387</v>
      </c>
    </row>
    <row r="105" spans="1:4" x14ac:dyDescent="0.25">
      <c r="A105">
        <v>101</v>
      </c>
      <c r="B105">
        <f t="shared" si="6"/>
        <v>3.0175278771352052</v>
      </c>
      <c r="C105">
        <f t="shared" si="7"/>
        <v>3.0326532985631696</v>
      </c>
      <c r="D105">
        <f t="shared" si="8"/>
        <v>0.60350557542704109</v>
      </c>
    </row>
    <row r="106" spans="1:4" x14ac:dyDescent="0.25">
      <c r="A106">
        <v>102</v>
      </c>
      <c r="B106">
        <f t="shared" si="6"/>
        <v>3.0024778940613324</v>
      </c>
      <c r="C106">
        <f t="shared" si="7"/>
        <v>3.0175278771352052</v>
      </c>
      <c r="D106">
        <f t="shared" si="8"/>
        <v>0.60049557881226645</v>
      </c>
    </row>
    <row r="107" spans="1:4" x14ac:dyDescent="0.25">
      <c r="A107">
        <v>103</v>
      </c>
      <c r="B107">
        <f t="shared" si="6"/>
        <v>2.98750297309119</v>
      </c>
      <c r="C107">
        <f t="shared" si="7"/>
        <v>3.0024778940613324</v>
      </c>
      <c r="D107">
        <f t="shared" si="8"/>
        <v>0.59750059461823801</v>
      </c>
    </row>
    <row r="108" spans="1:4" x14ac:dyDescent="0.25">
      <c r="A108">
        <v>104</v>
      </c>
      <c r="B108">
        <f t="shared" si="6"/>
        <v>2.972602739850974</v>
      </c>
      <c r="C108">
        <f t="shared" si="7"/>
        <v>2.98750297309119</v>
      </c>
      <c r="D108">
        <f t="shared" si="8"/>
        <v>0.59452054797019482</v>
      </c>
    </row>
    <row r="109" spans="1:4" x14ac:dyDescent="0.25">
      <c r="A109">
        <v>105</v>
      </c>
      <c r="B109">
        <f t="shared" si="6"/>
        <v>2.9577768218340776</v>
      </c>
      <c r="C109">
        <f t="shared" si="7"/>
        <v>2.972602739850974</v>
      </c>
      <c r="D109">
        <f t="shared" si="8"/>
        <v>0.59155536436681555</v>
      </c>
    </row>
    <row r="110" spans="1:4" x14ac:dyDescent="0.25">
      <c r="A110">
        <v>106</v>
      </c>
      <c r="B110">
        <f t="shared" si="6"/>
        <v>2.943024848391778</v>
      </c>
      <c r="C110">
        <f t="shared" si="7"/>
        <v>2.9577768218340776</v>
      </c>
      <c r="D110">
        <f t="shared" si="8"/>
        <v>0.58860496967835563</v>
      </c>
    </row>
    <row r="111" spans="1:4" x14ac:dyDescent="0.25">
      <c r="A111">
        <v>107</v>
      </c>
      <c r="B111">
        <f t="shared" si="6"/>
        <v>2.9283464507239709</v>
      </c>
      <c r="C111">
        <f t="shared" si="7"/>
        <v>2.943024848391778</v>
      </c>
      <c r="D111">
        <f t="shared" si="8"/>
        <v>0.58566929014479419</v>
      </c>
    </row>
    <row r="112" spans="1:4" x14ac:dyDescent="0.25">
      <c r="A112">
        <v>108</v>
      </c>
      <c r="B112">
        <f t="shared" ref="B112:B175" si="9">C112*EXP(-0.005)</f>
        <v>2.9137412618699501</v>
      </c>
      <c r="C112">
        <f t="shared" ref="C112:C175" si="10">B111</f>
        <v>2.9283464507239709</v>
      </c>
      <c r="D112">
        <f t="shared" ref="D112:D175" si="11">B112/$C$5</f>
        <v>0.58274825237398997</v>
      </c>
    </row>
    <row r="113" spans="1:4" x14ac:dyDescent="0.25">
      <c r="A113">
        <v>109</v>
      </c>
      <c r="B113">
        <f t="shared" si="9"/>
        <v>2.8992089166992336</v>
      </c>
      <c r="C113">
        <f t="shared" si="10"/>
        <v>2.9137412618699501</v>
      </c>
      <c r="D113">
        <f t="shared" si="11"/>
        <v>0.57984178333984671</v>
      </c>
    </row>
    <row r="114" spans="1:4" x14ac:dyDescent="0.25">
      <c r="A114">
        <v>110</v>
      </c>
      <c r="B114">
        <f t="shared" si="9"/>
        <v>2.8847490519024355</v>
      </c>
      <c r="C114">
        <f t="shared" si="10"/>
        <v>2.8992089166992336</v>
      </c>
      <c r="D114">
        <f t="shared" si="11"/>
        <v>0.57694981038048709</v>
      </c>
    </row>
    <row r="115" spans="1:4" x14ac:dyDescent="0.25">
      <c r="A115">
        <v>111</v>
      </c>
      <c r="B115">
        <f t="shared" si="9"/>
        <v>2.8703613059821822</v>
      </c>
      <c r="C115">
        <f t="shared" si="10"/>
        <v>2.8847490519024355</v>
      </c>
      <c r="D115">
        <f t="shared" si="11"/>
        <v>0.5740722611964364</v>
      </c>
    </row>
    <row r="116" spans="1:4" x14ac:dyDescent="0.25">
      <c r="A116">
        <v>112</v>
      </c>
      <c r="B116">
        <f t="shared" si="9"/>
        <v>2.8560453192440765</v>
      </c>
      <c r="C116">
        <f t="shared" si="10"/>
        <v>2.8703613059821822</v>
      </c>
      <c r="D116">
        <f t="shared" si="11"/>
        <v>0.57120906384881531</v>
      </c>
    </row>
    <row r="117" spans="1:4" x14ac:dyDescent="0.25">
      <c r="A117">
        <v>113</v>
      </c>
      <c r="B117">
        <f t="shared" si="9"/>
        <v>2.8418007337877045</v>
      </c>
      <c r="C117">
        <f t="shared" si="10"/>
        <v>2.8560453192440765</v>
      </c>
      <c r="D117">
        <f t="shared" si="11"/>
        <v>0.56836014675754087</v>
      </c>
    </row>
    <row r="118" spans="1:4" x14ac:dyDescent="0.25">
      <c r="A118">
        <v>114</v>
      </c>
      <c r="B118">
        <f t="shared" si="9"/>
        <v>2.8276271934976878</v>
      </c>
      <c r="C118">
        <f t="shared" si="10"/>
        <v>2.8418007337877045</v>
      </c>
      <c r="D118">
        <f t="shared" si="11"/>
        <v>0.56552543869953753</v>
      </c>
    </row>
    <row r="119" spans="1:4" x14ac:dyDescent="0.25">
      <c r="A119">
        <v>115</v>
      </c>
      <c r="B119">
        <f t="shared" si="9"/>
        <v>2.8135243440347808</v>
      </c>
      <c r="C119">
        <f t="shared" si="10"/>
        <v>2.8276271934976878</v>
      </c>
      <c r="D119">
        <f t="shared" si="11"/>
        <v>0.56270486880695614</v>
      </c>
    </row>
    <row r="120" spans="1:4" x14ac:dyDescent="0.25">
      <c r="A120">
        <v>116</v>
      </c>
      <c r="B120">
        <f t="shared" si="9"/>
        <v>2.7994918328270124</v>
      </c>
      <c r="C120">
        <f t="shared" si="10"/>
        <v>2.8135243440347808</v>
      </c>
      <c r="D120">
        <f t="shared" si="11"/>
        <v>0.55989836656540248</v>
      </c>
    </row>
    <row r="121" spans="1:4" x14ac:dyDescent="0.25">
      <c r="A121">
        <v>117</v>
      </c>
      <c r="B121">
        <f t="shared" si="9"/>
        <v>2.7855293090608719</v>
      </c>
      <c r="C121">
        <f t="shared" si="10"/>
        <v>2.7994918328270124</v>
      </c>
      <c r="D121">
        <f t="shared" si="11"/>
        <v>0.55710586181217436</v>
      </c>
    </row>
    <row r="122" spans="1:4" x14ac:dyDescent="0.25">
      <c r="A122">
        <v>118</v>
      </c>
      <c r="B122">
        <f t="shared" si="9"/>
        <v>2.7716364236725375</v>
      </c>
      <c r="C122">
        <f t="shared" si="10"/>
        <v>2.7855293090608719</v>
      </c>
      <c r="D122">
        <f t="shared" si="11"/>
        <v>0.55432728473450754</v>
      </c>
    </row>
    <row r="123" spans="1:4" x14ac:dyDescent="0.25">
      <c r="A123">
        <v>119</v>
      </c>
      <c r="B123">
        <f t="shared" si="9"/>
        <v>2.7578128293391511</v>
      </c>
      <c r="C123">
        <f t="shared" si="10"/>
        <v>2.7716364236725375</v>
      </c>
      <c r="D123">
        <f t="shared" si="11"/>
        <v>0.55156256586783026</v>
      </c>
    </row>
    <row r="124" spans="1:4" x14ac:dyDescent="0.25">
      <c r="A124">
        <v>120</v>
      </c>
      <c r="B124">
        <f t="shared" si="9"/>
        <v>2.7440581804701343</v>
      </c>
      <c r="C124">
        <f t="shared" si="10"/>
        <v>2.7578128293391511</v>
      </c>
      <c r="D124">
        <f t="shared" si="11"/>
        <v>0.54881163609402683</v>
      </c>
    </row>
    <row r="125" spans="1:4" x14ac:dyDescent="0.25">
      <c r="A125">
        <v>121</v>
      </c>
      <c r="B125">
        <f t="shared" si="9"/>
        <v>2.7303721331985491</v>
      </c>
      <c r="C125">
        <f t="shared" si="10"/>
        <v>2.7440581804701343</v>
      </c>
      <c r="D125">
        <f t="shared" si="11"/>
        <v>0.54607442663970984</v>
      </c>
    </row>
    <row r="126" spans="1:4" x14ac:dyDescent="0.25">
      <c r="A126">
        <v>122</v>
      </c>
      <c r="B126">
        <f t="shared" si="9"/>
        <v>2.7167543453725012</v>
      </c>
      <c r="C126">
        <f t="shared" si="10"/>
        <v>2.7303721331985491</v>
      </c>
      <c r="D126">
        <f t="shared" si="11"/>
        <v>0.54335086907450025</v>
      </c>
    </row>
    <row r="127" spans="1:4" x14ac:dyDescent="0.25">
      <c r="A127">
        <v>123</v>
      </c>
      <c r="B127">
        <f t="shared" si="9"/>
        <v>2.7032044765465852</v>
      </c>
      <c r="C127">
        <f t="shared" si="10"/>
        <v>2.7167543453725012</v>
      </c>
      <c r="D127">
        <f t="shared" si="11"/>
        <v>0.54064089530931703</v>
      </c>
    </row>
    <row r="128" spans="1:4" x14ac:dyDescent="0.25">
      <c r="A128">
        <v>124</v>
      </c>
      <c r="B128">
        <f t="shared" si="9"/>
        <v>2.6897221879733748</v>
      </c>
      <c r="C128">
        <f t="shared" si="10"/>
        <v>2.7032044765465852</v>
      </c>
      <c r="D128">
        <f t="shared" si="11"/>
        <v>0.53794443759467492</v>
      </c>
    </row>
    <row r="129" spans="1:4" x14ac:dyDescent="0.25">
      <c r="A129">
        <v>125</v>
      </c>
      <c r="B129">
        <f t="shared" si="9"/>
        <v>2.6763071425949536</v>
      </c>
      <c r="C129">
        <f t="shared" si="10"/>
        <v>2.6897221879733748</v>
      </c>
      <c r="D129">
        <f t="shared" si="11"/>
        <v>0.53526142851899072</v>
      </c>
    </row>
    <row r="130" spans="1:4" x14ac:dyDescent="0.25">
      <c r="A130">
        <v>126</v>
      </c>
      <c r="B130">
        <f t="shared" si="9"/>
        <v>2.6629590050344882</v>
      </c>
      <c r="C130">
        <f t="shared" si="10"/>
        <v>2.6763071425949536</v>
      </c>
      <c r="D130">
        <f t="shared" si="11"/>
        <v>0.53259180100689762</v>
      </c>
    </row>
    <row r="131" spans="1:4" x14ac:dyDescent="0.25">
      <c r="A131">
        <v>127</v>
      </c>
      <c r="B131">
        <f t="shared" si="9"/>
        <v>2.6496774415878446</v>
      </c>
      <c r="C131">
        <f t="shared" si="10"/>
        <v>2.6629590050344882</v>
      </c>
      <c r="D131">
        <f t="shared" si="11"/>
        <v>0.52993548831756887</v>
      </c>
    </row>
    <row r="132" spans="1:4" x14ac:dyDescent="0.25">
      <c r="A132">
        <v>128</v>
      </c>
      <c r="B132">
        <f t="shared" si="9"/>
        <v>2.6364621202152447</v>
      </c>
      <c r="C132">
        <f t="shared" si="10"/>
        <v>2.6496774415878446</v>
      </c>
      <c r="D132">
        <f t="shared" si="11"/>
        <v>0.52729242404304899</v>
      </c>
    </row>
    <row r="133" spans="1:4" x14ac:dyDescent="0.25">
      <c r="A133">
        <v>129</v>
      </c>
      <c r="B133">
        <f t="shared" si="9"/>
        <v>2.6233127105329661</v>
      </c>
      <c r="C133">
        <f t="shared" si="10"/>
        <v>2.6364621202152447</v>
      </c>
      <c r="D133">
        <f t="shared" si="11"/>
        <v>0.52466254210659324</v>
      </c>
    </row>
    <row r="134" spans="1:4" x14ac:dyDescent="0.25">
      <c r="A134">
        <v>130</v>
      </c>
      <c r="B134">
        <f t="shared" si="9"/>
        <v>2.6102288838050818</v>
      </c>
      <c r="C134">
        <f t="shared" si="10"/>
        <v>2.6233127105329661</v>
      </c>
      <c r="D134">
        <f t="shared" si="11"/>
        <v>0.52204577676101638</v>
      </c>
    </row>
    <row r="135" spans="1:4" x14ac:dyDescent="0.25">
      <c r="A135">
        <v>131</v>
      </c>
      <c r="B135">
        <f t="shared" si="9"/>
        <v>2.5972103129352422</v>
      </c>
      <c r="C135">
        <f t="shared" si="10"/>
        <v>2.6102288838050818</v>
      </c>
      <c r="D135">
        <f t="shared" si="11"/>
        <v>0.51944206258704839</v>
      </c>
    </row>
    <row r="136" spans="1:4" x14ac:dyDescent="0.25">
      <c r="A136">
        <v>132</v>
      </c>
      <c r="B136">
        <f t="shared" si="9"/>
        <v>2.5842566724584977</v>
      </c>
      <c r="C136">
        <f t="shared" si="10"/>
        <v>2.5972103129352422</v>
      </c>
      <c r="D136">
        <f t="shared" si="11"/>
        <v>0.51685133449169951</v>
      </c>
    </row>
    <row r="137" spans="1:4" x14ac:dyDescent="0.25">
      <c r="A137">
        <v>133</v>
      </c>
      <c r="B137">
        <f t="shared" si="9"/>
        <v>2.5713676385331614</v>
      </c>
      <c r="C137">
        <f t="shared" si="10"/>
        <v>2.5842566724584977</v>
      </c>
      <c r="D137">
        <f t="shared" si="11"/>
        <v>0.51427352770663226</v>
      </c>
    </row>
    <row r="138" spans="1:4" x14ac:dyDescent="0.25">
      <c r="A138">
        <v>134</v>
      </c>
      <c r="B138">
        <f t="shared" si="9"/>
        <v>2.5585428889327138</v>
      </c>
      <c r="C138">
        <f t="shared" si="10"/>
        <v>2.5713676385331614</v>
      </c>
      <c r="D138">
        <f t="shared" si="11"/>
        <v>0.51170857778654277</v>
      </c>
    </row>
    <row r="139" spans="1:4" x14ac:dyDescent="0.25">
      <c r="A139">
        <v>135</v>
      </c>
      <c r="B139">
        <f t="shared" si="9"/>
        <v>2.5457821030377472</v>
      </c>
      <c r="C139">
        <f t="shared" si="10"/>
        <v>2.5585428889327138</v>
      </c>
      <c r="D139">
        <f t="shared" si="11"/>
        <v>0.5091564206075494</v>
      </c>
    </row>
    <row r="140" spans="1:4" x14ac:dyDescent="0.25">
      <c r="A140">
        <v>136</v>
      </c>
      <c r="B140">
        <f t="shared" si="9"/>
        <v>2.5330849618279494</v>
      </c>
      <c r="C140">
        <f t="shared" si="10"/>
        <v>2.5457821030377472</v>
      </c>
      <c r="D140">
        <f t="shared" si="11"/>
        <v>0.50661699236558988</v>
      </c>
    </row>
    <row r="141" spans="1:4" x14ac:dyDescent="0.25">
      <c r="A141">
        <v>137</v>
      </c>
      <c r="B141">
        <f t="shared" si="9"/>
        <v>2.5204511478741289</v>
      </c>
      <c r="C141">
        <f t="shared" si="10"/>
        <v>2.5330849618279494</v>
      </c>
      <c r="D141">
        <f t="shared" si="11"/>
        <v>0.50409022957482574</v>
      </c>
    </row>
    <row r="142" spans="1:4" x14ac:dyDescent="0.25">
      <c r="A142">
        <v>138</v>
      </c>
      <c r="B142">
        <f t="shared" si="9"/>
        <v>2.5078803453302791</v>
      </c>
      <c r="C142">
        <f t="shared" si="10"/>
        <v>2.5204511478741289</v>
      </c>
      <c r="D142">
        <f t="shared" si="11"/>
        <v>0.50157606906605579</v>
      </c>
    </row>
    <row r="143" spans="1:4" x14ac:dyDescent="0.25">
      <c r="A143">
        <v>139</v>
      </c>
      <c r="B143">
        <f t="shared" si="9"/>
        <v>2.4953722399256812</v>
      </c>
      <c r="C143">
        <f t="shared" si="10"/>
        <v>2.5078803453302791</v>
      </c>
      <c r="D143">
        <f t="shared" si="11"/>
        <v>0.49907444798513623</v>
      </c>
    </row>
    <row r="144" spans="1:4" x14ac:dyDescent="0.25">
      <c r="A144">
        <v>140</v>
      </c>
      <c r="B144">
        <f t="shared" si="9"/>
        <v>2.4829265189570489</v>
      </c>
      <c r="C144">
        <f t="shared" si="10"/>
        <v>2.4953722399256812</v>
      </c>
      <c r="D144">
        <f t="shared" si="11"/>
        <v>0.49658530379140975</v>
      </c>
    </row>
    <row r="145" spans="1:4" x14ac:dyDescent="0.25">
      <c r="A145">
        <v>141</v>
      </c>
      <c r="B145">
        <f t="shared" si="9"/>
        <v>2.4705428712807098</v>
      </c>
      <c r="C145">
        <f t="shared" si="10"/>
        <v>2.4829265189570489</v>
      </c>
      <c r="D145">
        <f t="shared" si="11"/>
        <v>0.49410857425614196</v>
      </c>
    </row>
    <row r="146" spans="1:4" x14ac:dyDescent="0.25">
      <c r="A146">
        <v>142</v>
      </c>
      <c r="B146">
        <f t="shared" si="9"/>
        <v>2.4582209873048271</v>
      </c>
      <c r="C146">
        <f t="shared" si="10"/>
        <v>2.4705428712807098</v>
      </c>
      <c r="D146">
        <f t="shared" si="11"/>
        <v>0.49164419746096544</v>
      </c>
    </row>
    <row r="147" spans="1:4" x14ac:dyDescent="0.25">
      <c r="A147">
        <v>143</v>
      </c>
      <c r="B147">
        <f t="shared" si="9"/>
        <v>2.4459605589816591</v>
      </c>
      <c r="C147">
        <f t="shared" si="10"/>
        <v>2.4582209873048271</v>
      </c>
      <c r="D147">
        <f t="shared" si="11"/>
        <v>0.48919211179633182</v>
      </c>
    </row>
    <row r="148" spans="1:4" x14ac:dyDescent="0.25">
      <c r="A148">
        <v>144</v>
      </c>
      <c r="B148">
        <f t="shared" si="9"/>
        <v>2.4337612797998598</v>
      </c>
      <c r="C148">
        <f t="shared" si="10"/>
        <v>2.4459605589816591</v>
      </c>
      <c r="D148">
        <f t="shared" si="11"/>
        <v>0.48675225595997196</v>
      </c>
    </row>
    <row r="149" spans="1:4" x14ac:dyDescent="0.25">
      <c r="A149">
        <v>145</v>
      </c>
      <c r="B149">
        <f t="shared" si="9"/>
        <v>2.421622844776814</v>
      </c>
      <c r="C149">
        <f t="shared" si="10"/>
        <v>2.4337612797998598</v>
      </c>
      <c r="D149">
        <f t="shared" si="11"/>
        <v>0.4843245689553628</v>
      </c>
    </row>
    <row r="150" spans="1:4" x14ac:dyDescent="0.25">
      <c r="A150">
        <v>146</v>
      </c>
      <c r="B150">
        <f t="shared" si="9"/>
        <v>2.4095449504510138</v>
      </c>
      <c r="C150">
        <f t="shared" si="10"/>
        <v>2.421622844776814</v>
      </c>
      <c r="D150">
        <f t="shared" si="11"/>
        <v>0.48190899009020277</v>
      </c>
    </row>
    <row r="151" spans="1:4" x14ac:dyDescent="0.25">
      <c r="A151">
        <v>147</v>
      </c>
      <c r="B151">
        <f t="shared" si="9"/>
        <v>2.3975272948744721</v>
      </c>
      <c r="C151">
        <f t="shared" si="10"/>
        <v>2.4095449504510138</v>
      </c>
      <c r="D151">
        <f t="shared" si="11"/>
        <v>0.47950545897489444</v>
      </c>
    </row>
    <row r="152" spans="1:4" x14ac:dyDescent="0.25">
      <c r="A152">
        <v>148</v>
      </c>
      <c r="B152">
        <f t="shared" si="9"/>
        <v>2.3855695776051737</v>
      </c>
      <c r="C152">
        <f t="shared" si="10"/>
        <v>2.3975272948744721</v>
      </c>
      <c r="D152">
        <f t="shared" si="11"/>
        <v>0.47711391552103477</v>
      </c>
    </row>
    <row r="153" spans="1:4" x14ac:dyDescent="0.25">
      <c r="A153">
        <v>149</v>
      </c>
      <c r="B153">
        <f t="shared" si="9"/>
        <v>2.3736714996995638</v>
      </c>
      <c r="C153">
        <f t="shared" si="10"/>
        <v>2.3855695776051737</v>
      </c>
      <c r="D153">
        <f t="shared" si="11"/>
        <v>0.47473429993991278</v>
      </c>
    </row>
    <row r="154" spans="1:4" x14ac:dyDescent="0.25">
      <c r="A154">
        <v>150</v>
      </c>
      <c r="B154">
        <f t="shared" si="9"/>
        <v>2.3618327637050753</v>
      </c>
      <c r="C154">
        <f t="shared" si="10"/>
        <v>2.3736714996995638</v>
      </c>
      <c r="D154">
        <f t="shared" si="11"/>
        <v>0.47236655274101508</v>
      </c>
    </row>
    <row r="155" spans="1:4" x14ac:dyDescent="0.25">
      <c r="A155">
        <v>151</v>
      </c>
      <c r="B155">
        <f t="shared" si="9"/>
        <v>2.3500530736526914</v>
      </c>
      <c r="C155">
        <f t="shared" si="10"/>
        <v>2.3618327637050753</v>
      </c>
      <c r="D155">
        <f t="shared" si="11"/>
        <v>0.47001061473053829</v>
      </c>
    </row>
    <row r="156" spans="1:4" x14ac:dyDescent="0.25">
      <c r="A156">
        <v>152</v>
      </c>
      <c r="B156">
        <f t="shared" si="9"/>
        <v>2.3383321350495478</v>
      </c>
      <c r="C156">
        <f t="shared" si="10"/>
        <v>2.3500530736526914</v>
      </c>
      <c r="D156">
        <f t="shared" si="11"/>
        <v>0.46766642700990957</v>
      </c>
    </row>
    <row r="157" spans="1:4" x14ac:dyDescent="0.25">
      <c r="A157">
        <v>153</v>
      </c>
      <c r="B157">
        <f t="shared" si="9"/>
        <v>2.3266696548715688</v>
      </c>
      <c r="C157">
        <f t="shared" si="10"/>
        <v>2.3383321350495478</v>
      </c>
      <c r="D157">
        <f t="shared" si="11"/>
        <v>0.46533393097431375</v>
      </c>
    </row>
    <row r="158" spans="1:4" x14ac:dyDescent="0.25">
      <c r="A158">
        <v>154</v>
      </c>
      <c r="B158">
        <f t="shared" si="9"/>
        <v>2.3150653415561422</v>
      </c>
      <c r="C158">
        <f t="shared" si="10"/>
        <v>2.3266696548715688</v>
      </c>
      <c r="D158">
        <f t="shared" si="11"/>
        <v>0.46301306831122846</v>
      </c>
    </row>
    <row r="159" spans="1:4" x14ac:dyDescent="0.25">
      <c r="A159">
        <v>155</v>
      </c>
      <c r="B159">
        <f t="shared" si="9"/>
        <v>2.303518904994831</v>
      </c>
      <c r="C159">
        <f t="shared" si="10"/>
        <v>2.3150653415561422</v>
      </c>
      <c r="D159">
        <f t="shared" si="11"/>
        <v>0.46070378099896619</v>
      </c>
    </row>
    <row r="160" spans="1:4" x14ac:dyDescent="0.25">
      <c r="A160">
        <v>156</v>
      </c>
      <c r="B160">
        <f t="shared" si="9"/>
        <v>2.2920300565261198</v>
      </c>
      <c r="C160">
        <f t="shared" si="10"/>
        <v>2.303518904994831</v>
      </c>
      <c r="D160">
        <f t="shared" si="11"/>
        <v>0.45840601130522396</v>
      </c>
    </row>
    <row r="161" spans="1:4" x14ac:dyDescent="0.25">
      <c r="A161">
        <v>157</v>
      </c>
      <c r="B161">
        <f t="shared" si="9"/>
        <v>2.2805985089281982</v>
      </c>
      <c r="C161">
        <f t="shared" si="10"/>
        <v>2.2920300565261198</v>
      </c>
      <c r="D161">
        <f t="shared" si="11"/>
        <v>0.45611970178563965</v>
      </c>
    </row>
    <row r="162" spans="1:4" x14ac:dyDescent="0.25">
      <c r="A162">
        <v>158</v>
      </c>
      <c r="B162">
        <f t="shared" si="9"/>
        <v>2.269223976411781</v>
      </c>
      <c r="C162">
        <f t="shared" si="10"/>
        <v>2.2805985089281982</v>
      </c>
      <c r="D162">
        <f t="shared" si="11"/>
        <v>0.45384479528235622</v>
      </c>
    </row>
    <row r="163" spans="1:4" x14ac:dyDescent="0.25">
      <c r="A163">
        <v>159</v>
      </c>
      <c r="B163">
        <f t="shared" si="9"/>
        <v>2.2579061746129629</v>
      </c>
      <c r="C163">
        <f t="shared" si="10"/>
        <v>2.269223976411781</v>
      </c>
      <c r="D163">
        <f t="shared" si="11"/>
        <v>0.45158123492259261</v>
      </c>
    </row>
    <row r="164" spans="1:4" x14ac:dyDescent="0.25">
      <c r="A164">
        <v>160</v>
      </c>
      <c r="B164">
        <f t="shared" si="9"/>
        <v>2.2466448205861096</v>
      </c>
      <c r="C164">
        <f t="shared" si="10"/>
        <v>2.2579061746129629</v>
      </c>
      <c r="D164">
        <f t="shared" si="11"/>
        <v>0.4493289641172219</v>
      </c>
    </row>
    <row r="165" spans="1:4" x14ac:dyDescent="0.25">
      <c r="A165">
        <v>161</v>
      </c>
      <c r="B165">
        <f t="shared" si="9"/>
        <v>2.2354396327967838</v>
      </c>
      <c r="C165">
        <f t="shared" si="10"/>
        <v>2.2466448205861096</v>
      </c>
      <c r="D165">
        <f t="shared" si="11"/>
        <v>0.44708792655935675</v>
      </c>
    </row>
    <row r="166" spans="1:4" x14ac:dyDescent="0.25">
      <c r="A166">
        <v>162</v>
      </c>
      <c r="B166">
        <f t="shared" si="9"/>
        <v>2.2242903311147071</v>
      </c>
      <c r="C166">
        <f t="shared" si="10"/>
        <v>2.2354396327967838</v>
      </c>
      <c r="D166">
        <f t="shared" si="11"/>
        <v>0.44485806622294144</v>
      </c>
    </row>
    <row r="167" spans="1:4" x14ac:dyDescent="0.25">
      <c r="A167">
        <v>163</v>
      </c>
      <c r="B167">
        <f t="shared" si="9"/>
        <v>2.213196636806757</v>
      </c>
      <c r="C167">
        <f t="shared" si="10"/>
        <v>2.2242903311147071</v>
      </c>
      <c r="D167">
        <f t="shared" si="11"/>
        <v>0.44263932736135142</v>
      </c>
    </row>
    <row r="168" spans="1:4" x14ac:dyDescent="0.25">
      <c r="A168">
        <v>164</v>
      </c>
      <c r="B168">
        <f t="shared" si="9"/>
        <v>2.202158272529998</v>
      </c>
      <c r="C168">
        <f t="shared" si="10"/>
        <v>2.213196636806757</v>
      </c>
      <c r="D168">
        <f t="shared" si="11"/>
        <v>0.44043165450599958</v>
      </c>
    </row>
    <row r="169" spans="1:4" x14ac:dyDescent="0.25">
      <c r="A169">
        <v>165</v>
      </c>
      <c r="B169">
        <f t="shared" si="9"/>
        <v>2.1911749623247476</v>
      </c>
      <c r="C169">
        <f t="shared" si="10"/>
        <v>2.202158272529998</v>
      </c>
      <c r="D169">
        <f t="shared" si="11"/>
        <v>0.43823499246494951</v>
      </c>
    </row>
    <row r="170" spans="1:4" x14ac:dyDescent="0.25">
      <c r="A170">
        <v>166</v>
      </c>
      <c r="B170">
        <f t="shared" si="9"/>
        <v>2.1802464316076793</v>
      </c>
      <c r="C170">
        <f t="shared" si="10"/>
        <v>2.1911749623247476</v>
      </c>
      <c r="D170">
        <f t="shared" si="11"/>
        <v>0.43604928632153583</v>
      </c>
    </row>
    <row r="171" spans="1:4" x14ac:dyDescent="0.25">
      <c r="A171">
        <v>167</v>
      </c>
      <c r="B171">
        <f t="shared" si="9"/>
        <v>2.1693724071649561</v>
      </c>
      <c r="C171">
        <f t="shared" si="10"/>
        <v>2.1802464316076793</v>
      </c>
      <c r="D171">
        <f t="shared" si="11"/>
        <v>0.43387448143299123</v>
      </c>
    </row>
    <row r="172" spans="1:4" x14ac:dyDescent="0.25">
      <c r="A172">
        <v>168</v>
      </c>
      <c r="B172">
        <f t="shared" si="9"/>
        <v>2.1585526171453999</v>
      </c>
      <c r="C172">
        <f t="shared" si="10"/>
        <v>2.1693724071649561</v>
      </c>
      <c r="D172">
        <f t="shared" si="11"/>
        <v>0.43171052342908001</v>
      </c>
    </row>
    <row r="173" spans="1:4" x14ac:dyDescent="0.25">
      <c r="A173">
        <v>169</v>
      </c>
      <c r="B173">
        <f t="shared" si="9"/>
        <v>2.1477867910536972</v>
      </c>
      <c r="C173">
        <f t="shared" si="10"/>
        <v>2.1585526171453999</v>
      </c>
      <c r="D173">
        <f t="shared" si="11"/>
        <v>0.42955735821073943</v>
      </c>
    </row>
    <row r="174" spans="1:4" x14ac:dyDescent="0.25">
      <c r="A174">
        <v>170</v>
      </c>
      <c r="B174">
        <f t="shared" si="9"/>
        <v>2.137074659743635</v>
      </c>
      <c r="C174">
        <f t="shared" si="10"/>
        <v>2.1477867910536972</v>
      </c>
      <c r="D174">
        <f t="shared" si="11"/>
        <v>0.42741493194872698</v>
      </c>
    </row>
    <row r="175" spans="1:4" x14ac:dyDescent="0.25">
      <c r="A175">
        <v>171</v>
      </c>
      <c r="B175">
        <f t="shared" si="9"/>
        <v>2.1264159554113724</v>
      </c>
      <c r="C175">
        <f t="shared" si="10"/>
        <v>2.137074659743635</v>
      </c>
      <c r="D175">
        <f t="shared" si="11"/>
        <v>0.42528319108227447</v>
      </c>
    </row>
    <row r="176" spans="1:4" x14ac:dyDescent="0.25">
      <c r="A176">
        <v>172</v>
      </c>
      <c r="B176">
        <f t="shared" ref="B176:B239" si="12">C176*EXP(-0.005)</f>
        <v>2.1158104115887459</v>
      </c>
      <c r="C176">
        <f t="shared" ref="C176:C239" si="13">B175</f>
        <v>2.1264159554113724</v>
      </c>
      <c r="D176">
        <f t="shared" ref="D176:D239" si="14">B176/$C$5</f>
        <v>0.42316208231774921</v>
      </c>
    </row>
    <row r="177" spans="1:4" x14ac:dyDescent="0.25">
      <c r="A177">
        <v>173</v>
      </c>
      <c r="B177">
        <f t="shared" si="12"/>
        <v>2.1052577631366076</v>
      </c>
      <c r="C177">
        <f t="shared" si="13"/>
        <v>2.1158104115887459</v>
      </c>
      <c r="D177">
        <f t="shared" si="14"/>
        <v>0.42105155262732152</v>
      </c>
    </row>
    <row r="178" spans="1:4" x14ac:dyDescent="0.25">
      <c r="A178">
        <v>174</v>
      </c>
      <c r="B178">
        <f t="shared" si="12"/>
        <v>2.0947577462381965</v>
      </c>
      <c r="C178">
        <f t="shared" si="13"/>
        <v>2.1052577631366076</v>
      </c>
      <c r="D178">
        <f t="shared" si="14"/>
        <v>0.41895154924763933</v>
      </c>
    </row>
    <row r="179" spans="1:4" x14ac:dyDescent="0.25">
      <c r="A179">
        <v>175</v>
      </c>
      <c r="B179">
        <f t="shared" si="12"/>
        <v>2.0843100983925438</v>
      </c>
      <c r="C179">
        <f t="shared" si="13"/>
        <v>2.0947577462381965</v>
      </c>
      <c r="D179">
        <f t="shared" si="14"/>
        <v>0.41686201967850878</v>
      </c>
    </row>
    <row r="180" spans="1:4" x14ac:dyDescent="0.25">
      <c r="A180">
        <v>176</v>
      </c>
      <c r="B180">
        <f t="shared" si="12"/>
        <v>2.0739145584079086</v>
      </c>
      <c r="C180">
        <f t="shared" si="13"/>
        <v>2.0843100983925438</v>
      </c>
      <c r="D180">
        <f t="shared" si="14"/>
        <v>0.41478291168158171</v>
      </c>
    </row>
    <row r="181" spans="1:4" x14ac:dyDescent="0.25">
      <c r="A181">
        <v>177</v>
      </c>
      <c r="B181">
        <f t="shared" si="12"/>
        <v>2.0635708663952501</v>
      </c>
      <c r="C181">
        <f t="shared" si="13"/>
        <v>2.0739145584079086</v>
      </c>
      <c r="D181">
        <f t="shared" si="14"/>
        <v>0.41271417327905002</v>
      </c>
    </row>
    <row r="182" spans="1:4" x14ac:dyDescent="0.25">
      <c r="A182">
        <v>178</v>
      </c>
      <c r="B182">
        <f t="shared" si="12"/>
        <v>2.0532787637617291</v>
      </c>
      <c r="C182">
        <f t="shared" si="13"/>
        <v>2.0635708663952501</v>
      </c>
      <c r="D182">
        <f t="shared" si="14"/>
        <v>0.41065575275234584</v>
      </c>
    </row>
    <row r="183" spans="1:4" x14ac:dyDescent="0.25">
      <c r="A183">
        <v>179</v>
      </c>
      <c r="B183">
        <f t="shared" si="12"/>
        <v>2.0430379932042442</v>
      </c>
      <c r="C183">
        <f t="shared" si="13"/>
        <v>2.0532787637617291</v>
      </c>
      <c r="D183">
        <f t="shared" si="14"/>
        <v>0.40860759864084883</v>
      </c>
    </row>
    <row r="184" spans="1:4" x14ac:dyDescent="0.25">
      <c r="A184">
        <v>180</v>
      </c>
      <c r="B184">
        <f t="shared" si="12"/>
        <v>2.0328482987029974</v>
      </c>
      <c r="C184">
        <f t="shared" si="13"/>
        <v>2.0430379932042442</v>
      </c>
      <c r="D184">
        <f t="shared" si="14"/>
        <v>0.4065696597405995</v>
      </c>
    </row>
    <row r="185" spans="1:4" x14ac:dyDescent="0.25">
      <c r="A185">
        <v>181</v>
      </c>
      <c r="B185">
        <f t="shared" si="12"/>
        <v>2.0227094255150959</v>
      </c>
      <c r="C185">
        <f t="shared" si="13"/>
        <v>2.0328482987029974</v>
      </c>
      <c r="D185">
        <f t="shared" si="14"/>
        <v>0.40454188510301919</v>
      </c>
    </row>
    <row r="186" spans="1:4" x14ac:dyDescent="0.25">
      <c r="A186">
        <v>182</v>
      </c>
      <c r="B186">
        <f t="shared" si="12"/>
        <v>2.0126211201681818</v>
      </c>
      <c r="C186">
        <f t="shared" si="13"/>
        <v>2.0227094255150959</v>
      </c>
      <c r="D186">
        <f t="shared" si="14"/>
        <v>0.40252422403363636</v>
      </c>
    </row>
    <row r="187" spans="1:4" x14ac:dyDescent="0.25">
      <c r="A187">
        <v>183</v>
      </c>
      <c r="B187">
        <f t="shared" si="12"/>
        <v>2.002583130454096</v>
      </c>
      <c r="C187">
        <f t="shared" si="13"/>
        <v>2.0126211201681818</v>
      </c>
      <c r="D187">
        <f t="shared" si="14"/>
        <v>0.40051662609081917</v>
      </c>
    </row>
    <row r="188" spans="1:4" x14ac:dyDescent="0.25">
      <c r="A188">
        <v>184</v>
      </c>
      <c r="B188">
        <f t="shared" si="12"/>
        <v>1.9925952054225728</v>
      </c>
      <c r="C188">
        <f t="shared" si="13"/>
        <v>2.002583130454096</v>
      </c>
      <c r="D188">
        <f t="shared" si="14"/>
        <v>0.39851904108451458</v>
      </c>
    </row>
    <row r="189" spans="1:4" x14ac:dyDescent="0.25">
      <c r="A189">
        <v>185</v>
      </c>
      <c r="B189">
        <f t="shared" si="12"/>
        <v>1.9826570953749663</v>
      </c>
      <c r="C189">
        <f t="shared" si="13"/>
        <v>1.9925952054225728</v>
      </c>
      <c r="D189">
        <f t="shared" si="14"/>
        <v>0.39653141907499323</v>
      </c>
    </row>
    <row r="190" spans="1:4" x14ac:dyDescent="0.25">
      <c r="A190">
        <v>186</v>
      </c>
      <c r="B190">
        <f t="shared" si="12"/>
        <v>1.9727685518580076</v>
      </c>
      <c r="C190">
        <f t="shared" si="13"/>
        <v>1.9826570953749663</v>
      </c>
      <c r="D190">
        <f t="shared" si="14"/>
        <v>0.39455371037160153</v>
      </c>
    </row>
    <row r="191" spans="1:4" x14ac:dyDescent="0.25">
      <c r="A191">
        <v>187</v>
      </c>
      <c r="B191">
        <f t="shared" si="12"/>
        <v>1.9629293276575939</v>
      </c>
      <c r="C191">
        <f t="shared" si="13"/>
        <v>1.9727685518580076</v>
      </c>
      <c r="D191">
        <f t="shared" si="14"/>
        <v>0.39258586553151875</v>
      </c>
    </row>
    <row r="192" spans="1:4" x14ac:dyDescent="0.25">
      <c r="A192">
        <v>188</v>
      </c>
      <c r="B192">
        <f t="shared" si="12"/>
        <v>1.9531391767926076</v>
      </c>
      <c r="C192">
        <f t="shared" si="13"/>
        <v>1.9629293276575939</v>
      </c>
      <c r="D192">
        <f t="shared" si="14"/>
        <v>0.39062783535852152</v>
      </c>
    </row>
    <row r="193" spans="1:4" x14ac:dyDescent="0.25">
      <c r="A193">
        <v>189</v>
      </c>
      <c r="B193">
        <f t="shared" si="12"/>
        <v>1.9433978545087671</v>
      </c>
      <c r="C193">
        <f t="shared" si="13"/>
        <v>1.9531391767926076</v>
      </c>
      <c r="D193">
        <f t="shared" si="14"/>
        <v>0.38867957090175342</v>
      </c>
    </row>
    <row r="194" spans="1:4" x14ac:dyDescent="0.25">
      <c r="A194">
        <v>190</v>
      </c>
      <c r="B194">
        <f t="shared" si="12"/>
        <v>1.9337051172725082</v>
      </c>
      <c r="C194">
        <f t="shared" si="13"/>
        <v>1.9433978545087671</v>
      </c>
      <c r="D194">
        <f t="shared" si="14"/>
        <v>0.38674102345450162</v>
      </c>
    </row>
    <row r="195" spans="1:4" x14ac:dyDescent="0.25">
      <c r="A195">
        <v>191</v>
      </c>
      <c r="B195">
        <f t="shared" si="12"/>
        <v>1.9240607227648949</v>
      </c>
      <c r="C195">
        <f t="shared" si="13"/>
        <v>1.9337051172725082</v>
      </c>
      <c r="D195">
        <f t="shared" si="14"/>
        <v>0.38481214455297896</v>
      </c>
    </row>
    <row r="196" spans="1:4" x14ac:dyDescent="0.25">
      <c r="A196">
        <v>192</v>
      </c>
      <c r="B196">
        <f t="shared" si="12"/>
        <v>1.9144644298755624</v>
      </c>
      <c r="C196">
        <f t="shared" si="13"/>
        <v>1.9240607227648949</v>
      </c>
      <c r="D196">
        <f t="shared" si="14"/>
        <v>0.38289288597511251</v>
      </c>
    </row>
    <row r="197" spans="1:4" x14ac:dyDescent="0.25">
      <c r="A197">
        <v>193</v>
      </c>
      <c r="B197">
        <f t="shared" si="12"/>
        <v>1.9049159986966884</v>
      </c>
      <c r="C197">
        <f t="shared" si="13"/>
        <v>1.9144644298755624</v>
      </c>
      <c r="D197">
        <f t="shared" si="14"/>
        <v>0.3809831997393377</v>
      </c>
    </row>
    <row r="198" spans="1:4" x14ac:dyDescent="0.25">
      <c r="A198">
        <v>194</v>
      </c>
      <c r="B198">
        <f t="shared" si="12"/>
        <v>1.8954151905169963</v>
      </c>
      <c r="C198">
        <f t="shared" si="13"/>
        <v>1.9049159986966884</v>
      </c>
      <c r="D198">
        <f t="shared" si="14"/>
        <v>0.37908303810339927</v>
      </c>
    </row>
    <row r="199" spans="1:4" x14ac:dyDescent="0.25">
      <c r="A199">
        <v>195</v>
      </c>
      <c r="B199">
        <f t="shared" si="12"/>
        <v>1.8859617678157867</v>
      </c>
      <c r="C199">
        <f t="shared" si="13"/>
        <v>1.8954151905169963</v>
      </c>
      <c r="D199">
        <f t="shared" si="14"/>
        <v>0.37719235356315733</v>
      </c>
    </row>
    <row r="200" spans="1:4" x14ac:dyDescent="0.25">
      <c r="A200">
        <v>196</v>
      </c>
      <c r="B200">
        <f t="shared" si="12"/>
        <v>1.8765554942569997</v>
      </c>
      <c r="C200">
        <f t="shared" si="13"/>
        <v>1.8859617678157867</v>
      </c>
      <c r="D200">
        <f t="shared" si="14"/>
        <v>0.37531109885139996</v>
      </c>
    </row>
    <row r="201" spans="1:4" x14ac:dyDescent="0.25">
      <c r="A201">
        <v>197</v>
      </c>
      <c r="B201">
        <f t="shared" si="12"/>
        <v>1.8671961346833066</v>
      </c>
      <c r="C201">
        <f t="shared" si="13"/>
        <v>1.8765554942569997</v>
      </c>
      <c r="D201">
        <f t="shared" si="14"/>
        <v>0.37343922693666132</v>
      </c>
    </row>
    <row r="202" spans="1:4" x14ac:dyDescent="0.25">
      <c r="A202">
        <v>198</v>
      </c>
      <c r="B202">
        <f t="shared" si="12"/>
        <v>1.8578834551102303</v>
      </c>
      <c r="C202">
        <f t="shared" si="13"/>
        <v>1.8671961346833066</v>
      </c>
      <c r="D202">
        <f t="shared" si="14"/>
        <v>0.37157669102204605</v>
      </c>
    </row>
    <row r="203" spans="1:4" x14ac:dyDescent="0.25">
      <c r="A203">
        <v>199</v>
      </c>
      <c r="B203">
        <f t="shared" si="12"/>
        <v>1.8486172227202968</v>
      </c>
      <c r="C203">
        <f t="shared" si="13"/>
        <v>1.8578834551102303</v>
      </c>
      <c r="D203">
        <f t="shared" si="14"/>
        <v>0.36972344454405937</v>
      </c>
    </row>
    <row r="204" spans="1:4" x14ac:dyDescent="0.25">
      <c r="A204">
        <v>200</v>
      </c>
      <c r="B204">
        <f t="shared" si="12"/>
        <v>1.8393972058572134</v>
      </c>
      <c r="C204">
        <f t="shared" si="13"/>
        <v>1.8486172227202968</v>
      </c>
      <c r="D204">
        <f t="shared" si="14"/>
        <v>0.36787944117144267</v>
      </c>
    </row>
    <row r="205" spans="1:4" x14ac:dyDescent="0.25">
      <c r="A205">
        <v>201</v>
      </c>
      <c r="B205">
        <f t="shared" si="12"/>
        <v>1.8302231740200785</v>
      </c>
      <c r="C205">
        <f t="shared" si="13"/>
        <v>1.8393972058572134</v>
      </c>
      <c r="D205">
        <f t="shared" si="14"/>
        <v>0.36604463480401572</v>
      </c>
    </row>
    <row r="206" spans="1:4" x14ac:dyDescent="0.25">
      <c r="A206">
        <v>202</v>
      </c>
      <c r="B206">
        <f t="shared" si="12"/>
        <v>1.8210948978576182</v>
      </c>
      <c r="C206">
        <f t="shared" si="13"/>
        <v>1.8302231740200785</v>
      </c>
      <c r="D206">
        <f t="shared" si="14"/>
        <v>0.36421897957152366</v>
      </c>
    </row>
    <row r="207" spans="1:4" x14ac:dyDescent="0.25">
      <c r="A207">
        <v>203</v>
      </c>
      <c r="B207">
        <f t="shared" si="12"/>
        <v>1.8120121491624532</v>
      </c>
      <c r="C207">
        <f t="shared" si="13"/>
        <v>1.8210948978576182</v>
      </c>
      <c r="D207">
        <f t="shared" si="14"/>
        <v>0.36240242983249066</v>
      </c>
    </row>
    <row r="208" spans="1:4" x14ac:dyDescent="0.25">
      <c r="A208">
        <v>204</v>
      </c>
      <c r="B208">
        <f t="shared" si="12"/>
        <v>1.8029747008653931</v>
      </c>
      <c r="C208">
        <f t="shared" si="13"/>
        <v>1.8120121491624532</v>
      </c>
      <c r="D208">
        <f t="shared" si="14"/>
        <v>0.36059494017307864</v>
      </c>
    </row>
    <row r="209" spans="1:4" x14ac:dyDescent="0.25">
      <c r="A209">
        <v>205</v>
      </c>
      <c r="B209">
        <f t="shared" si="12"/>
        <v>1.7939823270297597</v>
      </c>
      <c r="C209">
        <f t="shared" si="13"/>
        <v>1.8029747008653931</v>
      </c>
      <c r="D209">
        <f t="shared" si="14"/>
        <v>0.35879646540595195</v>
      </c>
    </row>
    <row r="210" spans="1:4" x14ac:dyDescent="0.25">
      <c r="A210">
        <v>206</v>
      </c>
      <c r="B210">
        <f t="shared" si="12"/>
        <v>1.7850348028457386</v>
      </c>
      <c r="C210">
        <f t="shared" si="13"/>
        <v>1.7939823270297597</v>
      </c>
      <c r="D210">
        <f t="shared" si="14"/>
        <v>0.35700696056914771</v>
      </c>
    </row>
    <row r="211" spans="1:4" x14ac:dyDescent="0.25">
      <c r="A211">
        <v>207</v>
      </c>
      <c r="B211">
        <f t="shared" si="12"/>
        <v>1.7761319046247592</v>
      </c>
      <c r="C211">
        <f t="shared" si="13"/>
        <v>1.7850348028457386</v>
      </c>
      <c r="D211">
        <f t="shared" si="14"/>
        <v>0.35522638092495185</v>
      </c>
    </row>
    <row r="212" spans="1:4" x14ac:dyDescent="0.25">
      <c r="A212">
        <v>208</v>
      </c>
      <c r="B212">
        <f t="shared" si="12"/>
        <v>1.7672734097939025</v>
      </c>
      <c r="C212">
        <f t="shared" si="13"/>
        <v>1.7761319046247592</v>
      </c>
      <c r="D212">
        <f t="shared" si="14"/>
        <v>0.35345468195878049</v>
      </c>
    </row>
    <row r="213" spans="1:4" x14ac:dyDescent="0.25">
      <c r="A213">
        <v>209</v>
      </c>
      <c r="B213">
        <f t="shared" si="12"/>
        <v>1.7584590968903362</v>
      </c>
      <c r="C213">
        <f t="shared" si="13"/>
        <v>1.7672734097939025</v>
      </c>
      <c r="D213">
        <f t="shared" si="14"/>
        <v>0.35169181937806726</v>
      </c>
    </row>
    <row r="214" spans="1:4" x14ac:dyDescent="0.25">
      <c r="A214">
        <v>210</v>
      </c>
      <c r="B214">
        <f t="shared" si="12"/>
        <v>1.7496887455557786</v>
      </c>
      <c r="C214">
        <f t="shared" si="13"/>
        <v>1.7584590968903362</v>
      </c>
      <c r="D214">
        <f t="shared" si="14"/>
        <v>0.34993774911115572</v>
      </c>
    </row>
    <row r="215" spans="1:4" x14ac:dyDescent="0.25">
      <c r="A215">
        <v>211</v>
      </c>
      <c r="B215">
        <f t="shared" si="12"/>
        <v>1.7409621365309895</v>
      </c>
      <c r="C215">
        <f t="shared" si="13"/>
        <v>1.7496887455557786</v>
      </c>
      <c r="D215">
        <f t="shared" si="14"/>
        <v>0.34819242730619793</v>
      </c>
    </row>
    <row r="216" spans="1:4" x14ac:dyDescent="0.25">
      <c r="A216">
        <v>212</v>
      </c>
      <c r="B216">
        <f t="shared" si="12"/>
        <v>1.7322790516502891</v>
      </c>
      <c r="C216">
        <f t="shared" si="13"/>
        <v>1.7409621365309895</v>
      </c>
      <c r="D216">
        <f t="shared" si="14"/>
        <v>0.34645581033005779</v>
      </c>
    </row>
    <row r="217" spans="1:4" x14ac:dyDescent="0.25">
      <c r="A217">
        <v>213</v>
      </c>
      <c r="B217">
        <f t="shared" si="12"/>
        <v>1.7236392738361026</v>
      </c>
      <c r="C217">
        <f t="shared" si="13"/>
        <v>1.7322790516502891</v>
      </c>
      <c r="D217">
        <f t="shared" si="14"/>
        <v>0.34472785476722051</v>
      </c>
    </row>
    <row r="218" spans="1:4" x14ac:dyDescent="0.25">
      <c r="A218">
        <v>214</v>
      </c>
      <c r="B218">
        <f t="shared" si="12"/>
        <v>1.7150425870935351</v>
      </c>
      <c r="C218">
        <f t="shared" si="13"/>
        <v>1.7236392738361026</v>
      </c>
      <c r="D218">
        <f t="shared" si="14"/>
        <v>0.34300851741870703</v>
      </c>
    </row>
    <row r="219" spans="1:4" x14ac:dyDescent="0.25">
      <c r="A219">
        <v>215</v>
      </c>
      <c r="B219">
        <f t="shared" si="12"/>
        <v>1.7064887765049701</v>
      </c>
      <c r="C219">
        <f t="shared" si="13"/>
        <v>1.7150425870935351</v>
      </c>
      <c r="D219">
        <f t="shared" si="14"/>
        <v>0.34129775530099404</v>
      </c>
    </row>
    <row r="220" spans="1:4" x14ac:dyDescent="0.25">
      <c r="A220">
        <v>216</v>
      </c>
      <c r="B220">
        <f t="shared" si="12"/>
        <v>1.6979776282246974</v>
      </c>
      <c r="C220">
        <f t="shared" si="13"/>
        <v>1.7064887765049701</v>
      </c>
      <c r="D220">
        <f t="shared" si="14"/>
        <v>0.3395955256449395</v>
      </c>
    </row>
    <row r="221" spans="1:4" x14ac:dyDescent="0.25">
      <c r="A221">
        <v>217</v>
      </c>
      <c r="B221">
        <f t="shared" si="12"/>
        <v>1.6895089294735668</v>
      </c>
      <c r="C221">
        <f t="shared" si="13"/>
        <v>1.6979776282246974</v>
      </c>
      <c r="D221">
        <f t="shared" si="14"/>
        <v>0.33790178589471337</v>
      </c>
    </row>
    <row r="222" spans="1:4" x14ac:dyDescent="0.25">
      <c r="A222">
        <v>218</v>
      </c>
      <c r="B222">
        <f t="shared" si="12"/>
        <v>1.6810824685336683</v>
      </c>
      <c r="C222">
        <f t="shared" si="13"/>
        <v>1.6895089294735668</v>
      </c>
      <c r="D222">
        <f t="shared" si="14"/>
        <v>0.33621649370673368</v>
      </c>
    </row>
    <row r="223" spans="1:4" x14ac:dyDescent="0.25">
      <c r="A223">
        <v>219</v>
      </c>
      <c r="B223">
        <f t="shared" si="12"/>
        <v>1.6726980347430396</v>
      </c>
      <c r="C223">
        <f t="shared" si="13"/>
        <v>1.6810824685336683</v>
      </c>
      <c r="D223">
        <f t="shared" si="14"/>
        <v>0.3345396069486079</v>
      </c>
    </row>
    <row r="224" spans="1:4" x14ac:dyDescent="0.25">
      <c r="A224">
        <v>220</v>
      </c>
      <c r="B224">
        <f t="shared" si="12"/>
        <v>1.6643554184903993</v>
      </c>
      <c r="C224">
        <f t="shared" si="13"/>
        <v>1.6726980347430396</v>
      </c>
      <c r="D224">
        <f t="shared" si="14"/>
        <v>0.33287108369807983</v>
      </c>
    </row>
    <row r="225" spans="1:4" x14ac:dyDescent="0.25">
      <c r="A225">
        <v>221</v>
      </c>
      <c r="B225">
        <f t="shared" si="12"/>
        <v>1.6560544112099065</v>
      </c>
      <c r="C225">
        <f t="shared" si="13"/>
        <v>1.6643554184903993</v>
      </c>
      <c r="D225">
        <f t="shared" si="14"/>
        <v>0.33121088224198131</v>
      </c>
    </row>
    <row r="226" spans="1:4" x14ac:dyDescent="0.25">
      <c r="A226">
        <v>222</v>
      </c>
      <c r="B226">
        <f t="shared" si="12"/>
        <v>1.6477948053759468</v>
      </c>
      <c r="C226">
        <f t="shared" si="13"/>
        <v>1.6560544112099065</v>
      </c>
      <c r="D226">
        <f t="shared" si="14"/>
        <v>0.32955896107518934</v>
      </c>
    </row>
    <row r="227" spans="1:4" x14ac:dyDescent="0.25">
      <c r="A227">
        <v>223</v>
      </c>
      <c r="B227">
        <f t="shared" si="12"/>
        <v>1.6395763944979442</v>
      </c>
      <c r="C227">
        <f t="shared" si="13"/>
        <v>1.6477948053759468</v>
      </c>
      <c r="D227">
        <f t="shared" si="14"/>
        <v>0.32791527889958882</v>
      </c>
    </row>
    <row r="228" spans="1:4" x14ac:dyDescent="0.25">
      <c r="A228">
        <v>224</v>
      </c>
      <c r="B228">
        <f t="shared" si="12"/>
        <v>1.6313989731151988</v>
      </c>
      <c r="C228">
        <f t="shared" si="13"/>
        <v>1.6395763944979442</v>
      </c>
      <c r="D228">
        <f t="shared" si="14"/>
        <v>0.32627979462303974</v>
      </c>
    </row>
    <row r="229" spans="1:4" x14ac:dyDescent="0.25">
      <c r="A229">
        <v>225</v>
      </c>
      <c r="B229">
        <f t="shared" si="12"/>
        <v>1.62326233679175</v>
      </c>
      <c r="C229">
        <f t="shared" si="13"/>
        <v>1.6313989731151988</v>
      </c>
      <c r="D229">
        <f t="shared" si="14"/>
        <v>0.32465246735835002</v>
      </c>
    </row>
    <row r="230" spans="1:4" x14ac:dyDescent="0.25">
      <c r="A230">
        <v>226</v>
      </c>
      <c r="B230">
        <f t="shared" si="12"/>
        <v>1.615166282111266</v>
      </c>
      <c r="C230">
        <f t="shared" si="13"/>
        <v>1.62326233679175</v>
      </c>
      <c r="D230">
        <f t="shared" si="14"/>
        <v>0.32303325642225322</v>
      </c>
    </row>
    <row r="231" spans="1:4" x14ac:dyDescent="0.25">
      <c r="A231">
        <v>227</v>
      </c>
      <c r="B231">
        <f t="shared" si="12"/>
        <v>1.607110606671958</v>
      </c>
      <c r="C231">
        <f t="shared" si="13"/>
        <v>1.615166282111266</v>
      </c>
      <c r="D231">
        <f t="shared" si="14"/>
        <v>0.32142212133439163</v>
      </c>
    </row>
    <row r="232" spans="1:4" x14ac:dyDescent="0.25">
      <c r="A232">
        <v>228</v>
      </c>
      <c r="B232">
        <f t="shared" si="12"/>
        <v>1.5990951090815206</v>
      </c>
      <c r="C232">
        <f t="shared" si="13"/>
        <v>1.607110606671958</v>
      </c>
      <c r="D232">
        <f t="shared" si="14"/>
        <v>0.31981902181630412</v>
      </c>
    </row>
    <row r="233" spans="1:4" x14ac:dyDescent="0.25">
      <c r="A233">
        <v>229</v>
      </c>
      <c r="B233">
        <f t="shared" si="12"/>
        <v>1.5911195889520966</v>
      </c>
      <c r="C233">
        <f t="shared" si="13"/>
        <v>1.5990951090815206</v>
      </c>
      <c r="D233">
        <f t="shared" si="14"/>
        <v>0.31822391779041931</v>
      </c>
    </row>
    <row r="234" spans="1:4" x14ac:dyDescent="0.25">
      <c r="A234">
        <v>230</v>
      </c>
      <c r="B234">
        <f t="shared" si="12"/>
        <v>1.5831838468952673</v>
      </c>
      <c r="C234">
        <f t="shared" si="13"/>
        <v>1.5911195889520966</v>
      </c>
      <c r="D234">
        <f t="shared" si="14"/>
        <v>0.31663676937905344</v>
      </c>
    </row>
    <row r="235" spans="1:4" x14ac:dyDescent="0.25">
      <c r="A235">
        <v>231</v>
      </c>
      <c r="B235">
        <f t="shared" si="12"/>
        <v>1.5752876845170678</v>
      </c>
      <c r="C235">
        <f t="shared" si="13"/>
        <v>1.5831838468952673</v>
      </c>
      <c r="D235">
        <f t="shared" si="14"/>
        <v>0.31505753690341354</v>
      </c>
    </row>
    <row r="236" spans="1:4" x14ac:dyDescent="0.25">
      <c r="A236">
        <v>232</v>
      </c>
      <c r="B236">
        <f t="shared" si="12"/>
        <v>1.5674309044130277</v>
      </c>
      <c r="C236">
        <f t="shared" si="13"/>
        <v>1.5752876845170678</v>
      </c>
      <c r="D236">
        <f t="shared" si="14"/>
        <v>0.31348618088260555</v>
      </c>
    </row>
    <row r="237" spans="1:4" x14ac:dyDescent="0.25">
      <c r="A237">
        <v>233</v>
      </c>
      <c r="B237">
        <f t="shared" si="12"/>
        <v>1.559613310163235</v>
      </c>
      <c r="C237">
        <f t="shared" si="13"/>
        <v>1.5674309044130277</v>
      </c>
      <c r="D237">
        <f t="shared" si="14"/>
        <v>0.31192266203264701</v>
      </c>
    </row>
    <row r="238" spans="1:4" x14ac:dyDescent="0.25">
      <c r="A238">
        <v>234</v>
      </c>
      <c r="B238">
        <f t="shared" si="12"/>
        <v>1.5518347063274263</v>
      </c>
      <c r="C238">
        <f t="shared" si="13"/>
        <v>1.559613310163235</v>
      </c>
      <c r="D238">
        <f t="shared" si="14"/>
        <v>0.31036694126548525</v>
      </c>
    </row>
    <row r="239" spans="1:4" x14ac:dyDescent="0.25">
      <c r="A239">
        <v>235</v>
      </c>
      <c r="B239">
        <f t="shared" si="12"/>
        <v>1.5440948984401004</v>
      </c>
      <c r="C239">
        <f t="shared" si="13"/>
        <v>1.5518347063274263</v>
      </c>
      <c r="D239">
        <f t="shared" si="14"/>
        <v>0.30881897968802008</v>
      </c>
    </row>
    <row r="240" spans="1:4" x14ac:dyDescent="0.25">
      <c r="A240">
        <v>236</v>
      </c>
      <c r="B240">
        <f t="shared" ref="B240:B303" si="15">C240*EXP(-0.005)</f>
        <v>1.5363936930056574</v>
      </c>
      <c r="C240">
        <f t="shared" ref="C240:C303" si="16">B239</f>
        <v>1.5440948984401004</v>
      </c>
      <c r="D240">
        <f t="shared" ref="D240:D303" si="17">B240/$C$5</f>
        <v>0.30727873860113147</v>
      </c>
    </row>
    <row r="241" spans="1:4" x14ac:dyDescent="0.25">
      <c r="A241">
        <v>237</v>
      </c>
      <c r="B241">
        <f t="shared" si="15"/>
        <v>1.5287308974935601</v>
      </c>
      <c r="C241">
        <f t="shared" si="16"/>
        <v>1.5363936930056574</v>
      </c>
      <c r="D241">
        <f t="shared" si="17"/>
        <v>0.30574617949871202</v>
      </c>
    </row>
    <row r="242" spans="1:4" x14ac:dyDescent="0.25">
      <c r="A242">
        <v>238</v>
      </c>
      <c r="B242">
        <f t="shared" si="15"/>
        <v>1.5211063203335216</v>
      </c>
      <c r="C242">
        <f t="shared" si="16"/>
        <v>1.5287308974935601</v>
      </c>
      <c r="D242">
        <f t="shared" si="17"/>
        <v>0.3042212640667043</v>
      </c>
    </row>
    <row r="243" spans="1:4" x14ac:dyDescent="0.25">
      <c r="A243">
        <v>239</v>
      </c>
      <c r="B243">
        <f t="shared" si="15"/>
        <v>1.5135197709107158</v>
      </c>
      <c r="C243">
        <f t="shared" si="16"/>
        <v>1.5211063203335216</v>
      </c>
      <c r="D243">
        <f t="shared" si="17"/>
        <v>0.30270395418214313</v>
      </c>
    </row>
    <row r="244" spans="1:4" x14ac:dyDescent="0.25">
      <c r="A244">
        <v>240</v>
      </c>
      <c r="B244">
        <f t="shared" si="15"/>
        <v>1.5059710595610118</v>
      </c>
      <c r="C244">
        <f t="shared" si="16"/>
        <v>1.5135197709107158</v>
      </c>
      <c r="D244">
        <f t="shared" si="17"/>
        <v>0.30119421191220236</v>
      </c>
    </row>
    <row r="245" spans="1:4" x14ac:dyDescent="0.25">
      <c r="A245">
        <v>241</v>
      </c>
      <c r="B245">
        <f t="shared" si="15"/>
        <v>1.4984599975662332</v>
      </c>
      <c r="C245">
        <f t="shared" si="16"/>
        <v>1.5059710595610118</v>
      </c>
      <c r="D245">
        <f t="shared" si="17"/>
        <v>0.29969199951324665</v>
      </c>
    </row>
    <row r="246" spans="1:4" x14ac:dyDescent="0.25">
      <c r="A246">
        <v>242</v>
      </c>
      <c r="B246">
        <f t="shared" si="15"/>
        <v>1.4909863971494384</v>
      </c>
      <c r="C246">
        <f t="shared" si="16"/>
        <v>1.4984599975662332</v>
      </c>
      <c r="D246">
        <f t="shared" si="17"/>
        <v>0.29819727942988766</v>
      </c>
    </row>
    <row r="247" spans="1:4" x14ac:dyDescent="0.25">
      <c r="A247">
        <v>243</v>
      </c>
      <c r="B247">
        <f t="shared" si="15"/>
        <v>1.4835500714702279</v>
      </c>
      <c r="C247">
        <f t="shared" si="16"/>
        <v>1.4909863971494384</v>
      </c>
      <c r="D247">
        <f t="shared" si="17"/>
        <v>0.29671001429404559</v>
      </c>
    </row>
    <row r="248" spans="1:4" x14ac:dyDescent="0.25">
      <c r="A248">
        <v>244</v>
      </c>
      <c r="B248">
        <f t="shared" si="15"/>
        <v>1.4761508346200725</v>
      </c>
      <c r="C248">
        <f t="shared" si="16"/>
        <v>1.4835500714702279</v>
      </c>
      <c r="D248">
        <f t="shared" si="17"/>
        <v>0.29523016692401449</v>
      </c>
    </row>
    <row r="249" spans="1:4" x14ac:dyDescent="0.25">
      <c r="A249">
        <v>245</v>
      </c>
      <c r="B249">
        <f t="shared" si="15"/>
        <v>1.4687885016176654</v>
      </c>
      <c r="C249">
        <f t="shared" si="16"/>
        <v>1.4761508346200725</v>
      </c>
      <c r="D249">
        <f t="shared" si="17"/>
        <v>0.2937577003235331</v>
      </c>
    </row>
    <row r="250" spans="1:4" x14ac:dyDescent="0.25">
      <c r="A250">
        <v>246</v>
      </c>
      <c r="B250">
        <f t="shared" si="15"/>
        <v>1.4614628884042984</v>
      </c>
      <c r="C250">
        <f t="shared" si="16"/>
        <v>1.4687885016176654</v>
      </c>
      <c r="D250">
        <f t="shared" si="17"/>
        <v>0.2922925776808597</v>
      </c>
    </row>
    <row r="251" spans="1:4" x14ac:dyDescent="0.25">
      <c r="A251">
        <v>247</v>
      </c>
      <c r="B251">
        <f t="shared" si="15"/>
        <v>1.4541738118392593</v>
      </c>
      <c r="C251">
        <f t="shared" si="16"/>
        <v>1.4614628884042984</v>
      </c>
      <c r="D251">
        <f t="shared" si="17"/>
        <v>0.29083476236785188</v>
      </c>
    </row>
    <row r="252" spans="1:4" x14ac:dyDescent="0.25">
      <c r="A252">
        <v>248</v>
      </c>
      <c r="B252">
        <f t="shared" si="15"/>
        <v>1.4469210896952545</v>
      </c>
      <c r="C252">
        <f t="shared" si="16"/>
        <v>1.4541738118392593</v>
      </c>
      <c r="D252">
        <f t="shared" si="17"/>
        <v>0.28938421793905089</v>
      </c>
    </row>
    <row r="253" spans="1:4" x14ac:dyDescent="0.25">
      <c r="A253">
        <v>249</v>
      </c>
      <c r="B253">
        <f t="shared" si="15"/>
        <v>1.4397045406538527</v>
      </c>
      <c r="C253">
        <f t="shared" si="16"/>
        <v>1.4469210896952545</v>
      </c>
      <c r="D253">
        <f t="shared" si="17"/>
        <v>0.28794090813077056</v>
      </c>
    </row>
    <row r="254" spans="1:4" x14ac:dyDescent="0.25">
      <c r="A254">
        <v>250</v>
      </c>
      <c r="B254">
        <f t="shared" si="15"/>
        <v>1.4325239843009518</v>
      </c>
      <c r="C254">
        <f t="shared" si="16"/>
        <v>1.4397045406538527</v>
      </c>
      <c r="D254">
        <f t="shared" si="17"/>
        <v>0.28650479686019037</v>
      </c>
    </row>
    <row r="255" spans="1:4" x14ac:dyDescent="0.25">
      <c r="A255">
        <v>251</v>
      </c>
      <c r="B255">
        <f t="shared" si="15"/>
        <v>1.4253792411222692</v>
      </c>
      <c r="C255">
        <f t="shared" si="16"/>
        <v>1.4325239843009518</v>
      </c>
      <c r="D255">
        <f t="shared" si="17"/>
        <v>0.28507584822445386</v>
      </c>
    </row>
    <row r="256" spans="1:4" x14ac:dyDescent="0.25">
      <c r="A256">
        <v>252</v>
      </c>
      <c r="B256">
        <f t="shared" si="15"/>
        <v>1.4182701324988531</v>
      </c>
      <c r="C256">
        <f t="shared" si="16"/>
        <v>1.4253792411222692</v>
      </c>
      <c r="D256">
        <f t="shared" si="17"/>
        <v>0.28365402649977062</v>
      </c>
    </row>
    <row r="257" spans="1:4" x14ac:dyDescent="0.25">
      <c r="A257">
        <v>253</v>
      </c>
      <c r="B257">
        <f t="shared" si="15"/>
        <v>1.4111964807026178</v>
      </c>
      <c r="C257">
        <f t="shared" si="16"/>
        <v>1.4182701324988531</v>
      </c>
      <c r="D257">
        <f t="shared" si="17"/>
        <v>0.28223929614052357</v>
      </c>
    </row>
    <row r="258" spans="1:4" x14ac:dyDescent="0.25">
      <c r="A258">
        <v>254</v>
      </c>
      <c r="B258">
        <f t="shared" si="15"/>
        <v>1.4041581088919</v>
      </c>
      <c r="C258">
        <f t="shared" si="16"/>
        <v>1.4111964807026178</v>
      </c>
      <c r="D258">
        <f t="shared" si="17"/>
        <v>0.28083162177838</v>
      </c>
    </row>
    <row r="259" spans="1:4" x14ac:dyDescent="0.25">
      <c r="A259">
        <v>255</v>
      </c>
      <c r="B259">
        <f t="shared" si="15"/>
        <v>1.3971548411070378</v>
      </c>
      <c r="C259">
        <f t="shared" si="16"/>
        <v>1.4041581088919</v>
      </c>
      <c r="D259">
        <f t="shared" si="17"/>
        <v>0.27943096822140756</v>
      </c>
    </row>
    <row r="260" spans="1:4" x14ac:dyDescent="0.25">
      <c r="A260">
        <v>256</v>
      </c>
      <c r="B260">
        <f t="shared" si="15"/>
        <v>1.3901865022659718</v>
      </c>
      <c r="C260">
        <f t="shared" si="16"/>
        <v>1.3971548411070378</v>
      </c>
      <c r="D260">
        <f t="shared" si="17"/>
        <v>0.27803730045319436</v>
      </c>
    </row>
    <row r="261" spans="1:4" x14ac:dyDescent="0.25">
      <c r="A261">
        <v>257</v>
      </c>
      <c r="B261">
        <f t="shared" si="15"/>
        <v>1.3832529181598681</v>
      </c>
      <c r="C261">
        <f t="shared" si="16"/>
        <v>1.3901865022659718</v>
      </c>
      <c r="D261">
        <f t="shared" si="17"/>
        <v>0.27665058363197359</v>
      </c>
    </row>
    <row r="262" spans="1:4" x14ac:dyDescent="0.25">
      <c r="A262">
        <v>258</v>
      </c>
      <c r="B262">
        <f t="shared" si="15"/>
        <v>1.3763539154487627</v>
      </c>
      <c r="C262">
        <f t="shared" si="16"/>
        <v>1.3832529181598681</v>
      </c>
      <c r="D262">
        <f t="shared" si="17"/>
        <v>0.27527078308975256</v>
      </c>
    </row>
    <row r="263" spans="1:4" x14ac:dyDescent="0.25">
      <c r="A263">
        <v>259</v>
      </c>
      <c r="B263">
        <f t="shared" si="15"/>
        <v>1.3694893216572288</v>
      </c>
      <c r="C263">
        <f t="shared" si="16"/>
        <v>1.3763539154487627</v>
      </c>
      <c r="D263">
        <f t="shared" si="17"/>
        <v>0.27389786433144575</v>
      </c>
    </row>
    <row r="264" spans="1:4" x14ac:dyDescent="0.25">
      <c r="A264">
        <v>260</v>
      </c>
      <c r="B264">
        <f t="shared" si="15"/>
        <v>1.362658965170064</v>
      </c>
      <c r="C264">
        <f t="shared" si="16"/>
        <v>1.3694893216572288</v>
      </c>
      <c r="D264">
        <f t="shared" si="17"/>
        <v>0.27253179303401281</v>
      </c>
    </row>
    <row r="265" spans="1:4" x14ac:dyDescent="0.25">
      <c r="A265">
        <v>261</v>
      </c>
      <c r="B265">
        <f t="shared" si="15"/>
        <v>1.3558626752280003</v>
      </c>
      <c r="C265">
        <f t="shared" si="16"/>
        <v>1.362658965170064</v>
      </c>
      <c r="D265">
        <f t="shared" si="17"/>
        <v>0.27117253504560007</v>
      </c>
    </row>
    <row r="266" spans="1:4" x14ac:dyDescent="0.25">
      <c r="A266">
        <v>262</v>
      </c>
      <c r="B266">
        <f t="shared" si="15"/>
        <v>1.3491002819234352</v>
      </c>
      <c r="C266">
        <f t="shared" si="16"/>
        <v>1.3558626752280003</v>
      </c>
      <c r="D266">
        <f t="shared" si="17"/>
        <v>0.26982005638468703</v>
      </c>
    </row>
    <row r="267" spans="1:4" x14ac:dyDescent="0.25">
      <c r="A267">
        <v>263</v>
      </c>
      <c r="B267">
        <f t="shared" si="15"/>
        <v>1.3423716161961841</v>
      </c>
      <c r="C267">
        <f t="shared" si="16"/>
        <v>1.3491002819234352</v>
      </c>
      <c r="D267">
        <f t="shared" si="17"/>
        <v>0.26847432323923681</v>
      </c>
    </row>
    <row r="268" spans="1:4" x14ac:dyDescent="0.25">
      <c r="A268">
        <v>264</v>
      </c>
      <c r="B268">
        <f t="shared" si="15"/>
        <v>1.3356765098292529</v>
      </c>
      <c r="C268">
        <f t="shared" si="16"/>
        <v>1.3423716161961841</v>
      </c>
      <c r="D268">
        <f t="shared" si="17"/>
        <v>0.26713530196585056</v>
      </c>
    </row>
    <row r="269" spans="1:4" x14ac:dyDescent="0.25">
      <c r="A269">
        <v>265</v>
      </c>
      <c r="B269">
        <f t="shared" si="15"/>
        <v>1.3290147954446341</v>
      </c>
      <c r="C269">
        <f t="shared" si="16"/>
        <v>1.3356765098292529</v>
      </c>
      <c r="D269">
        <f t="shared" si="17"/>
        <v>0.26580295908892682</v>
      </c>
    </row>
    <row r="270" spans="1:4" x14ac:dyDescent="0.25">
      <c r="A270">
        <v>266</v>
      </c>
      <c r="B270">
        <f t="shared" si="15"/>
        <v>1.3223863064991208</v>
      </c>
      <c r="C270">
        <f t="shared" si="16"/>
        <v>1.3290147954446341</v>
      </c>
      <c r="D270">
        <f t="shared" si="17"/>
        <v>0.26447726129982418</v>
      </c>
    </row>
    <row r="271" spans="1:4" x14ac:dyDescent="0.25">
      <c r="A271">
        <v>267</v>
      </c>
      <c r="B271">
        <f t="shared" si="15"/>
        <v>1.3157908772801445</v>
      </c>
      <c r="C271">
        <f t="shared" si="16"/>
        <v>1.3223863064991208</v>
      </c>
      <c r="D271">
        <f t="shared" si="17"/>
        <v>0.26315817545602893</v>
      </c>
    </row>
    <row r="272" spans="1:4" x14ac:dyDescent="0.25">
      <c r="A272">
        <v>268</v>
      </c>
      <c r="B272">
        <f t="shared" si="15"/>
        <v>1.3092283429016311</v>
      </c>
      <c r="C272">
        <f t="shared" si="16"/>
        <v>1.3157908772801445</v>
      </c>
      <c r="D272">
        <f t="shared" si="17"/>
        <v>0.26184566858032621</v>
      </c>
    </row>
    <row r="273" spans="1:4" x14ac:dyDescent="0.25">
      <c r="A273">
        <v>269</v>
      </c>
      <c r="B273">
        <f t="shared" si="15"/>
        <v>1.3026985392998791</v>
      </c>
      <c r="C273">
        <f t="shared" si="16"/>
        <v>1.3092283429016311</v>
      </c>
      <c r="D273">
        <f t="shared" si="17"/>
        <v>0.26053970785997582</v>
      </c>
    </row>
    <row r="274" spans="1:4" x14ac:dyDescent="0.25">
      <c r="A274">
        <v>270</v>
      </c>
      <c r="B274">
        <f t="shared" si="15"/>
        <v>1.2962013032294586</v>
      </c>
      <c r="C274">
        <f t="shared" si="16"/>
        <v>1.3026985392998791</v>
      </c>
      <c r="D274">
        <f t="shared" si="17"/>
        <v>0.25924026064589173</v>
      </c>
    </row>
    <row r="275" spans="1:4" x14ac:dyDescent="0.25">
      <c r="A275">
        <v>271</v>
      </c>
      <c r="B275">
        <f t="shared" si="15"/>
        <v>1.2897364722591294</v>
      </c>
      <c r="C275">
        <f t="shared" si="16"/>
        <v>1.2962013032294586</v>
      </c>
      <c r="D275">
        <f t="shared" si="17"/>
        <v>0.25794729445182585</v>
      </c>
    </row>
    <row r="276" spans="1:4" x14ac:dyDescent="0.25">
      <c r="A276">
        <v>272</v>
      </c>
      <c r="B276">
        <f t="shared" si="15"/>
        <v>1.2833038847677805</v>
      </c>
      <c r="C276">
        <f t="shared" si="16"/>
        <v>1.2897364722591294</v>
      </c>
      <c r="D276">
        <f t="shared" si="17"/>
        <v>0.2566607769535561</v>
      </c>
    </row>
    <row r="277" spans="1:4" x14ac:dyDescent="0.25">
      <c r="A277">
        <v>273</v>
      </c>
      <c r="B277">
        <f t="shared" si="15"/>
        <v>1.2769033799403895</v>
      </c>
      <c r="C277">
        <f t="shared" si="16"/>
        <v>1.2833038847677805</v>
      </c>
      <c r="D277">
        <f t="shared" si="17"/>
        <v>0.2553806759880779</v>
      </c>
    </row>
    <row r="278" spans="1:4" x14ac:dyDescent="0.25">
      <c r="A278">
        <v>274</v>
      </c>
      <c r="B278">
        <f t="shared" si="15"/>
        <v>1.2705347977640025</v>
      </c>
      <c r="C278">
        <f t="shared" si="16"/>
        <v>1.2769033799403895</v>
      </c>
      <c r="D278">
        <f t="shared" si="17"/>
        <v>0.25410695955280049</v>
      </c>
    </row>
    <row r="279" spans="1:4" x14ac:dyDescent="0.25">
      <c r="A279">
        <v>275</v>
      </c>
      <c r="B279">
        <f t="shared" si="15"/>
        <v>1.2641979790237334</v>
      </c>
      <c r="C279">
        <f t="shared" si="16"/>
        <v>1.2705347977640025</v>
      </c>
      <c r="D279">
        <f t="shared" si="17"/>
        <v>0.25283959580474669</v>
      </c>
    </row>
    <row r="280" spans="1:4" x14ac:dyDescent="0.25">
      <c r="A280">
        <v>276</v>
      </c>
      <c r="B280">
        <f t="shared" si="15"/>
        <v>1.2578927652987837</v>
      </c>
      <c r="C280">
        <f t="shared" si="16"/>
        <v>1.2641979790237334</v>
      </c>
      <c r="D280">
        <f t="shared" si="17"/>
        <v>0.25157855305975674</v>
      </c>
    </row>
    <row r="281" spans="1:4" x14ac:dyDescent="0.25">
      <c r="A281">
        <v>277</v>
      </c>
      <c r="B281">
        <f t="shared" si="15"/>
        <v>1.2516189989584816</v>
      </c>
      <c r="C281">
        <f t="shared" si="16"/>
        <v>1.2578927652987837</v>
      </c>
      <c r="D281">
        <f t="shared" si="17"/>
        <v>0.25032379979169633</v>
      </c>
    </row>
    <row r="282" spans="1:4" x14ac:dyDescent="0.25">
      <c r="A282">
        <v>278</v>
      </c>
      <c r="B282">
        <f t="shared" si="15"/>
        <v>1.245376523158342</v>
      </c>
      <c r="C282">
        <f t="shared" si="16"/>
        <v>1.2516189989584816</v>
      </c>
      <c r="D282">
        <f t="shared" si="17"/>
        <v>0.24907530463166841</v>
      </c>
    </row>
    <row r="283" spans="1:4" x14ac:dyDescent="0.25">
      <c r="A283">
        <v>279</v>
      </c>
      <c r="B283">
        <f t="shared" si="15"/>
        <v>1.2391651818361449</v>
      </c>
      <c r="C283">
        <f t="shared" si="16"/>
        <v>1.245376523158342</v>
      </c>
      <c r="D283">
        <f t="shared" si="17"/>
        <v>0.24783303636722898</v>
      </c>
    </row>
    <row r="284" spans="1:4" x14ac:dyDescent="0.25">
      <c r="A284">
        <v>280</v>
      </c>
      <c r="B284">
        <f t="shared" si="15"/>
        <v>1.2329848197080335</v>
      </c>
      <c r="C284">
        <f t="shared" si="16"/>
        <v>1.2391651818361449</v>
      </c>
      <c r="D284">
        <f t="shared" si="17"/>
        <v>0.24659696394160671</v>
      </c>
    </row>
    <row r="285" spans="1:4" x14ac:dyDescent="0.25">
      <c r="A285">
        <v>281</v>
      </c>
      <c r="B285">
        <f t="shared" si="15"/>
        <v>1.2268352822646329</v>
      </c>
      <c r="C285">
        <f t="shared" si="16"/>
        <v>1.2329848197080335</v>
      </c>
      <c r="D285">
        <f t="shared" si="17"/>
        <v>0.24536705645292659</v>
      </c>
    </row>
    <row r="286" spans="1:4" x14ac:dyDescent="0.25">
      <c r="A286">
        <v>282</v>
      </c>
      <c r="B286">
        <f t="shared" si="15"/>
        <v>1.2207164157671866</v>
      </c>
      <c r="C286">
        <f t="shared" si="16"/>
        <v>1.2268352822646329</v>
      </c>
      <c r="D286">
        <f t="shared" si="17"/>
        <v>0.24414328315343731</v>
      </c>
    </row>
    <row r="287" spans="1:4" x14ac:dyDescent="0.25">
      <c r="A287">
        <v>283</v>
      </c>
      <c r="B287">
        <f t="shared" si="15"/>
        <v>1.2146280672437135</v>
      </c>
      <c r="C287">
        <f t="shared" si="16"/>
        <v>1.2207164157671866</v>
      </c>
      <c r="D287">
        <f t="shared" si="17"/>
        <v>0.24292561344874269</v>
      </c>
    </row>
    <row r="288" spans="1:4" x14ac:dyDescent="0.25">
      <c r="A288">
        <v>284</v>
      </c>
      <c r="B288">
        <f t="shared" si="15"/>
        <v>1.2085700844851834</v>
      </c>
      <c r="C288">
        <f t="shared" si="16"/>
        <v>1.2146280672437135</v>
      </c>
      <c r="D288">
        <f t="shared" si="17"/>
        <v>0.2417140168970367</v>
      </c>
    </row>
    <row r="289" spans="1:4" x14ac:dyDescent="0.25">
      <c r="A289">
        <v>285</v>
      </c>
      <c r="B289">
        <f t="shared" si="15"/>
        <v>1.2025423160417119</v>
      </c>
      <c r="C289">
        <f t="shared" si="16"/>
        <v>1.2085700844851834</v>
      </c>
      <c r="D289">
        <f t="shared" si="17"/>
        <v>0.24050846320834238</v>
      </c>
    </row>
    <row r="290" spans="1:4" x14ac:dyDescent="0.25">
      <c r="A290">
        <v>286</v>
      </c>
      <c r="B290">
        <f t="shared" si="15"/>
        <v>1.1965446112187739</v>
      </c>
      <c r="C290">
        <f t="shared" si="16"/>
        <v>1.2025423160417119</v>
      </c>
      <c r="D290">
        <f t="shared" si="17"/>
        <v>0.23930892224375477</v>
      </c>
    </row>
    <row r="291" spans="1:4" x14ac:dyDescent="0.25">
      <c r="A291">
        <v>287</v>
      </c>
      <c r="B291">
        <f t="shared" si="15"/>
        <v>1.1905768200734363</v>
      </c>
      <c r="C291">
        <f t="shared" si="16"/>
        <v>1.1965446112187739</v>
      </c>
      <c r="D291">
        <f t="shared" si="17"/>
        <v>0.23811536401468728</v>
      </c>
    </row>
    <row r="292" spans="1:4" x14ac:dyDescent="0.25">
      <c r="A292">
        <v>288</v>
      </c>
      <c r="B292">
        <f t="shared" si="15"/>
        <v>1.18463879341061</v>
      </c>
      <c r="C292">
        <f t="shared" si="16"/>
        <v>1.1905768200734363</v>
      </c>
      <c r="D292">
        <f t="shared" si="17"/>
        <v>0.23692775868212199</v>
      </c>
    </row>
    <row r="293" spans="1:4" x14ac:dyDescent="0.25">
      <c r="A293">
        <v>289</v>
      </c>
      <c r="B293">
        <f t="shared" si="15"/>
        <v>1.1787303827793187</v>
      </c>
      <c r="C293">
        <f t="shared" si="16"/>
        <v>1.18463879341061</v>
      </c>
      <c r="D293">
        <f t="shared" si="17"/>
        <v>0.23574607655586374</v>
      </c>
    </row>
    <row r="294" spans="1:4" x14ac:dyDescent="0.25">
      <c r="A294">
        <v>290</v>
      </c>
      <c r="B294">
        <f t="shared" si="15"/>
        <v>1.1728514404689894</v>
      </c>
      <c r="C294">
        <f t="shared" si="16"/>
        <v>1.1787303827793187</v>
      </c>
      <c r="D294">
        <f t="shared" si="17"/>
        <v>0.23457028809379787</v>
      </c>
    </row>
    <row r="295" spans="1:4" x14ac:dyDescent="0.25">
      <c r="A295">
        <v>291</v>
      </c>
      <c r="B295">
        <f t="shared" si="15"/>
        <v>1.1670018195057579</v>
      </c>
      <c r="C295">
        <f t="shared" si="16"/>
        <v>1.1728514404689894</v>
      </c>
      <c r="D295">
        <f t="shared" si="17"/>
        <v>0.23340036390115157</v>
      </c>
    </row>
    <row r="296" spans="1:4" x14ac:dyDescent="0.25">
      <c r="A296">
        <v>292</v>
      </c>
      <c r="B296">
        <f t="shared" si="15"/>
        <v>1.1611813736487953</v>
      </c>
      <c r="C296">
        <f t="shared" si="16"/>
        <v>1.1670018195057579</v>
      </c>
      <c r="D296">
        <f t="shared" si="17"/>
        <v>0.23223627472975905</v>
      </c>
    </row>
    <row r="297" spans="1:4" x14ac:dyDescent="0.25">
      <c r="A297">
        <v>293</v>
      </c>
      <c r="B297">
        <f t="shared" si="15"/>
        <v>1.1553899573866522</v>
      </c>
      <c r="C297">
        <f t="shared" si="16"/>
        <v>1.1611813736487953</v>
      </c>
      <c r="D297">
        <f t="shared" si="17"/>
        <v>0.23107799147733044</v>
      </c>
    </row>
    <row r="298" spans="1:4" x14ac:dyDescent="0.25">
      <c r="A298">
        <v>294</v>
      </c>
      <c r="B298">
        <f t="shared" si="15"/>
        <v>1.1496274259336203</v>
      </c>
      <c r="C298">
        <f t="shared" si="16"/>
        <v>1.1553899573866522</v>
      </c>
      <c r="D298">
        <f t="shared" si="17"/>
        <v>0.22992548518672407</v>
      </c>
    </row>
    <row r="299" spans="1:4" x14ac:dyDescent="0.25">
      <c r="A299">
        <v>295</v>
      </c>
      <c r="B299">
        <f t="shared" si="15"/>
        <v>1.1438936352261133</v>
      </c>
      <c r="C299">
        <f t="shared" si="16"/>
        <v>1.1496274259336203</v>
      </c>
      <c r="D299">
        <f t="shared" si="17"/>
        <v>0.22877872704522267</v>
      </c>
    </row>
    <row r="300" spans="1:4" x14ac:dyDescent="0.25">
      <c r="A300">
        <v>296</v>
      </c>
      <c r="B300">
        <f t="shared" si="15"/>
        <v>1.1381884419190649</v>
      </c>
      <c r="C300">
        <f t="shared" si="16"/>
        <v>1.1438936352261133</v>
      </c>
      <c r="D300">
        <f t="shared" si="17"/>
        <v>0.22763768838381299</v>
      </c>
    </row>
    <row r="301" spans="1:4" x14ac:dyDescent="0.25">
      <c r="A301">
        <v>297</v>
      </c>
      <c r="B301">
        <f t="shared" si="15"/>
        <v>1.1325117033823451</v>
      </c>
      <c r="C301">
        <f t="shared" si="16"/>
        <v>1.1381884419190649</v>
      </c>
      <c r="D301">
        <f t="shared" si="17"/>
        <v>0.22650234067646902</v>
      </c>
    </row>
    <row r="302" spans="1:4" x14ac:dyDescent="0.25">
      <c r="A302">
        <v>298</v>
      </c>
      <c r="B302">
        <f t="shared" si="15"/>
        <v>1.1268632776971947</v>
      </c>
      <c r="C302">
        <f t="shared" si="16"/>
        <v>1.1325117033823451</v>
      </c>
      <c r="D302">
        <f t="shared" si="17"/>
        <v>0.22537265553943894</v>
      </c>
    </row>
    <row r="303" spans="1:4" x14ac:dyDescent="0.25">
      <c r="A303">
        <v>299</v>
      </c>
      <c r="B303">
        <f t="shared" si="15"/>
        <v>1.1212430236526778</v>
      </c>
      <c r="C303">
        <f t="shared" si="16"/>
        <v>1.1268632776971947</v>
      </c>
      <c r="D303">
        <f t="shared" si="17"/>
        <v>0.22424860473053557</v>
      </c>
    </row>
    <row r="304" spans="1:4" x14ac:dyDescent="0.25">
      <c r="A304">
        <v>300</v>
      </c>
      <c r="B304">
        <f t="shared" ref="B304:B367" si="18">C304*EXP(-0.005)</f>
        <v>1.1156508007421504</v>
      </c>
      <c r="C304">
        <f t="shared" ref="C304:C367" si="19">B303</f>
        <v>1.1212430236526778</v>
      </c>
      <c r="D304">
        <f t="shared" ref="D304:D367" si="20">B304/$C$5</f>
        <v>0.22313016014843007</v>
      </c>
    </row>
    <row r="305" spans="1:4" x14ac:dyDescent="0.25">
      <c r="A305">
        <v>301</v>
      </c>
      <c r="B305">
        <f t="shared" si="18"/>
        <v>1.1100864691597483</v>
      </c>
      <c r="C305">
        <f t="shared" si="19"/>
        <v>1.1156508007421504</v>
      </c>
      <c r="D305">
        <f t="shared" si="20"/>
        <v>0.22201729383194965</v>
      </c>
    </row>
    <row r="306" spans="1:4" x14ac:dyDescent="0.25">
      <c r="A306">
        <v>302</v>
      </c>
      <c r="B306">
        <f t="shared" si="18"/>
        <v>1.1045498897968922</v>
      </c>
      <c r="C306">
        <f t="shared" si="19"/>
        <v>1.1100864691597483</v>
      </c>
      <c r="D306">
        <f t="shared" si="20"/>
        <v>0.22090997795937845</v>
      </c>
    </row>
    <row r="307" spans="1:4" x14ac:dyDescent="0.25">
      <c r="A307">
        <v>303</v>
      </c>
      <c r="B307">
        <f t="shared" si="18"/>
        <v>1.0990409242388097</v>
      </c>
      <c r="C307">
        <f t="shared" si="19"/>
        <v>1.1045498897968922</v>
      </c>
      <c r="D307">
        <f t="shared" si="20"/>
        <v>0.21980818484776193</v>
      </c>
    </row>
    <row r="308" spans="1:4" x14ac:dyDescent="0.25">
      <c r="A308">
        <v>304</v>
      </c>
      <c r="B308">
        <f t="shared" si="18"/>
        <v>1.0935594347610751</v>
      </c>
      <c r="C308">
        <f t="shared" si="19"/>
        <v>1.0990409242388097</v>
      </c>
      <c r="D308">
        <f t="shared" si="20"/>
        <v>0.21871188695221502</v>
      </c>
    </row>
    <row r="309" spans="1:4" x14ac:dyDescent="0.25">
      <c r="A309">
        <v>305</v>
      </c>
      <c r="B309">
        <f t="shared" si="18"/>
        <v>1.0881052843261656</v>
      </c>
      <c r="C309">
        <f t="shared" si="19"/>
        <v>1.0935594347610751</v>
      </c>
      <c r="D309">
        <f t="shared" si="20"/>
        <v>0.21762105686523311</v>
      </c>
    </row>
    <row r="310" spans="1:4" x14ac:dyDescent="0.25">
      <c r="A310">
        <v>306</v>
      </c>
      <c r="B310">
        <f t="shared" si="18"/>
        <v>1.0826783365800365</v>
      </c>
      <c r="C310">
        <f t="shared" si="19"/>
        <v>1.0881052843261656</v>
      </c>
      <c r="D310">
        <f t="shared" si="20"/>
        <v>0.21653566731600732</v>
      </c>
    </row>
    <row r="311" spans="1:4" x14ac:dyDescent="0.25">
      <c r="A311">
        <v>307</v>
      </c>
      <c r="B311">
        <f t="shared" si="18"/>
        <v>1.0772784558487114</v>
      </c>
      <c r="C311">
        <f t="shared" si="19"/>
        <v>1.0826783365800365</v>
      </c>
      <c r="D311">
        <f t="shared" si="20"/>
        <v>0.21545569116974228</v>
      </c>
    </row>
    <row r="312" spans="1:4" x14ac:dyDescent="0.25">
      <c r="A312">
        <v>308</v>
      </c>
      <c r="B312">
        <f t="shared" si="18"/>
        <v>1.0719055071348909</v>
      </c>
      <c r="C312">
        <f t="shared" si="19"/>
        <v>1.0772784558487114</v>
      </c>
      <c r="D312">
        <f t="shared" si="20"/>
        <v>0.21438110142697817</v>
      </c>
    </row>
    <row r="313" spans="1:4" x14ac:dyDescent="0.25">
      <c r="A313">
        <v>309</v>
      </c>
      <c r="B313">
        <f t="shared" si="18"/>
        <v>1.0665593561145772</v>
      </c>
      <c r="C313">
        <f t="shared" si="19"/>
        <v>1.0719055071348909</v>
      </c>
      <c r="D313">
        <f t="shared" si="20"/>
        <v>0.21331187122291545</v>
      </c>
    </row>
    <row r="314" spans="1:4" x14ac:dyDescent="0.25">
      <c r="A314">
        <v>310</v>
      </c>
      <c r="B314">
        <f t="shared" si="18"/>
        <v>1.0612398691337164</v>
      </c>
      <c r="C314">
        <f t="shared" si="19"/>
        <v>1.0665593561145772</v>
      </c>
      <c r="D314">
        <f t="shared" si="20"/>
        <v>0.21224797382674326</v>
      </c>
    </row>
    <row r="315" spans="1:4" x14ac:dyDescent="0.25">
      <c r="A315">
        <v>311</v>
      </c>
      <c r="B315">
        <f t="shared" si="18"/>
        <v>1.0559469132048569</v>
      </c>
      <c r="C315">
        <f t="shared" si="19"/>
        <v>1.0612398691337164</v>
      </c>
      <c r="D315">
        <f t="shared" si="20"/>
        <v>0.21118938264097137</v>
      </c>
    </row>
    <row r="316" spans="1:4" x14ac:dyDescent="0.25">
      <c r="A316">
        <v>312</v>
      </c>
      <c r="B316">
        <f t="shared" si="18"/>
        <v>1.0506803560038247</v>
      </c>
      <c r="C316">
        <f t="shared" si="19"/>
        <v>1.0559469132048569</v>
      </c>
      <c r="D316">
        <f t="shared" si="20"/>
        <v>0.21013607120076494</v>
      </c>
    </row>
    <row r="317" spans="1:4" x14ac:dyDescent="0.25">
      <c r="A317">
        <v>313</v>
      </c>
      <c r="B317">
        <f t="shared" si="18"/>
        <v>1.0454400658664156</v>
      </c>
      <c r="C317">
        <f t="shared" si="19"/>
        <v>1.0506803560038247</v>
      </c>
      <c r="D317">
        <f t="shared" si="20"/>
        <v>0.20908801317328313</v>
      </c>
    </row>
    <row r="318" spans="1:4" x14ac:dyDescent="0.25">
      <c r="A318">
        <v>314</v>
      </c>
      <c r="B318">
        <f t="shared" si="18"/>
        <v>1.0402259117851034</v>
      </c>
      <c r="C318">
        <f t="shared" si="19"/>
        <v>1.0454400658664156</v>
      </c>
      <c r="D318">
        <f t="shared" si="20"/>
        <v>0.20804518235702069</v>
      </c>
    </row>
    <row r="319" spans="1:4" x14ac:dyDescent="0.25">
      <c r="A319">
        <v>315</v>
      </c>
      <c r="B319">
        <f t="shared" si="18"/>
        <v>1.0350377634057641</v>
      </c>
      <c r="C319">
        <f t="shared" si="19"/>
        <v>1.0402259117851034</v>
      </c>
      <c r="D319">
        <f t="shared" si="20"/>
        <v>0.20700755268115284</v>
      </c>
    </row>
    <row r="320" spans="1:4" x14ac:dyDescent="0.25">
      <c r="A320">
        <v>316</v>
      </c>
      <c r="B320">
        <f t="shared" si="18"/>
        <v>1.0298754910244183</v>
      </c>
      <c r="C320">
        <f t="shared" si="19"/>
        <v>1.0350377634057641</v>
      </c>
      <c r="D320">
        <f t="shared" si="20"/>
        <v>0.20597509820488366</v>
      </c>
    </row>
    <row r="321" spans="1:4" x14ac:dyDescent="0.25">
      <c r="A321">
        <v>317</v>
      </c>
      <c r="B321">
        <f t="shared" si="18"/>
        <v>1.0247389655839876</v>
      </c>
      <c r="C321">
        <f t="shared" si="19"/>
        <v>1.0298754910244183</v>
      </c>
      <c r="D321">
        <f t="shared" si="20"/>
        <v>0.20494779311679751</v>
      </c>
    </row>
    <row r="322" spans="1:4" x14ac:dyDescent="0.25">
      <c r="A322">
        <v>318</v>
      </c>
      <c r="B322">
        <f t="shared" si="18"/>
        <v>1.0196280586710682</v>
      </c>
      <c r="C322">
        <f t="shared" si="19"/>
        <v>1.0247389655839876</v>
      </c>
      <c r="D322">
        <f t="shared" si="20"/>
        <v>0.20392561173421364</v>
      </c>
    </row>
    <row r="323" spans="1:4" x14ac:dyDescent="0.25">
      <c r="A323">
        <v>319</v>
      </c>
      <c r="B323">
        <f t="shared" si="18"/>
        <v>1.0145426425127213</v>
      </c>
      <c r="C323">
        <f t="shared" si="19"/>
        <v>1.0196280586710682</v>
      </c>
      <c r="D323">
        <f t="shared" si="20"/>
        <v>0.20290852850254426</v>
      </c>
    </row>
    <row r="324" spans="1:4" x14ac:dyDescent="0.25">
      <c r="A324">
        <v>320</v>
      </c>
      <c r="B324">
        <f t="shared" si="18"/>
        <v>1.009482589973278</v>
      </c>
      <c r="C324">
        <f t="shared" si="19"/>
        <v>1.0145426425127213</v>
      </c>
      <c r="D324">
        <f t="shared" si="20"/>
        <v>0.20189651799465561</v>
      </c>
    </row>
    <row r="325" spans="1:4" x14ac:dyDescent="0.25">
      <c r="A325">
        <v>321</v>
      </c>
      <c r="B325">
        <f t="shared" si="18"/>
        <v>1.0044477745511613</v>
      </c>
      <c r="C325">
        <f t="shared" si="19"/>
        <v>1.009482589973278</v>
      </c>
      <c r="D325">
        <f t="shared" si="20"/>
        <v>0.20088955491023225</v>
      </c>
    </row>
    <row r="326" spans="1:4" x14ac:dyDescent="0.25">
      <c r="A326">
        <v>322</v>
      </c>
      <c r="B326">
        <f t="shared" si="18"/>
        <v>0.99943807037572341</v>
      </c>
      <c r="C326">
        <f t="shared" si="19"/>
        <v>1.0044477745511613</v>
      </c>
      <c r="D326">
        <f t="shared" si="20"/>
        <v>0.19988761407514469</v>
      </c>
    </row>
    <row r="327" spans="1:4" x14ac:dyDescent="0.25">
      <c r="A327">
        <v>323</v>
      </c>
      <c r="B327">
        <f t="shared" si="18"/>
        <v>0.99445335220409903</v>
      </c>
      <c r="C327">
        <f t="shared" si="19"/>
        <v>0.99943807037572341</v>
      </c>
      <c r="D327">
        <f t="shared" si="20"/>
        <v>0.19889067044081982</v>
      </c>
    </row>
    <row r="328" spans="1:4" x14ac:dyDescent="0.25">
      <c r="A328">
        <v>324</v>
      </c>
      <c r="B328">
        <f t="shared" si="18"/>
        <v>0.9894934954180743</v>
      </c>
      <c r="C328">
        <f t="shared" si="19"/>
        <v>0.99445335220409903</v>
      </c>
      <c r="D328">
        <f t="shared" si="20"/>
        <v>0.19789869908361485</v>
      </c>
    </row>
    <row r="329" spans="1:4" x14ac:dyDescent="0.25">
      <c r="A329">
        <v>325</v>
      </c>
      <c r="B329">
        <f t="shared" si="18"/>
        <v>0.98455837602097118</v>
      </c>
      <c r="C329">
        <f t="shared" si="19"/>
        <v>0.9894934954180743</v>
      </c>
      <c r="D329">
        <f t="shared" si="20"/>
        <v>0.19691167520419423</v>
      </c>
    </row>
    <row r="330" spans="1:4" x14ac:dyDescent="0.25">
      <c r="A330">
        <v>326</v>
      </c>
      <c r="B330">
        <f t="shared" si="18"/>
        <v>0.97964787063454772</v>
      </c>
      <c r="C330">
        <f t="shared" si="19"/>
        <v>0.98455837602097118</v>
      </c>
      <c r="D330">
        <f t="shared" si="20"/>
        <v>0.19592957412690953</v>
      </c>
    </row>
    <row r="331" spans="1:4" x14ac:dyDescent="0.25">
      <c r="A331">
        <v>327</v>
      </c>
      <c r="B331">
        <f t="shared" si="18"/>
        <v>0.9747618564959134</v>
      </c>
      <c r="C331">
        <f t="shared" si="19"/>
        <v>0.97964787063454772</v>
      </c>
      <c r="D331">
        <f t="shared" si="20"/>
        <v>0.19495237129918269</v>
      </c>
    </row>
    <row r="332" spans="1:4" x14ac:dyDescent="0.25">
      <c r="A332">
        <v>328</v>
      </c>
      <c r="B332">
        <f t="shared" si="18"/>
        <v>0.96990021145446037</v>
      </c>
      <c r="C332">
        <f t="shared" si="19"/>
        <v>0.9747618564959134</v>
      </c>
      <c r="D332">
        <f t="shared" si="20"/>
        <v>0.19398004229089208</v>
      </c>
    </row>
    <row r="333" spans="1:4" x14ac:dyDescent="0.25">
      <c r="A333">
        <v>329</v>
      </c>
      <c r="B333">
        <f t="shared" si="18"/>
        <v>0.96506281396880944</v>
      </c>
      <c r="C333">
        <f t="shared" si="19"/>
        <v>0.96990021145446037</v>
      </c>
      <c r="D333">
        <f t="shared" si="20"/>
        <v>0.19301256279376189</v>
      </c>
    </row>
    <row r="334" spans="1:4" x14ac:dyDescent="0.25">
      <c r="A334">
        <v>330</v>
      </c>
      <c r="B334">
        <f t="shared" si="18"/>
        <v>0.96024954310377142</v>
      </c>
      <c r="C334">
        <f t="shared" si="19"/>
        <v>0.96506281396880944</v>
      </c>
      <c r="D334">
        <f t="shared" si="20"/>
        <v>0.19204990862075427</v>
      </c>
    </row>
    <row r="335" spans="1:4" x14ac:dyDescent="0.25">
      <c r="A335">
        <v>331</v>
      </c>
      <c r="B335">
        <f t="shared" si="18"/>
        <v>0.95546027852732407</v>
      </c>
      <c r="C335">
        <f t="shared" si="19"/>
        <v>0.96024954310377142</v>
      </c>
      <c r="D335">
        <f t="shared" si="20"/>
        <v>0.19109205570546481</v>
      </c>
    </row>
    <row r="336" spans="1:4" x14ac:dyDescent="0.25">
      <c r="A336">
        <v>332</v>
      </c>
      <c r="B336">
        <f t="shared" si="18"/>
        <v>0.95069490050760352</v>
      </c>
      <c r="C336">
        <f t="shared" si="19"/>
        <v>0.95546027852732407</v>
      </c>
      <c r="D336">
        <f t="shared" si="20"/>
        <v>0.19013898010152069</v>
      </c>
    </row>
    <row r="337" spans="1:4" x14ac:dyDescent="0.25">
      <c r="A337">
        <v>333</v>
      </c>
      <c r="B337">
        <f t="shared" si="18"/>
        <v>0.94595328990991101</v>
      </c>
      <c r="C337">
        <f t="shared" si="19"/>
        <v>0.95069490050760352</v>
      </c>
      <c r="D337">
        <f t="shared" si="20"/>
        <v>0.1891906579819822</v>
      </c>
    </row>
    <row r="338" spans="1:4" x14ac:dyDescent="0.25">
      <c r="A338">
        <v>334</v>
      </c>
      <c r="B338">
        <f t="shared" si="18"/>
        <v>0.94123532819373468</v>
      </c>
      <c r="C338">
        <f t="shared" si="19"/>
        <v>0.94595328990991101</v>
      </c>
      <c r="D338">
        <f t="shared" si="20"/>
        <v>0.18824706563874694</v>
      </c>
    </row>
    <row r="339" spans="1:4" x14ac:dyDescent="0.25">
      <c r="A339">
        <v>335</v>
      </c>
      <c r="B339">
        <f t="shared" si="18"/>
        <v>0.93654089740978597</v>
      </c>
      <c r="C339">
        <f t="shared" si="19"/>
        <v>0.94123532819373468</v>
      </c>
      <c r="D339">
        <f t="shared" si="20"/>
        <v>0.18730817948195719</v>
      </c>
    </row>
    <row r="340" spans="1:4" x14ac:dyDescent="0.25">
      <c r="A340">
        <v>336</v>
      </c>
      <c r="B340">
        <f t="shared" si="18"/>
        <v>0.93186988019705064</v>
      </c>
      <c r="C340">
        <f t="shared" si="19"/>
        <v>0.93654089740978597</v>
      </c>
      <c r="D340">
        <f t="shared" si="20"/>
        <v>0.18637397603941014</v>
      </c>
    </row>
    <row r="341" spans="1:4" x14ac:dyDescent="0.25">
      <c r="A341">
        <v>337</v>
      </c>
      <c r="B341">
        <f t="shared" si="18"/>
        <v>0.92722215977985523</v>
      </c>
      <c r="C341">
        <f t="shared" si="19"/>
        <v>0.93186988019705064</v>
      </c>
      <c r="D341">
        <f t="shared" si="20"/>
        <v>0.18544443195597105</v>
      </c>
    </row>
    <row r="342" spans="1:4" x14ac:dyDescent="0.25">
      <c r="A342">
        <v>338</v>
      </c>
      <c r="B342">
        <f t="shared" si="18"/>
        <v>0.92259761996494716</v>
      </c>
      <c r="C342">
        <f t="shared" si="19"/>
        <v>0.92722215977985523</v>
      </c>
      <c r="D342">
        <f t="shared" si="20"/>
        <v>0.18451952399298943</v>
      </c>
    </row>
    <row r="343" spans="1:4" x14ac:dyDescent="0.25">
      <c r="A343">
        <v>339</v>
      </c>
      <c r="B343">
        <f t="shared" si="18"/>
        <v>0.91799614513859018</v>
      </c>
      <c r="C343">
        <f t="shared" si="19"/>
        <v>0.92259761996494716</v>
      </c>
      <c r="D343">
        <f t="shared" si="20"/>
        <v>0.18359922902771802</v>
      </c>
    </row>
    <row r="344" spans="1:4" x14ac:dyDescent="0.25">
      <c r="A344">
        <v>340</v>
      </c>
      <c r="B344">
        <f t="shared" si="18"/>
        <v>0.91341762026367401</v>
      </c>
      <c r="C344">
        <f t="shared" si="19"/>
        <v>0.91799614513859018</v>
      </c>
      <c r="D344">
        <f t="shared" si="20"/>
        <v>0.1826835240527348</v>
      </c>
    </row>
    <row r="345" spans="1:4" x14ac:dyDescent="0.25">
      <c r="A345">
        <v>341</v>
      </c>
      <c r="B345">
        <f t="shared" si="18"/>
        <v>0.90886193087683831</v>
      </c>
      <c r="C345">
        <f t="shared" si="19"/>
        <v>0.91341762026367401</v>
      </c>
      <c r="D345">
        <f t="shared" si="20"/>
        <v>0.18177238617536767</v>
      </c>
    </row>
    <row r="346" spans="1:4" x14ac:dyDescent="0.25">
      <c r="A346">
        <v>342</v>
      </c>
      <c r="B346">
        <f t="shared" si="18"/>
        <v>0.90432896308561117</v>
      </c>
      <c r="C346">
        <f t="shared" si="19"/>
        <v>0.90886193087683831</v>
      </c>
      <c r="D346">
        <f t="shared" si="20"/>
        <v>0.18086579261712224</v>
      </c>
    </row>
    <row r="347" spans="1:4" x14ac:dyDescent="0.25">
      <c r="A347">
        <v>343</v>
      </c>
      <c r="B347">
        <f t="shared" si="18"/>
        <v>0.89981860356556165</v>
      </c>
      <c r="C347">
        <f t="shared" si="19"/>
        <v>0.90432896308561117</v>
      </c>
      <c r="D347">
        <f t="shared" si="20"/>
        <v>0.17996372071311234</v>
      </c>
    </row>
    <row r="348" spans="1:4" x14ac:dyDescent="0.25">
      <c r="A348">
        <v>344</v>
      </c>
      <c r="B348">
        <f t="shared" si="18"/>
        <v>0.89533073955746689</v>
      </c>
      <c r="C348">
        <f t="shared" si="19"/>
        <v>0.89981860356556165</v>
      </c>
      <c r="D348">
        <f t="shared" si="20"/>
        <v>0.17906614791149339</v>
      </c>
    </row>
    <row r="349" spans="1:4" x14ac:dyDescent="0.25">
      <c r="A349">
        <v>345</v>
      </c>
      <c r="B349">
        <f t="shared" si="18"/>
        <v>0.89086525886449286</v>
      </c>
      <c r="C349">
        <f t="shared" si="19"/>
        <v>0.89533073955746689</v>
      </c>
      <c r="D349">
        <f t="shared" si="20"/>
        <v>0.17817305177289858</v>
      </c>
    </row>
    <row r="350" spans="1:4" x14ac:dyDescent="0.25">
      <c r="A350">
        <v>346</v>
      </c>
      <c r="B350">
        <f t="shared" si="18"/>
        <v>0.88642204984938977</v>
      </c>
      <c r="C350">
        <f t="shared" si="19"/>
        <v>0.89086525886449286</v>
      </c>
      <c r="D350">
        <f t="shared" si="20"/>
        <v>0.17728440996987796</v>
      </c>
    </row>
    <row r="351" spans="1:4" x14ac:dyDescent="0.25">
      <c r="A351">
        <v>347</v>
      </c>
      <c r="B351">
        <f t="shared" si="18"/>
        <v>0.88200100143170079</v>
      </c>
      <c r="C351">
        <f t="shared" si="19"/>
        <v>0.88642204984938977</v>
      </c>
      <c r="D351">
        <f t="shared" si="20"/>
        <v>0.17640020028634015</v>
      </c>
    </row>
    <row r="352" spans="1:4" x14ac:dyDescent="0.25">
      <c r="A352">
        <v>348</v>
      </c>
      <c r="B352">
        <f t="shared" si="18"/>
        <v>0.87760200308498515</v>
      </c>
      <c r="C352">
        <f t="shared" si="19"/>
        <v>0.88200100143170079</v>
      </c>
      <c r="D352">
        <f t="shared" si="20"/>
        <v>0.17552040061699703</v>
      </c>
    </row>
    <row r="353" spans="1:4" x14ac:dyDescent="0.25">
      <c r="A353">
        <v>349</v>
      </c>
      <c r="B353">
        <f t="shared" si="18"/>
        <v>0.87322494483405511</v>
      </c>
      <c r="C353">
        <f t="shared" si="19"/>
        <v>0.87760200308498515</v>
      </c>
      <c r="D353">
        <f t="shared" si="20"/>
        <v>0.17464498896681102</v>
      </c>
    </row>
    <row r="354" spans="1:4" x14ac:dyDescent="0.25">
      <c r="A354">
        <v>350</v>
      </c>
      <c r="B354">
        <f t="shared" si="18"/>
        <v>0.86886971725222639</v>
      </c>
      <c r="C354">
        <f t="shared" si="19"/>
        <v>0.87322494483405511</v>
      </c>
      <c r="D354">
        <f t="shared" si="20"/>
        <v>0.17377394345044528</v>
      </c>
    </row>
    <row r="355" spans="1:4" x14ac:dyDescent="0.25">
      <c r="A355">
        <v>351</v>
      </c>
      <c r="B355">
        <f t="shared" si="18"/>
        <v>0.86453621145858273</v>
      </c>
      <c r="C355">
        <f t="shared" si="19"/>
        <v>0.86886971725222639</v>
      </c>
      <c r="D355">
        <f t="shared" si="20"/>
        <v>0.17290724229171656</v>
      </c>
    </row>
    <row r="356" spans="1:4" x14ac:dyDescent="0.25">
      <c r="A356">
        <v>352</v>
      </c>
      <c r="B356">
        <f t="shared" si="18"/>
        <v>0.86022431911525343</v>
      </c>
      <c r="C356">
        <f t="shared" si="19"/>
        <v>0.86453621145858273</v>
      </c>
      <c r="D356">
        <f t="shared" si="20"/>
        <v>0.17204486382305068</v>
      </c>
    </row>
    <row r="357" spans="1:4" x14ac:dyDescent="0.25">
      <c r="A357">
        <v>353</v>
      </c>
      <c r="B357">
        <f t="shared" si="18"/>
        <v>0.85593393242470539</v>
      </c>
      <c r="C357">
        <f t="shared" si="19"/>
        <v>0.86022431911525343</v>
      </c>
      <c r="D357">
        <f t="shared" si="20"/>
        <v>0.17118678648494107</v>
      </c>
    </row>
    <row r="358" spans="1:4" x14ac:dyDescent="0.25">
      <c r="A358">
        <v>354</v>
      </c>
      <c r="B358">
        <f t="shared" si="18"/>
        <v>0.85166494412704796</v>
      </c>
      <c r="C358">
        <f t="shared" si="19"/>
        <v>0.85593393242470539</v>
      </c>
      <c r="D358">
        <f t="shared" si="20"/>
        <v>0.17033298882540959</v>
      </c>
    </row>
    <row r="359" spans="1:4" x14ac:dyDescent="0.25">
      <c r="A359">
        <v>355</v>
      </c>
      <c r="B359">
        <f t="shared" si="18"/>
        <v>0.84741724749735126</v>
      </c>
      <c r="C359">
        <f t="shared" si="19"/>
        <v>0.85166494412704796</v>
      </c>
      <c r="D359">
        <f t="shared" si="20"/>
        <v>0.16948344949947025</v>
      </c>
    </row>
    <row r="360" spans="1:4" x14ac:dyDescent="0.25">
      <c r="A360">
        <v>356</v>
      </c>
      <c r="B360">
        <f t="shared" si="18"/>
        <v>0.84319073634297836</v>
      </c>
      <c r="C360">
        <f t="shared" si="19"/>
        <v>0.84741724749735126</v>
      </c>
      <c r="D360">
        <f t="shared" si="20"/>
        <v>0.16863814726859566</v>
      </c>
    </row>
    <row r="361" spans="1:4" x14ac:dyDescent="0.25">
      <c r="A361">
        <v>357</v>
      </c>
      <c r="B361">
        <f t="shared" si="18"/>
        <v>0.83898530500093027</v>
      </c>
      <c r="C361">
        <f t="shared" si="19"/>
        <v>0.84319073634297836</v>
      </c>
      <c r="D361">
        <f t="shared" si="20"/>
        <v>0.16779706100018604</v>
      </c>
    </row>
    <row r="362" spans="1:4" x14ac:dyDescent="0.25">
      <c r="A362">
        <v>358</v>
      </c>
      <c r="B362">
        <f t="shared" si="18"/>
        <v>0.8348008483352044</v>
      </c>
      <c r="C362">
        <f t="shared" si="19"/>
        <v>0.83898530500093027</v>
      </c>
      <c r="D362">
        <f t="shared" si="20"/>
        <v>0.16696016966704089</v>
      </c>
    </row>
    <row r="363" spans="1:4" x14ac:dyDescent="0.25">
      <c r="A363">
        <v>359</v>
      </c>
      <c r="B363">
        <f t="shared" si="18"/>
        <v>0.83063726173416608</v>
      </c>
      <c r="C363">
        <f t="shared" si="19"/>
        <v>0.8348008483352044</v>
      </c>
      <c r="D363">
        <f t="shared" si="20"/>
        <v>0.16612745234683321</v>
      </c>
    </row>
    <row r="364" spans="1:4" x14ac:dyDescent="0.25">
      <c r="A364">
        <v>360</v>
      </c>
      <c r="B364">
        <f t="shared" si="18"/>
        <v>0.82649444110793358</v>
      </c>
      <c r="C364">
        <f t="shared" si="19"/>
        <v>0.83063726173416608</v>
      </c>
      <c r="D364">
        <f t="shared" si="20"/>
        <v>0.16529888822158673</v>
      </c>
    </row>
    <row r="365" spans="1:4" x14ac:dyDescent="0.25">
      <c r="A365">
        <v>361</v>
      </c>
      <c r="B365">
        <f t="shared" si="18"/>
        <v>0.82237228288577535</v>
      </c>
      <c r="C365">
        <f t="shared" si="19"/>
        <v>0.82649444110793358</v>
      </c>
      <c r="D365">
        <f t="shared" si="20"/>
        <v>0.16447445657715506</v>
      </c>
    </row>
    <row r="366" spans="1:4" x14ac:dyDescent="0.25">
      <c r="A366">
        <v>362</v>
      </c>
      <c r="B366">
        <f t="shared" si="18"/>
        <v>0.81827068401352121</v>
      </c>
      <c r="C366">
        <f t="shared" si="19"/>
        <v>0.82237228288577535</v>
      </c>
      <c r="D366">
        <f t="shared" si="20"/>
        <v>0.16365413680270424</v>
      </c>
    </row>
    <row r="367" spans="1:4" x14ac:dyDescent="0.25">
      <c r="A367">
        <v>363</v>
      </c>
      <c r="B367">
        <f t="shared" si="18"/>
        <v>0.8141895419509857</v>
      </c>
      <c r="C367">
        <f t="shared" si="19"/>
        <v>0.81827068401352121</v>
      </c>
      <c r="D367">
        <f t="shared" si="20"/>
        <v>0.16283790839019713</v>
      </c>
    </row>
    <row r="368" spans="1:4" x14ac:dyDescent="0.25">
      <c r="A368">
        <v>364</v>
      </c>
      <c r="B368">
        <f t="shared" ref="B368:B369" si="21">C368*EXP(-0.005)</f>
        <v>0.8101287546694047</v>
      </c>
      <c r="C368">
        <f t="shared" ref="C368:C369" si="22">B367</f>
        <v>0.8141895419509857</v>
      </c>
      <c r="D368">
        <f t="shared" ref="D368:D369" si="23">B368/$C$5</f>
        <v>0.16202575093388094</v>
      </c>
    </row>
    <row r="369" spans="1:4" x14ac:dyDescent="0.25">
      <c r="A369">
        <v>365</v>
      </c>
      <c r="B369">
        <f t="shared" si="21"/>
        <v>0.80608822064888463</v>
      </c>
      <c r="C369">
        <f t="shared" si="22"/>
        <v>0.8101287546694047</v>
      </c>
      <c r="D369">
        <f t="shared" si="23"/>
        <v>0.16121764412977693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Q4" sqref="Q4"/>
    </sheetView>
  </sheetViews>
  <sheetFormatPr baseColWidth="10" defaultRowHeight="15" x14ac:dyDescent="0.25"/>
  <cols>
    <col min="10" max="10" width="16.42578125" customWidth="1"/>
  </cols>
  <sheetData>
    <row r="1" spans="1:17" x14ac:dyDescent="0.25">
      <c r="A1" t="s">
        <v>5</v>
      </c>
      <c r="B1">
        <v>5</v>
      </c>
      <c r="E1" t="s">
        <v>15</v>
      </c>
      <c r="G1" t="s">
        <v>14</v>
      </c>
      <c r="K1" t="s">
        <v>18</v>
      </c>
      <c r="L1" t="s">
        <v>19</v>
      </c>
      <c r="N1" t="s">
        <v>11</v>
      </c>
      <c r="O1">
        <v>1.1237199999999999E-2</v>
      </c>
    </row>
    <row r="2" spans="1:17" x14ac:dyDescent="0.25">
      <c r="A2" t="s">
        <v>6</v>
      </c>
      <c r="B2">
        <v>15</v>
      </c>
      <c r="C2" s="1" t="s">
        <v>1</v>
      </c>
      <c r="D2" s="1" t="s">
        <v>4</v>
      </c>
      <c r="E2" s="1" t="s">
        <v>5</v>
      </c>
      <c r="F2" s="1" t="s">
        <v>4</v>
      </c>
      <c r="G2" s="1" t="s">
        <v>5</v>
      </c>
      <c r="K2" t="s">
        <v>7</v>
      </c>
      <c r="L2" t="s">
        <v>20</v>
      </c>
      <c r="N2" t="s">
        <v>10</v>
      </c>
      <c r="O2" t="s">
        <v>9</v>
      </c>
      <c r="P2" t="s">
        <v>8</v>
      </c>
      <c r="Q2" t="s">
        <v>12</v>
      </c>
    </row>
    <row r="3" spans="1:17" s="1" customFormat="1" x14ac:dyDescent="0.25">
      <c r="A3" s="1" t="s">
        <v>2</v>
      </c>
      <c r="B3" s="1" t="s">
        <v>3</v>
      </c>
      <c r="D3" s="1" t="s">
        <v>1</v>
      </c>
      <c r="E3" s="1" t="s">
        <v>0</v>
      </c>
      <c r="I3" t="s">
        <v>1</v>
      </c>
      <c r="J3" s="1" t="s">
        <v>13</v>
      </c>
      <c r="K3">
        <f>-LOG(2)/$B$2</f>
        <v>-2.0068666377598746E-2</v>
      </c>
      <c r="L3" s="1">
        <f>-LOG(2)*$K$6/$B$2</f>
        <v>-2.0041172304661438E-2</v>
      </c>
      <c r="N3" s="1">
        <v>1E-4</v>
      </c>
      <c r="O3" s="1">
        <f>N3/(1+O1*(Q3/1000 + 1))</f>
        <v>9.8914817568454894E-5</v>
      </c>
      <c r="P3" s="1">
        <f>N3-O3</f>
        <v>1.0851824315451111E-6</v>
      </c>
      <c r="Q3">
        <v>-23.7</v>
      </c>
    </row>
    <row r="4" spans="1:17" x14ac:dyDescent="0.25">
      <c r="A4">
        <v>1</v>
      </c>
      <c r="B4">
        <f>E4/$B$1</f>
        <v>1.978296351369098E-5</v>
      </c>
      <c r="D4">
        <f>E4*EXP($K$3)</f>
        <v>9.6949515550369237E-5</v>
      </c>
      <c r="E4">
        <f>O3</f>
        <v>9.8914817568454894E-5</v>
      </c>
      <c r="F4">
        <f>G4*EXP($L$3)</f>
        <v>1.0636505858488023E-6</v>
      </c>
      <c r="G4">
        <f>P3</f>
        <v>1.0851824315451111E-6</v>
      </c>
      <c r="Q4">
        <f>(((F4/D4)-$O$1)/$O$1)*1000</f>
        <v>-23.673157167581994</v>
      </c>
    </row>
    <row r="5" spans="1:17" x14ac:dyDescent="0.25">
      <c r="A5">
        <v>2</v>
      </c>
      <c r="B5">
        <f>D5/$B$1</f>
        <v>1.9004652278606246E-5</v>
      </c>
      <c r="D5">
        <f>E5*EXP($K$3)</f>
        <v>9.5023261393031231E-5</v>
      </c>
      <c r="E5">
        <f>D4</f>
        <v>9.6949515550369237E-5</v>
      </c>
      <c r="F5">
        <f t="shared" ref="F5:F53" si="0">G5*EXP($L$3)</f>
        <v>1.04254596820707E-6</v>
      </c>
      <c r="G5">
        <f>F4</f>
        <v>1.0636505858488023E-6</v>
      </c>
      <c r="J5" t="s">
        <v>17</v>
      </c>
      <c r="K5">
        <v>-1.37</v>
      </c>
      <c r="Q5">
        <f t="shared" ref="Q5:Q53" si="1">(((F5/D5)-$O$1)/$O$1)*1000</f>
        <v>-23.646313597136572</v>
      </c>
    </row>
    <row r="6" spans="1:17" x14ac:dyDescent="0.25">
      <c r="A6">
        <v>3</v>
      </c>
      <c r="B6">
        <f t="shared" ref="B6:B53" si="2">D6/$B$1</f>
        <v>1.8627055853780283E-5</v>
      </c>
      <c r="D6">
        <f t="shared" ref="D6:D53" si="3">E6*EXP($K$3)</f>
        <v>9.3135279268901416E-5</v>
      </c>
      <c r="E6">
        <f t="shared" ref="E6:E53" si="4">D5</f>
        <v>9.5023261393031231E-5</v>
      </c>
      <c r="F6">
        <f t="shared" si="0"/>
        <v>1.021860101696329E-6</v>
      </c>
      <c r="G6">
        <f t="shared" ref="G6:G53" si="5">F5</f>
        <v>1.04254596820707E-6</v>
      </c>
      <c r="J6" t="s">
        <v>16</v>
      </c>
      <c r="K6">
        <f>K5/1000 + 1</f>
        <v>0.99863000000000002</v>
      </c>
      <c r="Q6">
        <f t="shared" si="1"/>
        <v>-23.619469288641895</v>
      </c>
    </row>
    <row r="7" spans="1:17" x14ac:dyDescent="0.25">
      <c r="A7">
        <v>4</v>
      </c>
      <c r="B7">
        <f t="shared" si="2"/>
        <v>1.8256961753014301E-5</v>
      </c>
      <c r="D7">
        <f t="shared" si="3"/>
        <v>9.1284808765071504E-5</v>
      </c>
      <c r="E7">
        <f t="shared" si="4"/>
        <v>9.3135279268901416E-5</v>
      </c>
      <c r="F7">
        <f t="shared" si="0"/>
        <v>1.0015846775894236E-6</v>
      </c>
      <c r="G7">
        <f t="shared" si="5"/>
        <v>1.021860101696329E-6</v>
      </c>
      <c r="Q7">
        <f t="shared" si="1"/>
        <v>-23.592624242077893</v>
      </c>
    </row>
    <row r="8" spans="1:17" x14ac:dyDescent="0.25">
      <c r="A8">
        <v>5</v>
      </c>
      <c r="B8">
        <f t="shared" si="2"/>
        <v>1.7894220915399348E-5</v>
      </c>
      <c r="D8">
        <f t="shared" si="3"/>
        <v>8.9471104576996745E-5</v>
      </c>
      <c r="E8">
        <f t="shared" si="4"/>
        <v>9.1284808765071504E-5</v>
      </c>
      <c r="F8">
        <f t="shared" si="0"/>
        <v>9.8171155201832814E-7</v>
      </c>
      <c r="G8">
        <f t="shared" si="5"/>
        <v>1.0015846775894236E-6</v>
      </c>
      <c r="Q8">
        <f t="shared" si="1"/>
        <v>-23.565778457423875</v>
      </c>
    </row>
    <row r="9" spans="1:17" x14ac:dyDescent="0.25">
      <c r="A9">
        <v>6</v>
      </c>
      <c r="B9">
        <f t="shared" si="2"/>
        <v>1.7538687241662684E-5</v>
      </c>
      <c r="D9">
        <f t="shared" si="3"/>
        <v>8.7693436208313423E-5</v>
      </c>
      <c r="E9">
        <f t="shared" si="4"/>
        <v>8.9471104576996745E-5</v>
      </c>
      <c r="F9">
        <f t="shared" si="0"/>
        <v>9.6223274270306345E-7</v>
      </c>
      <c r="G9">
        <f t="shared" si="5"/>
        <v>9.8171155201832814E-7</v>
      </c>
      <c r="Q9">
        <f t="shared" si="1"/>
        <v>-23.538931934659931</v>
      </c>
    </row>
    <row r="10" spans="1:17" x14ac:dyDescent="0.25">
      <c r="A10">
        <v>7</v>
      </c>
      <c r="B10">
        <f t="shared" si="2"/>
        <v>1.7190217535324115E-5</v>
      </c>
      <c r="D10">
        <f t="shared" si="3"/>
        <v>8.5951087676620566E-5</v>
      </c>
      <c r="E10">
        <f t="shared" si="4"/>
        <v>8.7693436208313423E-5</v>
      </c>
      <c r="F10">
        <f t="shared" si="0"/>
        <v>9.4314042574551861E-7</v>
      </c>
      <c r="G10">
        <f t="shared" si="5"/>
        <v>9.6223274270306345E-7</v>
      </c>
      <c r="Q10">
        <f t="shared" si="1"/>
        <v>-23.512084673765376</v>
      </c>
    </row>
    <row r="11" spans="1:17" x14ac:dyDescent="0.25">
      <c r="A11">
        <v>8</v>
      </c>
      <c r="B11">
        <f t="shared" si="2"/>
        <v>1.6848671445021482E-5</v>
      </c>
      <c r="D11">
        <f t="shared" si="3"/>
        <v>8.4243357225107404E-5</v>
      </c>
      <c r="E11">
        <f t="shared" si="4"/>
        <v>8.5951087676620566E-5</v>
      </c>
      <c r="F11">
        <f t="shared" si="0"/>
        <v>9.2442693248688816E-7</v>
      </c>
      <c r="G11">
        <f t="shared" si="5"/>
        <v>9.4314042574551861E-7</v>
      </c>
      <c r="Q11">
        <f t="shared" si="1"/>
        <v>-23.485236674720294</v>
      </c>
    </row>
    <row r="12" spans="1:17" x14ac:dyDescent="0.25">
      <c r="A12">
        <v>9</v>
      </c>
      <c r="B12">
        <f t="shared" si="2"/>
        <v>1.6513911407982067E-5</v>
      </c>
      <c r="D12">
        <f t="shared" si="3"/>
        <v>8.2569557039910334E-5</v>
      </c>
      <c r="E12">
        <f t="shared" si="4"/>
        <v>8.4243357225107404E-5</v>
      </c>
      <c r="F12">
        <f t="shared" si="0"/>
        <v>9.0608474642746294E-7</v>
      </c>
      <c r="G12">
        <f t="shared" si="5"/>
        <v>9.2442693248688816E-7</v>
      </c>
      <c r="Q12">
        <f t="shared" si="1"/>
        <v>-23.458387937504153</v>
      </c>
    </row>
    <row r="13" spans="1:17" x14ac:dyDescent="0.25">
      <c r="A13">
        <v>10</v>
      </c>
      <c r="B13">
        <f t="shared" si="2"/>
        <v>1.6185802594617131E-5</v>
      </c>
      <c r="D13">
        <f t="shared" si="3"/>
        <v>8.0929012973085656E-5</v>
      </c>
      <c r="E13">
        <f t="shared" si="4"/>
        <v>8.2569557039910334E-5</v>
      </c>
      <c r="F13">
        <f t="shared" si="0"/>
        <v>8.8810650020753756E-7</v>
      </c>
      <c r="G13">
        <f t="shared" si="5"/>
        <v>9.0608474642746294E-7</v>
      </c>
      <c r="Q13">
        <f t="shared" si="1"/>
        <v>-23.431538462096732</v>
      </c>
    </row>
    <row r="14" spans="1:17" x14ac:dyDescent="0.25">
      <c r="A14">
        <v>11</v>
      </c>
      <c r="B14">
        <f t="shared" si="2"/>
        <v>1.586421285421729E-5</v>
      </c>
      <c r="D14">
        <f t="shared" si="3"/>
        <v>7.9321064271086454E-5</v>
      </c>
      <c r="E14">
        <f t="shared" si="4"/>
        <v>8.0929012973085656E-5</v>
      </c>
      <c r="F14">
        <f t="shared" si="0"/>
        <v>8.704849726482217E-7</v>
      </c>
      <c r="G14">
        <f t="shared" si="5"/>
        <v>8.8810650020753756E-7</v>
      </c>
      <c r="Q14">
        <f t="shared" si="1"/>
        <v>-23.404688248477648</v>
      </c>
    </row>
    <row r="15" spans="1:17" x14ac:dyDescent="0.25">
      <c r="A15">
        <v>12</v>
      </c>
      <c r="B15">
        <f t="shared" si="2"/>
        <v>1.5549012661726854E-5</v>
      </c>
      <c r="D15">
        <f t="shared" si="3"/>
        <v>7.7745063308634263E-5</v>
      </c>
      <c r="E15">
        <f t="shared" si="4"/>
        <v>7.9321064271086454E-5</v>
      </c>
      <c r="F15">
        <f t="shared" si="0"/>
        <v>8.5321308585096664E-7</v>
      </c>
      <c r="G15">
        <f t="shared" si="5"/>
        <v>8.704849726482217E-7</v>
      </c>
      <c r="Q15">
        <f t="shared" si="1"/>
        <v>-23.377837296626844</v>
      </c>
    </row>
    <row r="16" spans="1:17" x14ac:dyDescent="0.25">
      <c r="A16">
        <v>13</v>
      </c>
      <c r="B16">
        <f t="shared" si="2"/>
        <v>1.5240075065575669E-5</v>
      </c>
      <c r="D16">
        <f t="shared" si="3"/>
        <v>7.6200375327878351E-5</v>
      </c>
      <c r="E16">
        <f t="shared" si="4"/>
        <v>7.7745063308634263E-5</v>
      </c>
      <c r="F16">
        <f t="shared" si="0"/>
        <v>8.3628390235464231E-7</v>
      </c>
      <c r="G16">
        <f t="shared" si="5"/>
        <v>8.5321308585096664E-7</v>
      </c>
      <c r="Q16">
        <f t="shared" si="1"/>
        <v>-23.350985606523778</v>
      </c>
    </row>
    <row r="17" spans="1:17" x14ac:dyDescent="0.25">
      <c r="A17">
        <v>14</v>
      </c>
      <c r="B17">
        <f t="shared" si="2"/>
        <v>1.493727563654751E-5</v>
      </c>
      <c r="D17">
        <f t="shared" si="3"/>
        <v>7.468637818273755E-5</v>
      </c>
      <c r="E17">
        <f t="shared" si="4"/>
        <v>7.6200375327878351E-5</v>
      </c>
      <c r="F17">
        <f t="shared" si="0"/>
        <v>8.1969062234902261E-7</v>
      </c>
      <c r="G17">
        <f t="shared" si="5"/>
        <v>8.3628390235464231E-7</v>
      </c>
      <c r="Q17">
        <f t="shared" si="1"/>
        <v>-23.324133178148227</v>
      </c>
    </row>
    <row r="18" spans="1:17" x14ac:dyDescent="0.25">
      <c r="A18">
        <v>15</v>
      </c>
      <c r="B18">
        <f t="shared" si="2"/>
        <v>1.4640492417664333E-5</v>
      </c>
      <c r="D18">
        <f t="shared" si="3"/>
        <v>7.3202462088321662E-5</v>
      </c>
      <c r="E18">
        <f t="shared" si="4"/>
        <v>7.468637818273755E-5</v>
      </c>
      <c r="F18">
        <f t="shared" si="0"/>
        <v>8.0342658094355973E-7</v>
      </c>
      <c r="G18">
        <f t="shared" si="5"/>
        <v>8.1969062234902261E-7</v>
      </c>
      <c r="Q18">
        <f t="shared" si="1"/>
        <v>-23.297280011479973</v>
      </c>
    </row>
    <row r="19" spans="1:17" x14ac:dyDescent="0.25">
      <c r="A19">
        <v>16</v>
      </c>
      <c r="B19">
        <f t="shared" si="2"/>
        <v>1.4349605875066295E-5</v>
      </c>
      <c r="D19">
        <f t="shared" si="3"/>
        <v>7.1748029375331477E-5</v>
      </c>
      <c r="E19">
        <f t="shared" si="4"/>
        <v>7.3202462088321662E-5</v>
      </c>
      <c r="F19">
        <f t="shared" si="0"/>
        <v>7.8748524549035058E-7</v>
      </c>
      <c r="G19">
        <f t="shared" si="5"/>
        <v>8.0342658094355973E-7</v>
      </c>
      <c r="Q19">
        <f t="shared" si="1"/>
        <v>-23.27042610649864</v>
      </c>
    </row>
    <row r="20" spans="1:17" x14ac:dyDescent="0.25">
      <c r="A20">
        <v>17</v>
      </c>
      <c r="B20">
        <f t="shared" si="2"/>
        <v>1.4064498849867724E-5</v>
      </c>
      <c r="D20">
        <f t="shared" si="3"/>
        <v>7.0322494249338622E-5</v>
      </c>
      <c r="E20">
        <f t="shared" si="4"/>
        <v>7.1748029375331477E-5</v>
      </c>
      <c r="F20">
        <f t="shared" si="0"/>
        <v>7.7186021296022032E-7</v>
      </c>
      <c r="G20">
        <f t="shared" si="5"/>
        <v>7.8748524549035058E-7</v>
      </c>
      <c r="Q20">
        <f t="shared" si="1"/>
        <v>-23.243571463183848</v>
      </c>
    </row>
    <row r="21" spans="1:17" x14ac:dyDescent="0.25">
      <c r="A21">
        <v>18</v>
      </c>
      <c r="B21">
        <f t="shared" si="2"/>
        <v>1.3785056510969619E-5</v>
      </c>
      <c r="D21">
        <f t="shared" si="3"/>
        <v>6.8925282554848098E-5</v>
      </c>
      <c r="E21">
        <f t="shared" si="4"/>
        <v>7.0322494249338622E-5</v>
      </c>
      <c r="F21">
        <f t="shared" si="0"/>
        <v>7.5654520737086868E-7</v>
      </c>
      <c r="G21">
        <f t="shared" si="5"/>
        <v>7.7186021296022032E-7</v>
      </c>
      <c r="Q21">
        <f t="shared" si="1"/>
        <v>-23.216716081515369</v>
      </c>
    </row>
    <row r="22" spans="1:17" x14ac:dyDescent="0.25">
      <c r="A22">
        <v>19</v>
      </c>
      <c r="B22">
        <f t="shared" si="2"/>
        <v>1.3511166308809724E-5</v>
      </c>
      <c r="D22">
        <f t="shared" si="3"/>
        <v>6.7555831544048624E-5</v>
      </c>
      <c r="E22">
        <f t="shared" si="4"/>
        <v>6.8925282554848098E-5</v>
      </c>
      <c r="F22">
        <f t="shared" si="0"/>
        <v>7.4153407726604592E-7</v>
      </c>
      <c r="G22">
        <f t="shared" si="5"/>
        <v>7.5654520737086868E-7</v>
      </c>
      <c r="Q22">
        <f t="shared" si="1"/>
        <v>-23.189859961473143</v>
      </c>
    </row>
    <row r="23" spans="1:17" x14ac:dyDescent="0.25">
      <c r="A23">
        <v>20</v>
      </c>
      <c r="B23">
        <f t="shared" si="2"/>
        <v>1.3242717930031511E-5</v>
      </c>
      <c r="D23">
        <f t="shared" si="3"/>
        <v>6.6213589650157556E-5</v>
      </c>
      <c r="E23">
        <f t="shared" si="4"/>
        <v>6.7555831544048624E-5</v>
      </c>
      <c r="F23">
        <f t="shared" si="0"/>
        <v>7.2682079324474669E-7</v>
      </c>
      <c r="G23">
        <f t="shared" si="5"/>
        <v>7.4153407726604592E-7</v>
      </c>
      <c r="Q23">
        <f t="shared" si="1"/>
        <v>-23.163003103036637</v>
      </c>
    </row>
    <row r="24" spans="1:17" x14ac:dyDescent="0.25">
      <c r="A24">
        <v>21</v>
      </c>
      <c r="B24">
        <f t="shared" si="2"/>
        <v>1.2979603253053832E-5</v>
      </c>
      <c r="D24">
        <f t="shared" si="3"/>
        <v>6.4898016265269162E-5</v>
      </c>
      <c r="E24">
        <f t="shared" si="4"/>
        <v>6.6213589650157556E-5</v>
      </c>
      <c r="F24">
        <f t="shared" si="0"/>
        <v>7.1239944553942843E-7</v>
      </c>
      <c r="G24">
        <f t="shared" si="5"/>
        <v>7.2682079324474669E-7</v>
      </c>
      <c r="Q24">
        <f t="shared" si="1"/>
        <v>-23.136145506185315</v>
      </c>
    </row>
    <row r="25" spans="1:17" x14ac:dyDescent="0.25">
      <c r="A25">
        <v>22</v>
      </c>
      <c r="B25">
        <f t="shared" si="2"/>
        <v>1.2721716304523353E-5</v>
      </c>
      <c r="D25">
        <f t="shared" si="3"/>
        <v>6.3608581522616768E-5</v>
      </c>
      <c r="E25">
        <f t="shared" si="4"/>
        <v>6.4898016265269162E-5</v>
      </c>
      <c r="F25">
        <f t="shared" si="0"/>
        <v>6.9826424164228225E-7</v>
      </c>
      <c r="G25">
        <f t="shared" si="5"/>
        <v>7.1239944553942843E-7</v>
      </c>
      <c r="Q25">
        <f t="shared" si="1"/>
        <v>-23.109287170899265</v>
      </c>
    </row>
    <row r="26" spans="1:17" x14ac:dyDescent="0.25">
      <c r="A26">
        <v>23</v>
      </c>
      <c r="B26">
        <f t="shared" si="2"/>
        <v>1.2468953216632198E-5</v>
      </c>
      <c r="D26">
        <f t="shared" si="3"/>
        <v>6.234476608316099E-5</v>
      </c>
      <c r="E26">
        <f t="shared" si="4"/>
        <v>6.3608581522616768E-5</v>
      </c>
      <c r="F26">
        <f t="shared" si="0"/>
        <v>6.8440950397860239E-7</v>
      </c>
      <c r="G26">
        <f t="shared" si="5"/>
        <v>6.9826424164228225E-7</v>
      </c>
      <c r="Q26">
        <f t="shared" si="1"/>
        <v>-23.082428097157802</v>
      </c>
    </row>
    <row r="27" spans="1:17" x14ac:dyDescent="0.25">
      <c r="A27">
        <v>24</v>
      </c>
      <c r="B27">
        <f t="shared" si="2"/>
        <v>1.2221212185283646E-5</v>
      </c>
      <c r="D27">
        <f t="shared" si="3"/>
        <v>6.1106060926418229E-5</v>
      </c>
      <c r="E27">
        <f t="shared" si="4"/>
        <v>6.234476608316099E-5</v>
      </c>
      <c r="F27">
        <f t="shared" si="0"/>
        <v>6.7082966762631992E-7</v>
      </c>
      <c r="G27">
        <f t="shared" si="5"/>
        <v>6.8440950397860239E-7</v>
      </c>
      <c r="Q27">
        <f t="shared" si="1"/>
        <v>-23.055568284940854</v>
      </c>
    </row>
    <row r="28" spans="1:17" x14ac:dyDescent="0.25">
      <c r="A28">
        <v>25</v>
      </c>
      <c r="B28">
        <f t="shared" si="2"/>
        <v>1.1978393429089017E-5</v>
      </c>
      <c r="D28">
        <f t="shared" si="3"/>
        <v>5.9891967145445083E-5</v>
      </c>
      <c r="E28">
        <f t="shared" si="4"/>
        <v>6.1106060926418229E-5</v>
      </c>
      <c r="F28">
        <f t="shared" si="0"/>
        <v>6.5751927808078513E-7</v>
      </c>
      <c r="G28">
        <f t="shared" si="5"/>
        <v>6.7082966762631992E-7</v>
      </c>
      <c r="Q28">
        <f t="shared" si="1"/>
        <v>-23.028707734228359</v>
      </c>
    </row>
    <row r="29" spans="1:17" x14ac:dyDescent="0.25">
      <c r="A29">
        <v>26</v>
      </c>
      <c r="B29">
        <f t="shared" si="2"/>
        <v>1.1740399149179227E-5</v>
      </c>
      <c r="D29">
        <f t="shared" si="3"/>
        <v>5.8701995745896137E-5</v>
      </c>
      <c r="E29">
        <f t="shared" si="4"/>
        <v>5.9891967145445083E-5</v>
      </c>
      <c r="F29">
        <f t="shared" si="0"/>
        <v>6.4447298906389984E-7</v>
      </c>
      <c r="G29">
        <f t="shared" si="5"/>
        <v>6.5751927808078513E-7</v>
      </c>
      <c r="Q29">
        <f t="shared" si="1"/>
        <v>-23.001846444999622</v>
      </c>
    </row>
    <row r="30" spans="1:17" x14ac:dyDescent="0.25">
      <c r="A30">
        <v>27</v>
      </c>
      <c r="B30">
        <f t="shared" si="2"/>
        <v>1.1507133489814848E-5</v>
      </c>
      <c r="D30">
        <f t="shared" si="3"/>
        <v>5.7535667449074238E-5</v>
      </c>
      <c r="E30">
        <f t="shared" si="4"/>
        <v>5.8701995745896137E-5</v>
      </c>
      <c r="F30">
        <f t="shared" si="0"/>
        <v>6.316855603767206E-7</v>
      </c>
      <c r="G30">
        <f t="shared" si="5"/>
        <v>6.4447298906389984E-7</v>
      </c>
      <c r="Q30">
        <f t="shared" si="1"/>
        <v>-22.97498441723458</v>
      </c>
    </row>
    <row r="31" spans="1:17" x14ac:dyDescent="0.25">
      <c r="A31">
        <v>28</v>
      </c>
      <c r="B31">
        <f t="shared" si="2"/>
        <v>1.1278502499778768E-5</v>
      </c>
      <c r="D31">
        <f t="shared" si="3"/>
        <v>5.6392512498893839E-5</v>
      </c>
      <c r="E31">
        <f t="shared" si="4"/>
        <v>5.7535667449074238E-5</v>
      </c>
      <c r="F31">
        <f t="shared" si="0"/>
        <v>6.1915185579466978E-7</v>
      </c>
      <c r="G31">
        <f t="shared" si="5"/>
        <v>6.316855603767206E-7</v>
      </c>
      <c r="Q31">
        <f t="shared" si="1"/>
        <v>-22.94812165091286</v>
      </c>
    </row>
    <row r="32" spans="1:17" x14ac:dyDescent="0.25">
      <c r="A32">
        <v>29</v>
      </c>
      <c r="B32">
        <f t="shared" si="2"/>
        <v>1.105441409453595E-5</v>
      </c>
      <c r="D32">
        <f t="shared" si="3"/>
        <v>5.527207047267975E-5</v>
      </c>
      <c r="E32">
        <f t="shared" si="4"/>
        <v>5.6392512498893839E-5</v>
      </c>
      <c r="F32">
        <f t="shared" si="0"/>
        <v>6.0686684100450914E-7</v>
      </c>
      <c r="G32">
        <f t="shared" si="5"/>
        <v>6.1915185579466978E-7</v>
      </c>
      <c r="Q32">
        <f t="shared" si="1"/>
        <v>-22.921258146014075</v>
      </c>
    </row>
    <row r="33" spans="1:17" x14ac:dyDescent="0.25">
      <c r="A33">
        <v>30</v>
      </c>
      <c r="B33">
        <f t="shared" si="2"/>
        <v>1.0834778019145013E-5</v>
      </c>
      <c r="D33">
        <f t="shared" si="3"/>
        <v>5.4173890095725063E-5</v>
      </c>
      <c r="E33">
        <f t="shared" si="4"/>
        <v>5.527207047267975E-5</v>
      </c>
      <c r="F33">
        <f t="shared" si="0"/>
        <v>5.9482558158224732E-7</v>
      </c>
      <c r="G33">
        <f t="shared" si="5"/>
        <v>6.0686684100450914E-7</v>
      </c>
      <c r="Q33">
        <f t="shared" si="1"/>
        <v>-22.894393902518011</v>
      </c>
    </row>
    <row r="34" spans="1:17" x14ac:dyDescent="0.25">
      <c r="A34">
        <v>31</v>
      </c>
      <c r="B34">
        <f t="shared" si="2"/>
        <v>1.0619505811906707E-5</v>
      </c>
      <c r="D34">
        <f t="shared" si="3"/>
        <v>5.3097529059533532E-5</v>
      </c>
      <c r="E34">
        <f t="shared" si="4"/>
        <v>5.4173890095725063E-5</v>
      </c>
      <c r="F34">
        <f t="shared" si="0"/>
        <v>5.8302324101116908E-7</v>
      </c>
      <c r="G34">
        <f t="shared" si="5"/>
        <v>5.9482558158224732E-7</v>
      </c>
      <c r="Q34">
        <f t="shared" si="1"/>
        <v>-22.867528920404439</v>
      </c>
    </row>
    <row r="35" spans="1:17" x14ac:dyDescent="0.25">
      <c r="A35">
        <v>32</v>
      </c>
      <c r="B35">
        <f t="shared" si="2"/>
        <v>1.0408510768734647E-5</v>
      </c>
      <c r="D35">
        <f t="shared" si="3"/>
        <v>5.2042553843673235E-5</v>
      </c>
      <c r="E35">
        <f t="shared" si="4"/>
        <v>5.3097529059533532E-5</v>
      </c>
      <c r="F35">
        <f t="shared" si="0"/>
        <v>5.7145507873919024E-7</v>
      </c>
      <c r="G35">
        <f t="shared" si="5"/>
        <v>5.8302324101116908E-7</v>
      </c>
      <c r="Q35">
        <f t="shared" si="1"/>
        <v>-22.840663199652827</v>
      </c>
    </row>
    <row r="36" spans="1:17" x14ac:dyDescent="0.25">
      <c r="A36">
        <v>33</v>
      </c>
      <c r="B36">
        <f t="shared" si="2"/>
        <v>1.0201707908233956E-5</v>
      </c>
      <c r="D36">
        <f t="shared" si="3"/>
        <v>5.1008539541169782E-5</v>
      </c>
      <c r="E36">
        <f t="shared" si="4"/>
        <v>5.2042553843673235E-5</v>
      </c>
      <c r="F36">
        <f t="shared" si="0"/>
        <v>5.6011644827475779E-7</v>
      </c>
      <c r="G36">
        <f t="shared" si="5"/>
        <v>5.7145507873919024E-7</v>
      </c>
      <c r="Q36">
        <f t="shared" si="1"/>
        <v>-22.813796740242957</v>
      </c>
    </row>
    <row r="37" spans="1:17" x14ac:dyDescent="0.25">
      <c r="A37">
        <v>34</v>
      </c>
      <c r="B37">
        <f t="shared" si="2"/>
        <v>9.9990139374737408E-6</v>
      </c>
      <c r="D37">
        <f t="shared" si="3"/>
        <v>4.9995069687368701E-5</v>
      </c>
      <c r="E37">
        <f t="shared" si="4"/>
        <v>5.1008539541169782E-5</v>
      </c>
      <c r="F37">
        <f t="shared" si="0"/>
        <v>5.4900279532053064E-7</v>
      </c>
      <c r="G37">
        <f t="shared" si="5"/>
        <v>5.6011644827475779E-7</v>
      </c>
      <c r="Q37">
        <f t="shared" si="1"/>
        <v>-22.786929542154603</v>
      </c>
    </row>
    <row r="38" spans="1:17" x14ac:dyDescent="0.25">
      <c r="A38">
        <v>35</v>
      </c>
      <c r="B38">
        <f t="shared" si="2"/>
        <v>9.8003472184396177E-6</v>
      </c>
      <c r="D38">
        <f t="shared" si="3"/>
        <v>4.9001736092198087E-5</v>
      </c>
      <c r="E38">
        <f t="shared" si="4"/>
        <v>4.9995069687368701E-5</v>
      </c>
      <c r="F38">
        <f t="shared" si="0"/>
        <v>5.3810965594409155E-7</v>
      </c>
      <c r="G38">
        <f t="shared" si="5"/>
        <v>5.4900279532053064E-7</v>
      </c>
      <c r="Q38">
        <f t="shared" si="1"/>
        <v>-22.76006160536739</v>
      </c>
    </row>
    <row r="39" spans="1:17" x14ac:dyDescent="0.25">
      <c r="A39">
        <v>36</v>
      </c>
      <c r="B39">
        <f t="shared" si="2"/>
        <v>9.6056277351527991E-6</v>
      </c>
      <c r="D39">
        <f t="shared" si="3"/>
        <v>4.8028138675763996E-5</v>
      </c>
      <c r="E39">
        <f t="shared" si="4"/>
        <v>4.9001736092198087E-5</v>
      </c>
      <c r="F39">
        <f t="shared" si="0"/>
        <v>5.2743265478495475E-7</v>
      </c>
      <c r="G39">
        <f t="shared" si="5"/>
        <v>5.3810965594409155E-7</v>
      </c>
      <c r="Q39">
        <f t="shared" si="1"/>
        <v>-22.733192929860937</v>
      </c>
    </row>
    <row r="40" spans="1:17" x14ac:dyDescent="0.25">
      <c r="A40">
        <v>37</v>
      </c>
      <c r="B40">
        <f t="shared" si="2"/>
        <v>9.4147770614424559E-6</v>
      </c>
      <c r="D40">
        <f t="shared" si="3"/>
        <v>4.7073885307212279E-5</v>
      </c>
      <c r="E40">
        <f t="shared" si="4"/>
        <v>4.8028138675763996E-5</v>
      </c>
      <c r="F40">
        <f t="shared" si="0"/>
        <v>5.1696750329714969E-7</v>
      </c>
      <c r="G40">
        <f t="shared" si="5"/>
        <v>5.2743265478495475E-7</v>
      </c>
      <c r="Q40">
        <f t="shared" si="1"/>
        <v>-22.706323515615022</v>
      </c>
    </row>
    <row r="41" spans="1:17" x14ac:dyDescent="0.25">
      <c r="A41">
        <v>38</v>
      </c>
      <c r="B41">
        <f t="shared" si="2"/>
        <v>9.2277183293584149E-6</v>
      </c>
      <c r="D41">
        <f t="shared" si="3"/>
        <v>4.6138591646792076E-5</v>
      </c>
      <c r="E41">
        <f t="shared" si="4"/>
        <v>4.7073885307212279E-5</v>
      </c>
      <c r="F41">
        <f t="shared" si="0"/>
        <v>5.0670999802667519E-7</v>
      </c>
      <c r="G41">
        <f t="shared" si="5"/>
        <v>5.1696750329714969E-7</v>
      </c>
      <c r="Q41">
        <f t="shared" si="1"/>
        <v>-22.679453362609273</v>
      </c>
    </row>
    <row r="42" spans="1:17" x14ac:dyDescent="0.25">
      <c r="A42">
        <v>39</v>
      </c>
      <c r="B42">
        <f t="shared" si="2"/>
        <v>9.0443761982114478E-6</v>
      </c>
      <c r="D42">
        <f t="shared" si="3"/>
        <v>4.5221880991057239E-5</v>
      </c>
      <c r="E42">
        <f t="shared" si="4"/>
        <v>4.6138591646792076E-5</v>
      </c>
      <c r="F42">
        <f t="shared" si="0"/>
        <v>4.966560189231314E-7</v>
      </c>
      <c r="G42">
        <f t="shared" si="5"/>
        <v>5.0670999802667519E-7</v>
      </c>
      <c r="Q42">
        <f t="shared" si="1"/>
        <v>-22.652582470823461</v>
      </c>
    </row>
    <row r="43" spans="1:17" x14ac:dyDescent="0.25">
      <c r="A43">
        <v>40</v>
      </c>
      <c r="B43">
        <f t="shared" si="2"/>
        <v>8.8646768242286818E-6</v>
      </c>
      <c r="D43">
        <f t="shared" si="3"/>
        <v>4.432338412114341E-5</v>
      </c>
      <c r="E43">
        <f t="shared" si="4"/>
        <v>4.5221880991057239E-5</v>
      </c>
      <c r="F43">
        <f t="shared" si="0"/>
        <v>4.8680152768485205E-7</v>
      </c>
      <c r="G43">
        <f t="shared" si="5"/>
        <v>4.966560189231314E-7</v>
      </c>
      <c r="Q43">
        <f t="shared" si="1"/>
        <v>-22.625710840237215</v>
      </c>
    </row>
    <row r="44" spans="1:17" x14ac:dyDescent="0.25">
      <c r="A44">
        <v>41</v>
      </c>
      <c r="B44">
        <f t="shared" si="2"/>
        <v>8.6885478308119293E-6</v>
      </c>
      <c r="D44">
        <f t="shared" si="3"/>
        <v>4.3442739154059643E-5</v>
      </c>
      <c r="E44">
        <f t="shared" si="4"/>
        <v>4.432338412114341E-5</v>
      </c>
      <c r="F44">
        <f t="shared" si="0"/>
        <v>4.7714256613687204E-7</v>
      </c>
      <c r="G44">
        <f t="shared" si="5"/>
        <v>4.8680152768485205E-7</v>
      </c>
      <c r="Q44">
        <f t="shared" si="1"/>
        <v>-22.598838470830302</v>
      </c>
    </row>
    <row r="45" spans="1:17" x14ac:dyDescent="0.25">
      <c r="A45">
        <v>42</v>
      </c>
      <c r="B45">
        <f t="shared" si="2"/>
        <v>8.5159182793869246E-6</v>
      </c>
      <c r="D45">
        <f t="shared" si="3"/>
        <v>4.2579591396934625E-5</v>
      </c>
      <c r="E45">
        <f t="shared" si="4"/>
        <v>4.3442739154059643E-5</v>
      </c>
      <c r="F45">
        <f t="shared" si="0"/>
        <v>4.6767525464107869E-7</v>
      </c>
      <c r="G45">
        <f t="shared" si="5"/>
        <v>4.7714256613687204E-7</v>
      </c>
      <c r="Q45">
        <f t="shared" si="1"/>
        <v>-22.571965362582198</v>
      </c>
    </row>
    <row r="46" spans="1:17" x14ac:dyDescent="0.25">
      <c r="A46">
        <v>43</v>
      </c>
      <c r="B46">
        <f t="shared" si="2"/>
        <v>8.3467186408317702E-6</v>
      </c>
      <c r="D46">
        <f t="shared" si="3"/>
        <v>4.1733593204158851E-5</v>
      </c>
      <c r="E46">
        <f t="shared" si="4"/>
        <v>4.2579591396934625E-5</v>
      </c>
      <c r="F46">
        <f t="shared" si="0"/>
        <v>4.5839579053790859E-7</v>
      </c>
      <c r="G46">
        <f t="shared" si="5"/>
        <v>4.6767525464107869E-7</v>
      </c>
      <c r="Q46">
        <f t="shared" si="1"/>
        <v>-22.54509151547283</v>
      </c>
    </row>
    <row r="47" spans="1:17" x14ac:dyDescent="0.25">
      <c r="A47">
        <v>44</v>
      </c>
      <c r="B47">
        <f t="shared" si="2"/>
        <v>8.180880767473035E-6</v>
      </c>
      <c r="D47">
        <f t="shared" si="3"/>
        <v>4.0904403837365173E-5</v>
      </c>
      <c r="E47">
        <f t="shared" si="4"/>
        <v>4.1733593204158851E-5</v>
      </c>
      <c r="F47">
        <f t="shared" si="0"/>
        <v>4.4930044661896357E-7</v>
      </c>
      <c r="G47">
        <f t="shared" si="5"/>
        <v>4.5839579053790859E-7</v>
      </c>
      <c r="Q47">
        <f t="shared" si="1"/>
        <v>-22.518216929481675</v>
      </c>
    </row>
    <row r="48" spans="1:17" x14ac:dyDescent="0.25">
      <c r="A48">
        <v>45</v>
      </c>
      <c r="B48">
        <f t="shared" si="2"/>
        <v>8.0183378656382719E-6</v>
      </c>
      <c r="D48">
        <f t="shared" si="3"/>
        <v>4.0091689328191356E-5</v>
      </c>
      <c r="E48">
        <f t="shared" si="4"/>
        <v>4.0904403837365173E-5</v>
      </c>
      <c r="F48">
        <f t="shared" si="0"/>
        <v>4.4038556962993259E-7</v>
      </c>
      <c r="G48">
        <f t="shared" si="5"/>
        <v>4.4930044661896357E-7</v>
      </c>
      <c r="Q48">
        <f t="shared" si="1"/>
        <v>-22.491341604588651</v>
      </c>
    </row>
    <row r="49" spans="1:17" x14ac:dyDescent="0.25">
      <c r="A49">
        <v>46</v>
      </c>
      <c r="B49">
        <f t="shared" si="2"/>
        <v>7.8590244687538702E-6</v>
      </c>
      <c r="D49">
        <f t="shared" si="3"/>
        <v>3.9295122343769348E-5</v>
      </c>
      <c r="E49">
        <f t="shared" si="4"/>
        <v>4.0091689328191356E-5</v>
      </c>
      <c r="F49">
        <f t="shared" si="0"/>
        <v>4.3164757880321819E-7</v>
      </c>
      <c r="G49">
        <f t="shared" si="5"/>
        <v>4.4038556962993259E-7</v>
      </c>
      <c r="Q49">
        <f t="shared" si="1"/>
        <v>-22.464465540773393</v>
      </c>
    </row>
    <row r="50" spans="1:17" x14ac:dyDescent="0.25">
      <c r="A50">
        <v>47</v>
      </c>
      <c r="B50">
        <f t="shared" si="2"/>
        <v>7.702876410977416E-6</v>
      </c>
      <c r="D50">
        <f t="shared" si="3"/>
        <v>3.851438205488708E-5</v>
      </c>
      <c r="E50">
        <f t="shared" si="4"/>
        <v>3.9295122343769348E-5</v>
      </c>
      <c r="F50">
        <f t="shared" si="0"/>
        <v>4.2308296441967815E-7</v>
      </c>
      <c r="G50">
        <f t="shared" si="5"/>
        <v>4.3164757880321819E-7</v>
      </c>
      <c r="Q50">
        <f t="shared" si="1"/>
        <v>-22.437588738015361</v>
      </c>
    </row>
    <row r="51" spans="1:17" x14ac:dyDescent="0.25">
      <c r="A51">
        <v>48</v>
      </c>
      <c r="B51">
        <f t="shared" si="2"/>
        <v>7.5498308013539483E-6</v>
      </c>
      <c r="D51">
        <f t="shared" si="3"/>
        <v>3.774915400676974E-5</v>
      </c>
      <c r="E51">
        <f t="shared" si="4"/>
        <v>3.851438205488708E-5</v>
      </c>
      <c r="F51">
        <f t="shared" si="0"/>
        <v>4.1468828639890449E-7</v>
      </c>
      <c r="G51">
        <f t="shared" si="5"/>
        <v>4.2308296441967815E-7</v>
      </c>
      <c r="Q51">
        <f t="shared" si="1"/>
        <v>-22.410711196294493</v>
      </c>
    </row>
    <row r="52" spans="1:17" x14ac:dyDescent="0.25">
      <c r="A52">
        <v>49</v>
      </c>
      <c r="B52">
        <f t="shared" si="2"/>
        <v>7.3998259984856865E-6</v>
      </c>
      <c r="D52">
        <f t="shared" si="3"/>
        <v>3.6999129992428432E-5</v>
      </c>
      <c r="E52">
        <f t="shared" si="4"/>
        <v>3.774915400676974E-5</v>
      </c>
      <c r="F52">
        <f t="shared" si="0"/>
        <v>4.0646017291747389E-7</v>
      </c>
      <c r="G52">
        <f t="shared" si="5"/>
        <v>4.1468828639890449E-7</v>
      </c>
      <c r="Q52">
        <f t="shared" si="1"/>
        <v>-22.383832915590254</v>
      </c>
    </row>
    <row r="53" spans="1:17" x14ac:dyDescent="0.25">
      <c r="A53">
        <v>50</v>
      </c>
      <c r="B53">
        <f t="shared" si="2"/>
        <v>7.2528015857050418E-6</v>
      </c>
      <c r="D53">
        <f t="shared" si="3"/>
        <v>3.6264007928525211E-5</v>
      </c>
      <c r="E53">
        <f t="shared" si="4"/>
        <v>3.6999129992428432E-5</v>
      </c>
      <c r="F53">
        <f t="shared" si="0"/>
        <v>3.9839531905461418E-7</v>
      </c>
      <c r="G53">
        <f t="shared" si="5"/>
        <v>4.0646017291747389E-7</v>
      </c>
      <c r="Q53">
        <f t="shared" si="1"/>
        <v>-22.35695389588258</v>
      </c>
    </row>
    <row r="54" spans="1:17" x14ac:dyDescent="0.25">
      <c r="A54">
        <v>51</v>
      </c>
      <c r="B54">
        <f t="shared" ref="B54:B101" si="6">D54/$B$1</f>
        <v>7.1086983467409064E-6</v>
      </c>
      <c r="D54">
        <f t="shared" ref="D54:D101" si="7">E54*EXP($K$3)</f>
        <v>3.5543491733704531E-5</v>
      </c>
      <c r="E54">
        <f t="shared" ref="E54:E101" si="8">D53</f>
        <v>3.6264007928525211E-5</v>
      </c>
      <c r="F54">
        <f t="shared" ref="F54:F101" si="9">G54*EXP($L$3)</f>
        <v>3.9049048546474317E-7</v>
      </c>
      <c r="G54">
        <f t="shared" ref="G54:G101" si="10">F53</f>
        <v>3.9839531905461418E-7</v>
      </c>
      <c r="Q54">
        <f t="shared" ref="Q54:Q101" si="11">(((F54/D54)-$O$1)/$O$1)*1000</f>
        <v>-22.330074137150927</v>
      </c>
    </row>
    <row r="55" spans="1:17" x14ac:dyDescent="0.25">
      <c r="A55">
        <v>52</v>
      </c>
      <c r="B55">
        <f t="shared" si="6"/>
        <v>6.9674582418684131E-6</v>
      </c>
      <c r="D55">
        <f t="shared" si="7"/>
        <v>3.4837291209342067E-5</v>
      </c>
      <c r="E55">
        <f t="shared" si="8"/>
        <v>3.5543491733704531E-5</v>
      </c>
      <c r="F55">
        <f t="shared" si="9"/>
        <v>3.8274249707634647E-7</v>
      </c>
      <c r="G55">
        <f t="shared" si="10"/>
        <v>3.9049048546474317E-7</v>
      </c>
      <c r="Q55">
        <f t="shared" si="11"/>
        <v>-22.303193639375088</v>
      </c>
    </row>
    <row r="56" spans="1:17" x14ac:dyDescent="0.25">
      <c r="A56">
        <v>53</v>
      </c>
      <c r="B56">
        <f t="shared" si="6"/>
        <v>6.8290243845325793E-6</v>
      </c>
      <c r="D56">
        <f t="shared" si="7"/>
        <v>3.4145121922662896E-5</v>
      </c>
      <c r="E56">
        <f t="shared" si="8"/>
        <v>3.4837291209342067E-5</v>
      </c>
      <c r="F56">
        <f t="shared" si="9"/>
        <v>3.7514824181667194E-7</v>
      </c>
      <c r="G56">
        <f t="shared" si="10"/>
        <v>3.8274249707634647E-7</v>
      </c>
      <c r="Q56">
        <f t="shared" si="11"/>
        <v>-22.276312402534671</v>
      </c>
    </row>
    <row r="57" spans="1:17" x14ac:dyDescent="0.25">
      <c r="A57">
        <v>54</v>
      </c>
      <c r="B57">
        <f t="shared" si="6"/>
        <v>6.693341018436395E-6</v>
      </c>
      <c r="D57">
        <f t="shared" si="7"/>
        <v>3.3466705092181975E-5</v>
      </c>
      <c r="E57">
        <f t="shared" si="8"/>
        <v>3.4145121922662896E-5</v>
      </c>
      <c r="F57">
        <f t="shared" si="9"/>
        <v>3.6770466936172811E-7</v>
      </c>
      <c r="G57">
        <f t="shared" si="10"/>
        <v>3.7514824181667194E-7</v>
      </c>
      <c r="Q57">
        <f t="shared" si="11"/>
        <v>-22.249430426609621</v>
      </c>
    </row>
    <row r="58" spans="1:17" x14ac:dyDescent="0.25">
      <c r="A58">
        <v>55</v>
      </c>
      <c r="B58">
        <f t="shared" si="6"/>
        <v>6.5603534950841437E-6</v>
      </c>
      <c r="D58">
        <f t="shared" si="7"/>
        <v>3.2801767475420719E-5</v>
      </c>
      <c r="E58">
        <f t="shared" si="8"/>
        <v>3.3466705092181975E-5</v>
      </c>
      <c r="F58">
        <f t="shared" si="9"/>
        <v>3.6040878991108487E-7</v>
      </c>
      <c r="G58">
        <f t="shared" si="10"/>
        <v>3.6770466936172811E-7</v>
      </c>
      <c r="Q58">
        <f t="shared" si="11"/>
        <v>-22.222547711579242</v>
      </c>
    </row>
    <row r="59" spans="1:17" x14ac:dyDescent="0.25">
      <c r="A59">
        <v>56</v>
      </c>
      <c r="B59">
        <f t="shared" si="6"/>
        <v>6.4300082517709125E-6</v>
      </c>
      <c r="D59">
        <f t="shared" si="7"/>
        <v>3.2150041258854564E-5</v>
      </c>
      <c r="E59">
        <f t="shared" si="8"/>
        <v>3.2801767475420719E-5</v>
      </c>
      <c r="F59">
        <f t="shared" si="9"/>
        <v>3.5325767298698428E-7</v>
      </c>
      <c r="G59">
        <f t="shared" si="10"/>
        <v>3.6040878991108487E-7</v>
      </c>
      <c r="Q59">
        <f t="shared" si="11"/>
        <v>-22.195664257423317</v>
      </c>
    </row>
    <row r="60" spans="1:17" x14ac:dyDescent="0.25">
      <c r="A60">
        <v>57</v>
      </c>
      <c r="B60">
        <f t="shared" si="6"/>
        <v>6.3022527900094104E-6</v>
      </c>
      <c r="D60">
        <f t="shared" si="7"/>
        <v>3.1511263950047051E-5</v>
      </c>
      <c r="E60">
        <f t="shared" si="8"/>
        <v>3.2150041258854564E-5</v>
      </c>
      <c r="F60">
        <f t="shared" si="9"/>
        <v>3.4624844625727868E-7</v>
      </c>
      <c r="G60">
        <f t="shared" si="10"/>
        <v>3.5325767298698428E-7</v>
      </c>
      <c r="Q60">
        <f t="shared" si="11"/>
        <v>-22.168780064121769</v>
      </c>
    </row>
    <row r="61" spans="1:17" x14ac:dyDescent="0.25">
      <c r="A61">
        <v>58</v>
      </c>
      <c r="B61">
        <f t="shared" si="6"/>
        <v>6.1770356543854197E-6</v>
      </c>
      <c r="D61">
        <f t="shared" si="7"/>
        <v>3.08851782719271E-5</v>
      </c>
      <c r="E61">
        <f t="shared" si="8"/>
        <v>3.1511263950047051E-5</v>
      </c>
      <c r="F61">
        <f t="shared" si="9"/>
        <v>3.393782943817242E-7</v>
      </c>
      <c r="G61">
        <f t="shared" si="10"/>
        <v>3.4624844625727868E-7</v>
      </c>
      <c r="Q61">
        <f t="shared" si="11"/>
        <v>-22.141895131653921</v>
      </c>
    </row>
    <row r="62" spans="1:17" x14ac:dyDescent="0.25">
      <c r="A62">
        <v>59</v>
      </c>
      <c r="B62">
        <f t="shared" si="6"/>
        <v>6.0543064118333706E-6</v>
      </c>
      <c r="D62">
        <f t="shared" si="7"/>
        <v>3.0271532059166851E-5</v>
      </c>
      <c r="E62">
        <f t="shared" si="8"/>
        <v>3.08851782719271E-5</v>
      </c>
      <c r="F62">
        <f t="shared" si="9"/>
        <v>3.3264445788116527E-7</v>
      </c>
      <c r="G62">
        <f t="shared" si="10"/>
        <v>3.393782943817242E-7</v>
      </c>
      <c r="Q62">
        <f t="shared" si="11"/>
        <v>-22.115009459999705</v>
      </c>
    </row>
    <row r="63" spans="1:17" x14ac:dyDescent="0.25">
      <c r="A63">
        <v>60</v>
      </c>
      <c r="B63">
        <f t="shared" si="6"/>
        <v>5.9340156313236605E-6</v>
      </c>
      <c r="D63">
        <f t="shared" si="7"/>
        <v>2.9670078156618302E-5</v>
      </c>
      <c r="E63">
        <f t="shared" si="8"/>
        <v>3.0271532059166851E-5</v>
      </c>
      <c r="F63">
        <f t="shared" si="9"/>
        <v>3.260442320291567E-7</v>
      </c>
      <c r="G63">
        <f t="shared" si="10"/>
        <v>3.3264445788116527E-7</v>
      </c>
      <c r="Q63">
        <f t="shared" si="11"/>
        <v>-22.088123049138584</v>
      </c>
    </row>
    <row r="64" spans="1:17" x14ac:dyDescent="0.25">
      <c r="A64">
        <v>61</v>
      </c>
      <c r="B64">
        <f t="shared" si="6"/>
        <v>5.8161148639535816E-6</v>
      </c>
      <c r="D64">
        <f t="shared" si="7"/>
        <v>2.9080574319767907E-5</v>
      </c>
      <c r="E64">
        <f t="shared" si="8"/>
        <v>2.9670078156618302E-5</v>
      </c>
      <c r="F64">
        <f t="shared" si="9"/>
        <v>3.1957496576557777E-7</v>
      </c>
      <c r="G64">
        <f t="shared" si="10"/>
        <v>3.260442320291567E-7</v>
      </c>
      <c r="Q64">
        <f t="shared" si="11"/>
        <v>-22.061235899050491</v>
      </c>
    </row>
    <row r="65" spans="1:17" x14ac:dyDescent="0.25">
      <c r="A65">
        <v>62</v>
      </c>
      <c r="B65">
        <f t="shared" si="6"/>
        <v>5.7005566234337986E-6</v>
      </c>
      <c r="D65">
        <f t="shared" si="7"/>
        <v>2.8502783117168995E-5</v>
      </c>
      <c r="E65">
        <f t="shared" si="8"/>
        <v>2.9080574319767907E-5</v>
      </c>
      <c r="F65">
        <f t="shared" si="9"/>
        <v>3.1323406063180205E-7</v>
      </c>
      <c r="G65">
        <f t="shared" si="10"/>
        <v>3.1957496576557777E-7</v>
      </c>
      <c r="Q65">
        <f t="shared" si="11"/>
        <v>-22.034348009714893</v>
      </c>
    </row>
    <row r="66" spans="1:17" x14ac:dyDescent="0.25">
      <c r="A66">
        <v>63</v>
      </c>
      <c r="B66">
        <f t="shared" si="6"/>
        <v>5.5872943669625419E-6</v>
      </c>
      <c r="D66">
        <f t="shared" si="7"/>
        <v>2.7936471834812708E-5</v>
      </c>
      <c r="E66">
        <f t="shared" si="8"/>
        <v>2.8502783117168995E-5</v>
      </c>
      <c r="F66">
        <f t="shared" si="9"/>
        <v>3.0701896972699517E-7</v>
      </c>
      <c r="G66">
        <f t="shared" si="10"/>
        <v>3.1323406063180205E-7</v>
      </c>
      <c r="Q66">
        <f t="shared" si="11"/>
        <v>-22.007459381111726</v>
      </c>
    </row>
    <row r="67" spans="1:17" x14ac:dyDescent="0.25">
      <c r="A67">
        <v>64</v>
      </c>
      <c r="B67">
        <f t="shared" si="6"/>
        <v>5.4762824764797967E-6</v>
      </c>
      <c r="D67">
        <f t="shared" si="7"/>
        <v>2.7381412382398982E-5</v>
      </c>
      <c r="E67">
        <f t="shared" si="8"/>
        <v>2.7936471834812708E-5</v>
      </c>
      <c r="F67">
        <f t="shared" si="9"/>
        <v>3.0092719668512152E-7</v>
      </c>
      <c r="G67">
        <f t="shared" si="10"/>
        <v>3.0701896972699517E-7</v>
      </c>
      <c r="Q67">
        <f t="shared" si="11"/>
        <v>-21.980570013220454</v>
      </c>
    </row>
    <row r="68" spans="1:17" x14ac:dyDescent="0.25">
      <c r="A68">
        <v>65</v>
      </c>
      <c r="B68">
        <f t="shared" si="6"/>
        <v>5.3674762402939535E-6</v>
      </c>
      <c r="D68">
        <f t="shared" si="7"/>
        <v>2.6837381201469768E-5</v>
      </c>
      <c r="E68">
        <f t="shared" si="8"/>
        <v>2.7381412382398982E-5</v>
      </c>
      <c r="F68">
        <f t="shared" si="9"/>
        <v>2.949562946722488E-7</v>
      </c>
      <c r="G68">
        <f t="shared" si="10"/>
        <v>3.0092719668512152E-7</v>
      </c>
      <c r="Q68">
        <f t="shared" si="11"/>
        <v>-21.953679906020547</v>
      </c>
    </row>
    <row r="69" spans="1:17" x14ac:dyDescent="0.25">
      <c r="A69">
        <v>66</v>
      </c>
      <c r="B69">
        <f t="shared" si="6"/>
        <v>5.2608318350735107E-6</v>
      </c>
      <c r="D69">
        <f t="shared" si="7"/>
        <v>2.6304159175367552E-5</v>
      </c>
      <c r="E69">
        <f t="shared" si="8"/>
        <v>2.6837381201469768E-5</v>
      </c>
      <c r="F69">
        <f t="shared" si="9"/>
        <v>2.8910386540374763E-7</v>
      </c>
      <c r="G69">
        <f t="shared" si="10"/>
        <v>2.949562946722488E-7</v>
      </c>
      <c r="Q69">
        <f t="shared" si="11"/>
        <v>-21.926789059491938</v>
      </c>
    </row>
    <row r="70" spans="1:17" x14ac:dyDescent="0.25">
      <c r="A70">
        <v>67</v>
      </c>
      <c r="B70">
        <f t="shared" si="6"/>
        <v>5.1563063081965698E-6</v>
      </c>
      <c r="D70">
        <f t="shared" si="7"/>
        <v>2.5781531540982849E-5</v>
      </c>
      <c r="E70">
        <f t="shared" si="8"/>
        <v>2.6304159175367552E-5</v>
      </c>
      <c r="F70">
        <f t="shared" si="9"/>
        <v>2.8336755818099179E-7</v>
      </c>
      <c r="G70">
        <f t="shared" si="10"/>
        <v>2.8910386540374763E-7</v>
      </c>
      <c r="Q70">
        <f t="shared" si="11"/>
        <v>-21.899897473614399</v>
      </c>
    </row>
    <row r="71" spans="1:17" x14ac:dyDescent="0.25">
      <c r="A71">
        <v>68</v>
      </c>
      <c r="B71">
        <f t="shared" si="6"/>
        <v>5.0538575604510317E-6</v>
      </c>
      <c r="D71">
        <f t="shared" si="7"/>
        <v>2.526928780225516E-5</v>
      </c>
      <c r="E71">
        <f t="shared" si="8"/>
        <v>2.5781531540982849E-5</v>
      </c>
      <c r="F71">
        <f t="shared" si="9"/>
        <v>2.7774506894717184E-7</v>
      </c>
      <c r="G71">
        <f t="shared" si="10"/>
        <v>2.8336755818099179E-7</v>
      </c>
      <c r="Q71">
        <f t="shared" si="11"/>
        <v>-21.873005148367405</v>
      </c>
    </row>
    <row r="72" spans="1:17" x14ac:dyDescent="0.25">
      <c r="A72">
        <v>69</v>
      </c>
      <c r="B72">
        <f t="shared" si="6"/>
        <v>4.9534443290785124E-6</v>
      </c>
      <c r="D72">
        <f t="shared" si="7"/>
        <v>2.4767221645392563E-5</v>
      </c>
      <c r="E72">
        <f t="shared" si="8"/>
        <v>2.526928780225516E-5</v>
      </c>
      <c r="F72">
        <f t="shared" si="9"/>
        <v>2.7223413936184287E-7</v>
      </c>
      <c r="G72">
        <f t="shared" si="10"/>
        <v>2.7774506894717184E-7</v>
      </c>
      <c r="Q72">
        <f t="shared" si="11"/>
        <v>-21.846112083730727</v>
      </c>
    </row>
    <row r="73" spans="1:17" x14ac:dyDescent="0.25">
      <c r="A73">
        <v>70</v>
      </c>
      <c r="B73">
        <f t="shared" si="6"/>
        <v>4.8550261711551488E-6</v>
      </c>
      <c r="D73">
        <f t="shared" si="7"/>
        <v>2.4275130855775743E-5</v>
      </c>
      <c r="E73">
        <f t="shared" si="8"/>
        <v>2.4767221645392563E-5</v>
      </c>
      <c r="F73">
        <f t="shared" si="9"/>
        <v>2.6683255589383498E-7</v>
      </c>
      <c r="G73">
        <f t="shared" si="10"/>
        <v>2.7223413936184287E-7</v>
      </c>
      <c r="Q73">
        <f t="shared" si="11"/>
        <v>-21.819218279684147</v>
      </c>
    </row>
    <row r="74" spans="1:17" x14ac:dyDescent="0.25">
      <c r="A74">
        <v>71</v>
      </c>
      <c r="B74">
        <f t="shared" si="6"/>
        <v>4.7585634473026124E-6</v>
      </c>
      <c r="D74">
        <f t="shared" si="7"/>
        <v>2.3792817236513063E-5</v>
      </c>
      <c r="E74">
        <f t="shared" si="8"/>
        <v>2.4275130855775743E-5</v>
      </c>
      <c r="F74">
        <f t="shared" si="9"/>
        <v>2.6153814893216188E-7</v>
      </c>
      <c r="G74">
        <f t="shared" si="10"/>
        <v>2.6683255589383498E-7</v>
      </c>
      <c r="Q74">
        <f t="shared" si="11"/>
        <v>-21.792323736206978</v>
      </c>
    </row>
    <row r="75" spans="1:17" x14ac:dyDescent="0.25">
      <c r="A75">
        <v>72</v>
      </c>
      <c r="B75">
        <f t="shared" si="6"/>
        <v>4.6640173057227598E-6</v>
      </c>
      <c r="D75">
        <f t="shared" si="7"/>
        <v>2.33200865286138E-5</v>
      </c>
      <c r="E75">
        <f t="shared" si="8"/>
        <v>2.3792817236513063E-5</v>
      </c>
      <c r="F75">
        <f t="shared" si="9"/>
        <v>2.5634879191457043E-7</v>
      </c>
      <c r="G75">
        <f t="shared" si="10"/>
        <v>2.6153814893216188E-7</v>
      </c>
      <c r="Q75">
        <f t="shared" si="11"/>
        <v>-21.765428453279302</v>
      </c>
    </row>
    <row r="76" spans="1:17" x14ac:dyDescent="0.25">
      <c r="A76">
        <v>73</v>
      </c>
      <c r="B76">
        <f t="shared" si="6"/>
        <v>4.5713496665494907E-6</v>
      </c>
      <c r="D76">
        <f t="shared" si="7"/>
        <v>2.2856748332747453E-5</v>
      </c>
      <c r="E76">
        <f t="shared" si="8"/>
        <v>2.33200865286138E-5</v>
      </c>
      <c r="F76">
        <f t="shared" si="9"/>
        <v>2.5126240047338142E-7</v>
      </c>
      <c r="G76">
        <f t="shared" si="10"/>
        <v>2.5634879191457043E-7</v>
      </c>
      <c r="Q76">
        <f t="shared" si="11"/>
        <v>-21.73853243088044</v>
      </c>
    </row>
    <row r="77" spans="1:17" x14ac:dyDescent="0.25">
      <c r="A77">
        <v>74</v>
      </c>
      <c r="B77">
        <f t="shared" si="6"/>
        <v>4.480523206511515E-6</v>
      </c>
      <c r="D77">
        <f t="shared" si="7"/>
        <v>2.2402616032557577E-5</v>
      </c>
      <c r="E77">
        <f t="shared" si="8"/>
        <v>2.2856748332747453E-5</v>
      </c>
      <c r="F77">
        <f t="shared" si="9"/>
        <v>2.4627693159827815E-7</v>
      </c>
      <c r="G77">
        <f t="shared" si="10"/>
        <v>2.5126240047338142E-7</v>
      </c>
      <c r="Q77">
        <f t="shared" si="11"/>
        <v>-21.711635668990315</v>
      </c>
    </row>
    <row r="78" spans="1:17" x14ac:dyDescent="0.25">
      <c r="A78">
        <v>75</v>
      </c>
      <c r="B78">
        <f t="shared" si="6"/>
        <v>4.3915013438998528E-6</v>
      </c>
      <c r="D78">
        <f t="shared" si="7"/>
        <v>2.1957506719499263E-5</v>
      </c>
      <c r="E78">
        <f t="shared" si="8"/>
        <v>2.2402616032557577E-5</v>
      </c>
      <c r="F78">
        <f t="shared" si="9"/>
        <v>2.4139038281570684E-7</v>
      </c>
      <c r="G78">
        <f t="shared" si="10"/>
        <v>2.4627693159827815E-7</v>
      </c>
      <c r="Q78">
        <f t="shared" si="11"/>
        <v>-21.684738167588399</v>
      </c>
    </row>
    <row r="79" spans="1:17" x14ac:dyDescent="0.25">
      <c r="A79">
        <v>76</v>
      </c>
      <c r="B79">
        <f t="shared" si="6"/>
        <v>4.3042482238340008E-6</v>
      </c>
      <c r="D79">
        <f t="shared" si="7"/>
        <v>2.1521241119170003E-5</v>
      </c>
      <c r="E79">
        <f t="shared" si="8"/>
        <v>2.1957506719499263E-5</v>
      </c>
      <c r="F79">
        <f t="shared" si="9"/>
        <v>2.3660079138455891E-7</v>
      </c>
      <c r="G79">
        <f t="shared" si="10"/>
        <v>2.4139038281570684E-7</v>
      </c>
      <c r="Q79">
        <f t="shared" si="11"/>
        <v>-21.657839926654322</v>
      </c>
    </row>
    <row r="80" spans="1:17" x14ac:dyDescent="0.25">
      <c r="A80">
        <v>77</v>
      </c>
      <c r="B80">
        <f t="shared" si="6"/>
        <v>4.2187287038208507E-6</v>
      </c>
      <c r="D80">
        <f t="shared" si="7"/>
        <v>2.1093643519104255E-5</v>
      </c>
      <c r="E80">
        <f t="shared" si="8"/>
        <v>2.1521241119170003E-5</v>
      </c>
      <c r="F80">
        <f t="shared" si="9"/>
        <v>2.3190623350781254E-7</v>
      </c>
      <c r="G80">
        <f t="shared" si="10"/>
        <v>2.3660079138455891E-7</v>
      </c>
      <c r="Q80">
        <f t="shared" si="11"/>
        <v>-21.630940946168156</v>
      </c>
    </row>
    <row r="81" spans="1:17" x14ac:dyDescent="0.25">
      <c r="A81">
        <v>78</v>
      </c>
      <c r="B81">
        <f t="shared" si="6"/>
        <v>4.134908339600525E-6</v>
      </c>
      <c r="D81">
        <f t="shared" si="7"/>
        <v>2.0674541698002625E-5</v>
      </c>
      <c r="E81">
        <f t="shared" si="8"/>
        <v>2.1093643519104255E-5</v>
      </c>
      <c r="F81">
        <f t="shared" si="9"/>
        <v>2.2730482355981633E-7</v>
      </c>
      <c r="G81">
        <f t="shared" si="10"/>
        <v>2.3190623350781254E-7</v>
      </c>
      <c r="Q81">
        <f t="shared" si="11"/>
        <v>-21.604041226109072</v>
      </c>
    </row>
    <row r="82" spans="1:17" x14ac:dyDescent="0.25">
      <c r="A82">
        <v>79</v>
      </c>
      <c r="B82">
        <f t="shared" si="6"/>
        <v>4.0527533712734374E-6</v>
      </c>
      <c r="D82">
        <f t="shared" si="7"/>
        <v>2.0263766856367187E-5</v>
      </c>
      <c r="E82">
        <f t="shared" si="8"/>
        <v>2.0674541698002625E-5</v>
      </c>
      <c r="F82">
        <f t="shared" si="9"/>
        <v>2.2279471332890514E-7</v>
      </c>
      <c r="G82">
        <f t="shared" si="10"/>
        <v>2.2730482355981633E-7</v>
      </c>
      <c r="Q82">
        <f t="shared" si="11"/>
        <v>-21.577140766457148</v>
      </c>
    </row>
    <row r="83" spans="1:17" x14ac:dyDescent="0.25">
      <c r="A83">
        <v>80</v>
      </c>
      <c r="B83">
        <f t="shared" si="6"/>
        <v>3.9722307097029909E-6</v>
      </c>
      <c r="D83">
        <f t="shared" si="7"/>
        <v>1.9861153548514956E-5</v>
      </c>
      <c r="E83">
        <f t="shared" si="8"/>
        <v>2.0263766856367187E-5</v>
      </c>
      <c r="F83">
        <f t="shared" si="9"/>
        <v>2.1837409127504365E-7</v>
      </c>
      <c r="G83">
        <f t="shared" si="10"/>
        <v>2.2279471332890514E-7</v>
      </c>
      <c r="Q83">
        <f t="shared" si="11"/>
        <v>-21.550239567191706</v>
      </c>
    </row>
    <row r="84" spans="1:17" x14ac:dyDescent="0.25">
      <c r="A84">
        <v>81</v>
      </c>
      <c r="B84">
        <f t="shared" si="6"/>
        <v>3.8933079231884391E-6</v>
      </c>
      <c r="D84">
        <f t="shared" si="7"/>
        <v>1.9466539615942194E-5</v>
      </c>
      <c r="E84">
        <f t="shared" si="8"/>
        <v>1.9861153548514956E-5</v>
      </c>
      <c r="F84">
        <f t="shared" si="9"/>
        <v>2.1404118180219944E-7</v>
      </c>
      <c r="G84">
        <f t="shared" si="10"/>
        <v>2.1837409127504365E-7</v>
      </c>
      <c r="Q84">
        <f t="shared" si="11"/>
        <v>-21.523337628292673</v>
      </c>
    </row>
    <row r="85" spans="1:17" x14ac:dyDescent="0.25">
      <c r="A85">
        <v>82</v>
      </c>
      <c r="B85">
        <f t="shared" si="6"/>
        <v>3.8159532244025288E-6</v>
      </c>
      <c r="D85">
        <f t="shared" si="7"/>
        <v>1.9079766122012643E-5</v>
      </c>
      <c r="E85">
        <f t="shared" si="8"/>
        <v>1.9466539615942194E-5</v>
      </c>
      <c r="F85">
        <f t="shared" si="9"/>
        <v>2.0979424454515357E-7</v>
      </c>
      <c r="G85">
        <f t="shared" si="10"/>
        <v>2.1404118180219944E-7</v>
      </c>
      <c r="Q85">
        <f t="shared" si="11"/>
        <v>-21.496434949739513</v>
      </c>
    </row>
    <row r="86" spans="1:17" x14ac:dyDescent="0.25">
      <c r="A86">
        <v>83</v>
      </c>
      <c r="B86">
        <f t="shared" si="6"/>
        <v>3.7401354575886877E-6</v>
      </c>
      <c r="D86">
        <f t="shared" si="7"/>
        <v>1.8700677287943439E-5</v>
      </c>
      <c r="E86">
        <f t="shared" si="8"/>
        <v>1.9079766122012643E-5</v>
      </c>
      <c r="F86">
        <f t="shared" si="9"/>
        <v>2.0563157367046187E-7</v>
      </c>
      <c r="G86">
        <f t="shared" si="10"/>
        <v>2.0979424454515357E-7</v>
      </c>
      <c r="Q86">
        <f t="shared" si="11"/>
        <v>-21.469531531512164</v>
      </c>
    </row>
    <row r="87" spans="1:17" x14ac:dyDescent="0.25">
      <c r="A87">
        <v>84</v>
      </c>
      <c r="B87">
        <f t="shared" si="6"/>
        <v>3.6658240860125764E-6</v>
      </c>
      <c r="D87">
        <f t="shared" si="7"/>
        <v>1.8329120430062881E-5</v>
      </c>
      <c r="E87">
        <f t="shared" si="8"/>
        <v>1.8700677287943439E-5</v>
      </c>
      <c r="F87">
        <f t="shared" si="9"/>
        <v>2.0155149719128649E-7</v>
      </c>
      <c r="G87">
        <f t="shared" si="10"/>
        <v>2.0563157367046187E-7</v>
      </c>
      <c r="Q87">
        <f t="shared" si="11"/>
        <v>-21.442627373589939</v>
      </c>
    </row>
    <row r="88" spans="1:17" x14ac:dyDescent="0.25">
      <c r="A88">
        <v>85</v>
      </c>
      <c r="B88">
        <f t="shared" si="6"/>
        <v>3.5929891796629625E-6</v>
      </c>
      <c r="D88">
        <f t="shared" si="7"/>
        <v>1.7964945898314813E-5</v>
      </c>
      <c r="E88">
        <f t="shared" si="8"/>
        <v>1.8329120430062881E-5</v>
      </c>
      <c r="F88">
        <f t="shared" si="9"/>
        <v>1.9755237629582219E-7</v>
      </c>
      <c r="G88">
        <f t="shared" si="10"/>
        <v>2.0155149719128649E-7</v>
      </c>
      <c r="Q88">
        <f t="shared" si="11"/>
        <v>-21.415722475952613</v>
      </c>
    </row>
    <row r="89" spans="1:17" x14ac:dyDescent="0.25">
      <c r="A89">
        <v>86</v>
      </c>
      <c r="B89">
        <f t="shared" si="6"/>
        <v>3.5216014031969682E-6</v>
      </c>
      <c r="D89">
        <f t="shared" si="7"/>
        <v>1.760800701598484E-5</v>
      </c>
      <c r="E89">
        <f t="shared" si="8"/>
        <v>1.7964945898314813E-5</v>
      </c>
      <c r="F89">
        <f t="shared" si="9"/>
        <v>1.9363260468904793E-7</v>
      </c>
      <c r="G89">
        <f t="shared" si="10"/>
        <v>1.9755237629582219E-7</v>
      </c>
      <c r="Q89">
        <f t="shared" si="11"/>
        <v>-21.388816838579963</v>
      </c>
    </row>
    <row r="90" spans="1:17" x14ac:dyDescent="0.25">
      <c r="A90">
        <v>87</v>
      </c>
      <c r="B90">
        <f t="shared" si="6"/>
        <v>3.4516320041248168E-6</v>
      </c>
      <c r="D90">
        <f t="shared" si="7"/>
        <v>1.7258160020624084E-5</v>
      </c>
      <c r="E90">
        <f t="shared" si="8"/>
        <v>1.760800701598484E-5</v>
      </c>
      <c r="F90">
        <f t="shared" si="9"/>
        <v>1.8979060794753908E-7</v>
      </c>
      <c r="G90">
        <f t="shared" si="10"/>
        <v>1.9363260468904793E-7</v>
      </c>
      <c r="Q90">
        <f t="shared" si="11"/>
        <v>-21.361910461451615</v>
      </c>
    </row>
    <row r="91" spans="1:17" x14ac:dyDescent="0.25">
      <c r="A91">
        <v>88</v>
      </c>
      <c r="B91">
        <f t="shared" si="6"/>
        <v>3.3830528012293461E-6</v>
      </c>
      <c r="D91">
        <f t="shared" si="7"/>
        <v>1.691526400614673E-5</v>
      </c>
      <c r="E91">
        <f t="shared" si="8"/>
        <v>1.7258160020624084E-5</v>
      </c>
      <c r="F91">
        <f t="shared" si="9"/>
        <v>1.8602484288708142E-7</v>
      </c>
      <c r="G91">
        <f t="shared" si="10"/>
        <v>1.8979060794753908E-7</v>
      </c>
      <c r="Q91">
        <f t="shared" si="11"/>
        <v>-21.335003344547037</v>
      </c>
    </row>
    <row r="92" spans="1:17" x14ac:dyDescent="0.25">
      <c r="A92">
        <v>89</v>
      </c>
      <c r="B92">
        <f t="shared" si="6"/>
        <v>3.3158361732156007E-6</v>
      </c>
      <c r="D92">
        <f t="shared" si="7"/>
        <v>1.6579180866078003E-5</v>
      </c>
      <c r="E92">
        <f t="shared" si="8"/>
        <v>1.691526400614673E-5</v>
      </c>
      <c r="F92">
        <f t="shared" si="9"/>
        <v>1.823337969428325E-7</v>
      </c>
      <c r="G92">
        <f t="shared" si="10"/>
        <v>1.8602484288708142E-7</v>
      </c>
      <c r="Q92">
        <f t="shared" si="11"/>
        <v>-21.308095487846309</v>
      </c>
    </row>
    <row r="93" spans="1:17" x14ac:dyDescent="0.25">
      <c r="A93">
        <v>90</v>
      </c>
      <c r="B93">
        <f t="shared" si="6"/>
        <v>3.249955047585943E-6</v>
      </c>
      <c r="D93">
        <f t="shared" si="7"/>
        <v>1.6249775237929715E-5</v>
      </c>
      <c r="E93">
        <f t="shared" si="8"/>
        <v>1.6579180866078003E-5</v>
      </c>
      <c r="F93">
        <f t="shared" si="9"/>
        <v>1.7871598756178193E-7</v>
      </c>
      <c r="G93">
        <f t="shared" si="10"/>
        <v>1.823337969428325E-7</v>
      </c>
      <c r="Q93">
        <f t="shared" si="11"/>
        <v>-21.281186891328595</v>
      </c>
    </row>
    <row r="94" spans="1:17" x14ac:dyDescent="0.25">
      <c r="A94">
        <v>91</v>
      </c>
      <c r="B94">
        <f t="shared" si="6"/>
        <v>3.1853828897362051E-6</v>
      </c>
      <c r="D94">
        <f t="shared" si="7"/>
        <v>1.5926914448681026E-5</v>
      </c>
      <c r="E94">
        <f t="shared" si="8"/>
        <v>1.6249775237929715E-5</v>
      </c>
      <c r="F94">
        <f t="shared" si="9"/>
        <v>1.7516996160726592E-7</v>
      </c>
      <c r="G94">
        <f t="shared" si="10"/>
        <v>1.7871598756178193E-7</v>
      </c>
      <c r="Q94">
        <f t="shared" si="11"/>
        <v>-21.254277554973982</v>
      </c>
    </row>
    <row r="95" spans="1:17" x14ac:dyDescent="0.25">
      <c r="A95">
        <v>92</v>
      </c>
      <c r="B95">
        <f t="shared" si="6"/>
        <v>3.1220936922684791E-6</v>
      </c>
      <c r="D95">
        <f t="shared" si="7"/>
        <v>1.5610468461342395E-5</v>
      </c>
      <c r="E95">
        <f t="shared" si="8"/>
        <v>1.5926914448681026E-5</v>
      </c>
      <c r="F95">
        <f t="shared" si="9"/>
        <v>1.7169429477529766E-7</v>
      </c>
      <c r="G95">
        <f t="shared" si="10"/>
        <v>1.7516996160726592E-7</v>
      </c>
      <c r="Q95">
        <f t="shared" si="11"/>
        <v>-21.227367478761938</v>
      </c>
    </row>
    <row r="96" spans="1:17" x14ac:dyDescent="0.25">
      <c r="A96">
        <v>93</v>
      </c>
      <c r="B96">
        <f t="shared" si="6"/>
        <v>3.0600619645162511E-6</v>
      </c>
      <c r="D96">
        <f t="shared" si="7"/>
        <v>1.5300309822581255E-5</v>
      </c>
      <c r="E96">
        <f t="shared" si="8"/>
        <v>1.5610468461342395E-5</v>
      </c>
      <c r="F96">
        <f t="shared" si="9"/>
        <v>1.6828759102247838E-7</v>
      </c>
      <c r="G96">
        <f t="shared" si="10"/>
        <v>1.7169429477529766E-7</v>
      </c>
      <c r="Q96">
        <f t="shared" si="11"/>
        <v>-21.200456662672234</v>
      </c>
    </row>
    <row r="97" spans="1:17" x14ac:dyDescent="0.25">
      <c r="A97">
        <v>94</v>
      </c>
      <c r="B97">
        <f t="shared" si="6"/>
        <v>2.999262722277656E-6</v>
      </c>
      <c r="D97">
        <f t="shared" si="7"/>
        <v>1.4996313611388279E-5</v>
      </c>
      <c r="E97">
        <f t="shared" si="8"/>
        <v>1.5300309822581255E-5</v>
      </c>
      <c r="F97">
        <f t="shared" si="9"/>
        <v>1.6494848200525973E-7</v>
      </c>
      <c r="G97">
        <f t="shared" si="10"/>
        <v>1.6828759102247838E-7</v>
      </c>
      <c r="Q97">
        <f t="shared" si="11"/>
        <v>-21.173545106684038</v>
      </c>
    </row>
    <row r="98" spans="1:17" x14ac:dyDescent="0.25">
      <c r="A98">
        <v>95</v>
      </c>
      <c r="B98">
        <f t="shared" si="6"/>
        <v>2.9396714777527186E-6</v>
      </c>
      <c r="D98">
        <f t="shared" si="7"/>
        <v>1.4698357388763593E-5</v>
      </c>
      <c r="E98">
        <f t="shared" si="8"/>
        <v>1.4996313611388279E-5</v>
      </c>
      <c r="F98">
        <f t="shared" si="9"/>
        <v>1.6167562653033216E-7</v>
      </c>
      <c r="G98">
        <f t="shared" si="10"/>
        <v>1.6494848200525973E-7</v>
      </c>
      <c r="Q98">
        <f t="shared" si="11"/>
        <v>-21.146632810777589</v>
      </c>
    </row>
    <row r="99" spans="1:17" x14ac:dyDescent="0.25">
      <c r="A99">
        <v>96</v>
      </c>
      <c r="B99">
        <f t="shared" si="6"/>
        <v>2.8812642296805279E-6</v>
      </c>
      <c r="D99">
        <f t="shared" si="7"/>
        <v>1.4406321148402639E-5</v>
      </c>
      <c r="E99">
        <f t="shared" si="8"/>
        <v>1.4698357388763593E-5</v>
      </c>
      <c r="F99">
        <f t="shared" si="9"/>
        <v>1.5846771001591847E-7</v>
      </c>
      <c r="G99">
        <f t="shared" si="10"/>
        <v>1.6167562653033216E-7</v>
      </c>
      <c r="Q99">
        <f t="shared" si="11"/>
        <v>-21.119719774932349</v>
      </c>
    </row>
    <row r="100" spans="1:17" x14ac:dyDescent="0.25">
      <c r="A100">
        <v>97</v>
      </c>
      <c r="B100">
        <f t="shared" si="6"/>
        <v>2.8240174536723702E-6</v>
      </c>
      <c r="D100">
        <f t="shared" si="7"/>
        <v>1.412008726836185E-5</v>
      </c>
      <c r="E100">
        <f t="shared" si="8"/>
        <v>1.4406321148402639E-5</v>
      </c>
      <c r="F100">
        <f t="shared" si="9"/>
        <v>1.5532344396375622E-7</v>
      </c>
      <c r="G100">
        <f t="shared" si="10"/>
        <v>1.5846771001591847E-7</v>
      </c>
      <c r="Q100">
        <f t="shared" si="11"/>
        <v>-21.09280599912795</v>
      </c>
    </row>
    <row r="101" spans="1:17" x14ac:dyDescent="0.25">
      <c r="A101">
        <v>98</v>
      </c>
      <c r="B101">
        <f t="shared" si="6"/>
        <v>2.7679080927369326E-6</v>
      </c>
      <c r="D101">
        <f t="shared" si="7"/>
        <v>1.3839540463684663E-5</v>
      </c>
      <c r="E101">
        <f t="shared" si="8"/>
        <v>1.412008726836185E-5</v>
      </c>
      <c r="F101">
        <f t="shared" si="9"/>
        <v>1.5224156544155693E-7</v>
      </c>
      <c r="G101">
        <f t="shared" si="10"/>
        <v>1.5532344396375622E-7</v>
      </c>
      <c r="Q101">
        <f t="shared" si="11"/>
        <v>-21.06589148334416</v>
      </c>
    </row>
    <row r="102" spans="1:17" x14ac:dyDescent="0.25">
      <c r="A102">
        <v>99</v>
      </c>
      <c r="B102">
        <f t="shared" ref="B102" si="12">D102/$B$1</f>
        <v>2.7129135479937564E-6</v>
      </c>
      <c r="D102">
        <f t="shared" ref="D102" si="13">E102*EXP($K$3)</f>
        <v>1.3564567739968783E-5</v>
      </c>
      <c r="E102">
        <f t="shared" ref="E102" si="14">D101</f>
        <v>1.3839540463684663E-5</v>
      </c>
      <c r="F102">
        <f t="shared" ref="F102" si="15">G102*EXP($L$3)</f>
        <v>1.4922083657573411E-7</v>
      </c>
      <c r="G102">
        <f t="shared" ref="G102" si="16">F101</f>
        <v>1.5224156544155693E-7</v>
      </c>
      <c r="Q102">
        <f t="shared" ref="Q102" si="17">(((F102/D102)-$O$1)/$O$1)*1000</f>
        <v>-21.038976227560298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zoomScale="85" zoomScaleNormal="85" workbookViewId="0">
      <selection activeCell="R6" sqref="R6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2.5703125" customWidth="1"/>
  </cols>
  <sheetData>
    <row r="1" spans="1:20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0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0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0" x14ac:dyDescent="0.25">
      <c r="S4" t="str">
        <f>IF(J7&lt;1,"TRUE","FALSE")</f>
        <v>FALSE</v>
      </c>
    </row>
    <row r="5" spans="1:20" x14ac:dyDescent="0.25">
      <c r="B5" s="24" t="s">
        <v>44</v>
      </c>
      <c r="C5" s="24"/>
      <c r="D5" s="24"/>
      <c r="E5" s="4"/>
      <c r="F5" s="24" t="s">
        <v>45</v>
      </c>
      <c r="G5" s="24"/>
      <c r="H5" s="24"/>
      <c r="J5" s="24" t="s">
        <v>15</v>
      </c>
      <c r="K5" s="24"/>
      <c r="L5" s="24" t="s">
        <v>14</v>
      </c>
      <c r="M5" s="24"/>
    </row>
    <row r="6" spans="1:20" x14ac:dyDescent="0.25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</row>
    <row r="7" spans="1:20" x14ac:dyDescent="0.25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K7*EXP($S$3)</f>
        <v>4.8232988912151198</v>
      </c>
      <c r="K7">
        <f>B7</f>
        <v>4.9210738928840092</v>
      </c>
      <c r="L7">
        <f>M7*EXP($T$3)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</row>
    <row r="8" spans="1:20" x14ac:dyDescent="0.25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K8*EXP($S$3)</f>
        <v>4.7038882072237156</v>
      </c>
      <c r="K8">
        <f t="shared" ref="K8:K71" si="2">B8</f>
        <v>4.7992425876352725</v>
      </c>
      <c r="L8">
        <f t="shared" ref="L8:L71" si="3">M8*EXP($T$3)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</row>
    <row r="9" spans="1:20" x14ac:dyDescent="0.25">
      <c r="A9">
        <v>3</v>
      </c>
      <c r="B9">
        <f t="shared" ref="B9:B72" si="6">C9*EXP(-0.005)</f>
        <v>4.6804274669148906</v>
      </c>
      <c r="C9">
        <f t="shared" ref="C9:C72" si="7">J8</f>
        <v>4.7038882072237156</v>
      </c>
      <c r="D9">
        <f t="shared" si="0"/>
        <v>0.9463551734654434</v>
      </c>
      <c r="F9">
        <f t="shared" ref="F9:F72" si="8">G9*EXP(-0.005)</f>
        <v>5.1351224043291281E-2</v>
      </c>
      <c r="G9">
        <f t="shared" ref="G9:G72" si="9">L8</f>
        <v>5.1608623124964052E-2</v>
      </c>
      <c r="H9">
        <f t="shared" ref="H9:H72" si="10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72" si="11">F9</f>
        <v>5.1351224043291281E-2</v>
      </c>
      <c r="O9">
        <f t="shared" si="4"/>
        <v>3</v>
      </c>
      <c r="P9">
        <f t="shared" si="5"/>
        <v>-23.619469288636338</v>
      </c>
    </row>
    <row r="10" spans="1:20" x14ac:dyDescent="0.25">
      <c r="A10">
        <v>4</v>
      </c>
      <c r="B10">
        <f t="shared" si="6"/>
        <v>4.564553858871566</v>
      </c>
      <c r="C10">
        <f t="shared" si="7"/>
        <v>4.5874337803030194</v>
      </c>
      <c r="D10">
        <f t="shared" si="0"/>
        <v>0.922926204804983</v>
      </c>
      <c r="F10">
        <f t="shared" si="8"/>
        <v>5.0081295799392675E-2</v>
      </c>
      <c r="G10">
        <f t="shared" si="9"/>
        <v>5.0332329339252968E-2</v>
      </c>
      <c r="H10">
        <f t="shared" si="10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1"/>
        <v>5.0081295799392675E-2</v>
      </c>
      <c r="O10">
        <f t="shared" si="4"/>
        <v>4</v>
      </c>
      <c r="P10">
        <f t="shared" si="5"/>
        <v>-23.592624242072333</v>
      </c>
    </row>
    <row r="11" spans="1:20" x14ac:dyDescent="0.25">
      <c r="A11">
        <v>5</v>
      </c>
      <c r="B11">
        <f t="shared" si="6"/>
        <v>4.4515489403092534</v>
      </c>
      <c r="C11">
        <f t="shared" si="7"/>
        <v>4.4738624222291978</v>
      </c>
      <c r="D11">
        <f t="shared" si="0"/>
        <v>0.90007726844939473</v>
      </c>
      <c r="F11">
        <f t="shared" si="8"/>
        <v>4.8842773189433614E-2</v>
      </c>
      <c r="G11">
        <f t="shared" si="9"/>
        <v>4.9087598608876647E-2</v>
      </c>
      <c r="H11">
        <f t="shared" si="10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1"/>
        <v>4.8842773189433614E-2</v>
      </c>
      <c r="O11">
        <f t="shared" si="4"/>
        <v>5</v>
      </c>
      <c r="P11">
        <f t="shared" si="5"/>
        <v>-23.565778457418627</v>
      </c>
    </row>
    <row r="12" spans="1:20" x14ac:dyDescent="0.25">
      <c r="A12">
        <v>6</v>
      </c>
      <c r="B12">
        <f t="shared" si="6"/>
        <v>4.3413416909198999</v>
      </c>
      <c r="C12">
        <f t="shared" si="7"/>
        <v>4.3631027567034231</v>
      </c>
      <c r="D12">
        <f t="shared" si="0"/>
        <v>0.87779400450603584</v>
      </c>
      <c r="F12">
        <f t="shared" si="8"/>
        <v>4.7634879544458296E-2</v>
      </c>
      <c r="G12">
        <f t="shared" si="9"/>
        <v>4.7873650371809948E-2</v>
      </c>
      <c r="H12">
        <f t="shared" si="10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1"/>
        <v>4.7634879544458296E-2</v>
      </c>
      <c r="O12">
        <f t="shared" si="4"/>
        <v>6</v>
      </c>
      <c r="P12">
        <f t="shared" si="5"/>
        <v>-23.538931934654528</v>
      </c>
    </row>
    <row r="13" spans="1:20" x14ac:dyDescent="0.25">
      <c r="A13">
        <v>7</v>
      </c>
      <c r="B13">
        <f t="shared" si="6"/>
        <v>4.2338628486492427</v>
      </c>
      <c r="C13">
        <f t="shared" si="7"/>
        <v>4.2550851744939404</v>
      </c>
      <c r="D13">
        <f t="shared" si="0"/>
        <v>0.85606240859093941</v>
      </c>
      <c r="F13">
        <f t="shared" si="8"/>
        <v>4.6456857402722838E-2</v>
      </c>
      <c r="G13">
        <f t="shared" si="9"/>
        <v>4.6689723369516205E-2</v>
      </c>
      <c r="H13">
        <f t="shared" si="10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1"/>
        <v>4.6456857402722838E-2</v>
      </c>
      <c r="O13">
        <f t="shared" si="4"/>
        <v>7</v>
      </c>
      <c r="P13">
        <f t="shared" si="5"/>
        <v>-23.512084673760128</v>
      </c>
    </row>
    <row r="14" spans="1:20" x14ac:dyDescent="0.25">
      <c r="A14">
        <v>8</v>
      </c>
      <c r="B14">
        <f t="shared" si="6"/>
        <v>4.1290448661676233</v>
      </c>
      <c r="C14">
        <f t="shared" si="7"/>
        <v>4.149741789688691</v>
      </c>
      <c r="D14">
        <f t="shared" si="0"/>
        <v>0.83486882302746623</v>
      </c>
      <c r="F14">
        <f t="shared" si="8"/>
        <v>4.5307968034696264E-2</v>
      </c>
      <c r="G14">
        <f t="shared" si="9"/>
        <v>4.5535075169567257E-2</v>
      </c>
      <c r="H14">
        <f t="shared" si="10"/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si="11"/>
        <v>4.5307968034696264E-2</v>
      </c>
      <c r="O14">
        <f t="shared" si="4"/>
        <v>8</v>
      </c>
      <c r="P14">
        <f t="shared" si="5"/>
        <v>-23.4852366747152</v>
      </c>
    </row>
    <row r="15" spans="1:20" x14ac:dyDescent="0.25">
      <c r="A15">
        <v>9</v>
      </c>
      <c r="B15">
        <f t="shared" si="6"/>
        <v>4.02682186841845</v>
      </c>
      <c r="C15">
        <f t="shared" si="7"/>
        <v>4.04700639703099</v>
      </c>
      <c r="D15">
        <f t="shared" si="0"/>
        <v>0.81419992826285137</v>
      </c>
      <c r="F15">
        <f t="shared" si="8"/>
        <v>4.4187490979808362E-2</v>
      </c>
      <c r="G15">
        <f t="shared" si="9"/>
        <v>4.4408981700069246E-2</v>
      </c>
      <c r="H15">
        <f t="shared" si="10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1"/>
        <v>4.4187490979808362E-2</v>
      </c>
      <c r="O15">
        <f t="shared" si="4"/>
        <v>9</v>
      </c>
      <c r="P15">
        <f t="shared" si="5"/>
        <v>-23.458387937499058</v>
      </c>
    </row>
    <row r="16" spans="1:20" x14ac:dyDescent="0.25">
      <c r="A16">
        <v>10</v>
      </c>
      <c r="B16">
        <f t="shared" si="6"/>
        <v>3.9271296112176413</v>
      </c>
      <c r="C16">
        <f t="shared" si="7"/>
        <v>3.9468144303114414</v>
      </c>
      <c r="D16">
        <f t="shared" si="0"/>
        <v>0.79404273449725293</v>
      </c>
      <c r="F16">
        <f t="shared" si="8"/>
        <v>4.3094723594653793E-2</v>
      </c>
      <c r="G16">
        <f t="shared" si="9"/>
        <v>4.3310736795602121E-2</v>
      </c>
      <c r="H16">
        <f t="shared" si="10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1"/>
        <v>4.3094723594653793E-2</v>
      </c>
      <c r="O16">
        <f t="shared" si="4"/>
        <v>10</v>
      </c>
      <c r="P16">
        <f t="shared" si="5"/>
        <v>-23.431538462091638</v>
      </c>
    </row>
    <row r="17" spans="1:16" x14ac:dyDescent="0.25">
      <c r="A17">
        <v>11</v>
      </c>
      <c r="B17">
        <f t="shared" si="6"/>
        <v>3.8299054408780213</v>
      </c>
      <c r="C17">
        <f t="shared" si="7"/>
        <v>3.8491029217899562</v>
      </c>
      <c r="D17">
        <f t="shared" si="0"/>
        <v>0.77438457352003931</v>
      </c>
      <c r="F17">
        <f t="shared" si="8"/>
        <v>4.2028980612369336E-2</v>
      </c>
      <c r="G17">
        <f t="shared" si="9"/>
        <v>4.2239651754388201E-2</v>
      </c>
      <c r="H17">
        <f t="shared" si="10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1"/>
        <v>4.2028980612369336E-2</v>
      </c>
      <c r="O17">
        <f t="shared" si="4"/>
        <v>11</v>
      </c>
      <c r="P17">
        <f t="shared" si="5"/>
        <v>-23.404688248472556</v>
      </c>
    </row>
    <row r="18" spans="1:16" x14ac:dyDescent="0.25">
      <c r="A18">
        <v>12</v>
      </c>
      <c r="B18">
        <f t="shared" si="6"/>
        <v>3.7350882548332991</v>
      </c>
      <c r="C18">
        <f t="shared" si="7"/>
        <v>3.7538104626223547</v>
      </c>
      <c r="D18">
        <f t="shared" si="0"/>
        <v>0.75521309074818799</v>
      </c>
      <c r="F18">
        <f t="shared" si="8"/>
        <v>4.0989593712907731E-2</v>
      </c>
      <c r="G18">
        <f t="shared" si="9"/>
        <v>4.1195054906412058E-2</v>
      </c>
      <c r="H18">
        <f t="shared" si="10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1"/>
        <v>4.0989593712907731E-2</v>
      </c>
      <c r="O18">
        <f t="shared" si="4"/>
        <v>12</v>
      </c>
      <c r="P18">
        <f t="shared" si="5"/>
        <v>-23.377837296621745</v>
      </c>
    </row>
    <row r="19" spans="1:16" x14ac:dyDescent="0.25">
      <c r="A19">
        <v>13</v>
      </c>
      <c r="B19">
        <f t="shared" si="6"/>
        <v>3.6426184632368792</v>
      </c>
      <c r="C19">
        <f t="shared" si="7"/>
        <v>3.6608771642666933</v>
      </c>
      <c r="D19">
        <f t="shared" si="0"/>
        <v>0.73651623746178829</v>
      </c>
      <c r="F19">
        <f t="shared" si="8"/>
        <v>3.9975911103938826E-2</v>
      </c>
      <c r="G19">
        <f t="shared" si="9"/>
        <v>4.0176291192220881E-2</v>
      </c>
      <c r="H19">
        <f t="shared" si="10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1"/>
        <v>3.9975911103938826E-2</v>
      </c>
      <c r="O19">
        <f t="shared" si="4"/>
        <v>13</v>
      </c>
      <c r="P19">
        <f t="shared" si="5"/>
        <v>-23.35098560651868</v>
      </c>
    </row>
    <row r="20" spans="1:16" x14ac:dyDescent="0.25">
      <c r="A20">
        <v>14</v>
      </c>
      <c r="B20">
        <f t="shared" si="6"/>
        <v>3.5524379515113753</v>
      </c>
      <c r="C20">
        <f t="shared" si="7"/>
        <v>3.5702446208450542</v>
      </c>
      <c r="D20">
        <f t="shared" si="0"/>
        <v>0.71828226323177091</v>
      </c>
      <c r="F20">
        <f t="shared" si="8"/>
        <v>3.898729711211512E-2</v>
      </c>
      <c r="G20">
        <f t="shared" si="9"/>
        <v>3.9182721752141263E-2</v>
      </c>
      <c r="H20">
        <f t="shared" si="10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1"/>
        <v>3.898729711211512E-2</v>
      </c>
      <c r="O20">
        <f t="shared" si="4"/>
        <v>14</v>
      </c>
      <c r="P20">
        <f t="shared" si="5"/>
        <v>-23.324133178143288</v>
      </c>
    </row>
    <row r="21" spans="1:16" x14ac:dyDescent="0.25">
      <c r="A21">
        <v>15</v>
      </c>
      <c r="B21">
        <f t="shared" si="6"/>
        <v>3.4644900438252875</v>
      </c>
      <c r="C21">
        <f t="shared" si="7"/>
        <v>3.4818558724371491</v>
      </c>
      <c r="D21">
        <f t="shared" si="0"/>
        <v>0.70049970853510524</v>
      </c>
      <c r="F21">
        <f t="shared" si="8"/>
        <v>3.8023131784445392E-2</v>
      </c>
      <c r="G21">
        <f t="shared" si="9"/>
        <v>3.8213723525654678E-2</v>
      </c>
      <c r="H21">
        <f t="shared" si="10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1"/>
        <v>3.8023131784445392E-2</v>
      </c>
      <c r="O21">
        <f t="shared" si="4"/>
        <v>15</v>
      </c>
      <c r="P21">
        <f t="shared" si="5"/>
        <v>-23.297280011474879</v>
      </c>
    </row>
    <row r="22" spans="1:16" x14ac:dyDescent="0.25">
      <c r="A22">
        <v>16</v>
      </c>
      <c r="B22">
        <f t="shared" si="6"/>
        <v>3.3787194674738878</v>
      </c>
      <c r="C22">
        <f t="shared" si="7"/>
        <v>3.395655369282665</v>
      </c>
      <c r="D22">
        <f t="shared" si="0"/>
        <v>0.68315739755282168</v>
      </c>
      <c r="F22">
        <f t="shared" si="8"/>
        <v>3.708281049952649E-2</v>
      </c>
      <c r="G22">
        <f t="shared" si="9"/>
        <v>3.7268688860680584E-2</v>
      </c>
      <c r="H22">
        <f t="shared" si="10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1"/>
        <v>3.708281049952649E-2</v>
      </c>
      <c r="O22">
        <f t="shared" si="4"/>
        <v>16</v>
      </c>
      <c r="P22">
        <f t="shared" si="5"/>
        <v>-23.270426106493545</v>
      </c>
    </row>
    <row r="23" spans="1:16" x14ac:dyDescent="0.25">
      <c r="A23">
        <v>17</v>
      </c>
      <c r="B23">
        <f t="shared" si="6"/>
        <v>3.2950723181419312</v>
      </c>
      <c r="C23">
        <f t="shared" si="7"/>
        <v>3.3115889368698528</v>
      </c>
      <c r="D23">
        <f t="shared" si="0"/>
        <v>0.66624443114633403</v>
      </c>
      <c r="F23">
        <f t="shared" si="8"/>
        <v>3.6165743588389428E-2</v>
      </c>
      <c r="G23">
        <f t="shared" si="9"/>
        <v>3.6347025132521978E-2</v>
      </c>
      <c r="H23">
        <f t="shared" si="10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1"/>
        <v>3.6165743588389428E-2</v>
      </c>
      <c r="O23">
        <f t="shared" si="4"/>
        <v>17</v>
      </c>
      <c r="P23">
        <f t="shared" si="5"/>
        <v>-23.243571463178906</v>
      </c>
    </row>
    <row r="24" spans="1:16" x14ac:dyDescent="0.25">
      <c r="A24">
        <v>18</v>
      </c>
      <c r="B24">
        <f t="shared" si="6"/>
        <v>3.2134960260263608</v>
      </c>
      <c r="C24">
        <f t="shared" si="7"/>
        <v>3.2296037418884205</v>
      </c>
      <c r="D24">
        <f t="shared" si="0"/>
        <v>0.64975018000764795</v>
      </c>
      <c r="F24">
        <f t="shared" si="8"/>
        <v>3.5271355964722043E-2</v>
      </c>
      <c r="G24">
        <f t="shared" si="9"/>
        <v>3.5448154372234572E-2</v>
      </c>
      <c r="H24">
        <f t="shared" si="10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1"/>
        <v>3.5271355964722043E-2</v>
      </c>
      <c r="O24">
        <f t="shared" si="4"/>
        <v>18</v>
      </c>
      <c r="P24">
        <f t="shared" si="5"/>
        <v>-23.216716081510583</v>
      </c>
    </row>
    <row r="25" spans="1:16" x14ac:dyDescent="0.25">
      <c r="A25">
        <v>19</v>
      </c>
      <c r="B25">
        <f t="shared" si="6"/>
        <v>3.1339393227977128</v>
      </c>
      <c r="C25">
        <f t="shared" si="7"/>
        <v>3.1496482590253336</v>
      </c>
      <c r="D25">
        <f t="shared" si="0"/>
        <v>0.63366427797914948</v>
      </c>
      <c r="F25">
        <f t="shared" si="8"/>
        <v>3.4399086764236371E-2</v>
      </c>
      <c r="G25">
        <f t="shared" si="9"/>
        <v>3.4571512904186454E-2</v>
      </c>
      <c r="H25">
        <f t="shared" si="10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1"/>
        <v>3.4399086764236371E-2</v>
      </c>
      <c r="O25">
        <f t="shared" si="4"/>
        <v>19</v>
      </c>
      <c r="P25">
        <f t="shared" si="5"/>
        <v>-23.189859961468052</v>
      </c>
    </row>
    <row r="26" spans="1:16" x14ac:dyDescent="0.25">
      <c r="A26">
        <v>20</v>
      </c>
      <c r="B26">
        <f t="shared" si="6"/>
        <v>3.0563522093794613</v>
      </c>
      <c r="C26">
        <f t="shared" si="7"/>
        <v>3.0716722385826523</v>
      </c>
      <c r="D26">
        <f t="shared" si="0"/>
        <v>0.61797661553877614</v>
      </c>
      <c r="F26">
        <f t="shared" si="8"/>
        <v>3.354838899295453E-2</v>
      </c>
      <c r="G26">
        <f t="shared" si="9"/>
        <v>3.3716550992581015E-2</v>
      </c>
      <c r="H26">
        <f t="shared" si="10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1"/>
        <v>3.354838899295453E-2</v>
      </c>
      <c r="O26">
        <f t="shared" si="4"/>
        <v>20</v>
      </c>
      <c r="P26">
        <f t="shared" si="5"/>
        <v>-23.163003103031542</v>
      </c>
    </row>
    <row r="27" spans="1:16" x14ac:dyDescent="0.25">
      <c r="A27">
        <v>21</v>
      </c>
      <c r="B27">
        <f t="shared" si="6"/>
        <v>2.9806859245250514</v>
      </c>
      <c r="C27">
        <f t="shared" si="7"/>
        <v>2.9956266748970566</v>
      </c>
      <c r="D27">
        <f t="shared" si="0"/>
        <v>0.602677333446476</v>
      </c>
      <c r="F27">
        <f t="shared" si="8"/>
        <v>3.2718729184192559E-2</v>
      </c>
      <c r="G27">
        <f t="shared" si="9"/>
        <v>3.2882732496721419E-2</v>
      </c>
      <c r="H27">
        <f t="shared" si="10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1"/>
        <v>3.2718729184192559E-2</v>
      </c>
      <c r="O27">
        <f t="shared" si="4"/>
        <v>21</v>
      </c>
      <c r="P27">
        <f t="shared" si="5"/>
        <v>-23.13614550618022</v>
      </c>
    </row>
    <row r="28" spans="1:16" x14ac:dyDescent="0.25">
      <c r="A28">
        <v>22</v>
      </c>
      <c r="B28">
        <f t="shared" si="6"/>
        <v>2.906892914172873</v>
      </c>
      <c r="C28">
        <f t="shared" si="7"/>
        <v>2.9214637755412096</v>
      </c>
      <c r="D28">
        <f t="shared" si="0"/>
        <v>0.58775681654796197</v>
      </c>
      <c r="F28">
        <f t="shared" si="8"/>
        <v>3.1909587064027189E-2</v>
      </c>
      <c r="G28">
        <f t="shared" si="9"/>
        <v>3.2069534534800499E-2</v>
      </c>
      <c r="H28">
        <f t="shared" si="10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1"/>
        <v>3.1909587064027189E-2</v>
      </c>
      <c r="O28">
        <f t="shared" si="4"/>
        <v>22</v>
      </c>
      <c r="P28">
        <f t="shared" si="5"/>
        <v>-23.109287170894017</v>
      </c>
    </row>
    <row r="29" spans="1:16" x14ac:dyDescent="0.25">
      <c r="A29">
        <v>23</v>
      </c>
      <c r="B29">
        <f t="shared" si="6"/>
        <v>2.8349268015599134</v>
      </c>
      <c r="C29">
        <f t="shared" si="7"/>
        <v>2.8491369312876076</v>
      </c>
      <c r="D29">
        <f t="shared" si="0"/>
        <v>0.57320568773186631</v>
      </c>
      <c r="F29">
        <f t="shared" si="8"/>
        <v>3.1120455225035638E-2</v>
      </c>
      <c r="G29">
        <f t="shared" si="9"/>
        <v>3.1276447156005187E-2</v>
      </c>
      <c r="H29">
        <f t="shared" si="10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1"/>
        <v>3.1120455225035638E-2</v>
      </c>
      <c r="O29">
        <f t="shared" si="4"/>
        <v>23</v>
      </c>
      <c r="P29">
        <f t="shared" si="5"/>
        <v>-23.082428097152704</v>
      </c>
    </row>
    <row r="30" spans="1:16" x14ac:dyDescent="0.25">
      <c r="A30">
        <v>24</v>
      </c>
      <c r="B30">
        <f t="shared" si="6"/>
        <v>2.7647423580753108</v>
      </c>
      <c r="C30">
        <f t="shared" si="7"/>
        <v>2.7786006868160329</v>
      </c>
      <c r="D30">
        <f t="shared" si="0"/>
        <v>0.559014802036499</v>
      </c>
      <c r="F30">
        <f t="shared" si="8"/>
        <v>3.0350838808103939E-2</v>
      </c>
      <c r="G30">
        <f t="shared" si="9"/>
        <v>3.0502973020729879E-2</v>
      </c>
      <c r="H30">
        <f t="shared" si="10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1"/>
        <v>3.0350838808103939E-2</v>
      </c>
      <c r="O30">
        <f t="shared" si="4"/>
        <v>24</v>
      </c>
      <c r="P30">
        <f t="shared" si="5"/>
        <v>-23.055568284935912</v>
      </c>
    </row>
    <row r="31" spans="1:16" x14ac:dyDescent="0.25">
      <c r="A31">
        <v>25</v>
      </c>
      <c r="B31">
        <f t="shared" si="6"/>
        <v>2.6962954748354848</v>
      </c>
      <c r="C31">
        <f t="shared" si="7"/>
        <v>2.7098107121462065</v>
      </c>
      <c r="D31">
        <f t="shared" si="0"/>
        <v>0.54517524090250469</v>
      </c>
      <c r="F31">
        <f t="shared" si="8"/>
        <v>2.9600255192104224E-2</v>
      </c>
      <c r="G31">
        <f t="shared" si="9"/>
        <v>2.9748627088698239E-2</v>
      </c>
      <c r="H31">
        <f t="shared" si="10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1"/>
        <v>2.9600255192104224E-2</v>
      </c>
      <c r="O31">
        <f t="shared" si="4"/>
        <v>25</v>
      </c>
      <c r="P31">
        <f t="shared" si="5"/>
        <v>-23.028707734223108</v>
      </c>
    </row>
    <row r="32" spans="1:16" x14ac:dyDescent="0.25">
      <c r="A32">
        <v>26</v>
      </c>
      <c r="B32">
        <f t="shared" si="6"/>
        <v>2.6295431349629865</v>
      </c>
      <c r="C32">
        <f t="shared" si="7"/>
        <v>2.6427237747776835</v>
      </c>
      <c r="D32">
        <f t="shared" si="0"/>
        <v>0.53167830656780779</v>
      </c>
      <c r="F32">
        <f t="shared" si="8"/>
        <v>2.8868233691246342E-2</v>
      </c>
      <c r="G32">
        <f t="shared" si="9"/>
        <v>2.9012936314797778E-2</v>
      </c>
      <c r="H32">
        <f t="shared" si="10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1"/>
        <v>2.8868233691246342E-2</v>
      </c>
      <c r="O32">
        <f t="shared" si="4"/>
        <v>26</v>
      </c>
      <c r="P32">
        <f t="shared" si="5"/>
        <v>-23.001846444994374</v>
      </c>
    </row>
    <row r="33" spans="1:16" x14ac:dyDescent="0.25">
      <c r="A33">
        <v>27</v>
      </c>
      <c r="B33">
        <f t="shared" si="6"/>
        <v>2.5644433865516394</v>
      </c>
      <c r="C33">
        <f t="shared" si="7"/>
        <v>2.5772977125194827</v>
      </c>
      <c r="D33">
        <f t="shared" si="0"/>
        <v>0.51851551660132078</v>
      </c>
      <c r="F33">
        <f t="shared" si="8"/>
        <v>2.8154315259914062E-2</v>
      </c>
      <c r="G33">
        <f t="shared" si="9"/>
        <v>2.8295439352436533E-2</v>
      </c>
      <c r="H33">
        <f t="shared" si="10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1"/>
        <v>2.8154315259914062E-2</v>
      </c>
      <c r="O33">
        <f t="shared" si="4"/>
        <v>27</v>
      </c>
      <c r="P33">
        <f t="shared" si="5"/>
        <v>-22.974984417229336</v>
      </c>
    </row>
    <row r="34" spans="1:16" x14ac:dyDescent="0.25">
      <c r="A34">
        <v>28</v>
      </c>
      <c r="B34">
        <f t="shared" si="6"/>
        <v>2.5009553163009861</v>
      </c>
      <c r="C34">
        <f t="shared" si="7"/>
        <v>2.5134914069923746</v>
      </c>
      <c r="D34">
        <f t="shared" si="0"/>
        <v>0.50567859857198394</v>
      </c>
      <c r="F34">
        <f t="shared" si="8"/>
        <v>2.7458052204800746E-2</v>
      </c>
      <c r="G34">
        <f t="shared" si="9"/>
        <v>2.7595686264235832E-2</v>
      </c>
      <c r="H34">
        <f t="shared" si="10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1"/>
        <v>2.7458052204800746E-2</v>
      </c>
      <c r="O34">
        <f t="shared" si="4"/>
        <v>28</v>
      </c>
      <c r="P34">
        <f t="shared" si="5"/>
        <v>-22.948121650907613</v>
      </c>
    </row>
    <row r="35" spans="1:16" x14ac:dyDescent="0.25">
      <c r="A35">
        <v>29</v>
      </c>
      <c r="B35">
        <f t="shared" si="6"/>
        <v>2.439039023803466</v>
      </c>
      <c r="C35">
        <f t="shared" si="7"/>
        <v>2.451264757787174</v>
      </c>
      <c r="D35">
        <f t="shared" si="0"/>
        <v>0.49315948484978145</v>
      </c>
      <c r="F35">
        <f t="shared" si="8"/>
        <v>2.6779007904163973E-2</v>
      </c>
      <c r="G35">
        <f t="shared" si="9"/>
        <v>2.6913238239877662E-2</v>
      </c>
      <c r="H35">
        <f t="shared" si="10"/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1"/>
        <v>2.6779007904163973E-2</v>
      </c>
      <c r="O35">
        <f t="shared" si="4"/>
        <v>29</v>
      </c>
      <c r="P35">
        <f t="shared" si="5"/>
        <v>-22.921258146008981</v>
      </c>
    </row>
    <row r="36" spans="1:16" x14ac:dyDescent="0.25">
      <c r="A36">
        <v>30</v>
      </c>
      <c r="B36">
        <f t="shared" si="6"/>
        <v>2.3786555964681706</v>
      </c>
      <c r="C36">
        <f t="shared" si="7"/>
        <v>2.3905786572627985</v>
      </c>
      <c r="D36">
        <f t="shared" si="0"/>
        <v>0.48095030753547124</v>
      </c>
      <c r="F36">
        <f t="shared" si="8"/>
        <v>2.6116756534023074E-2</v>
      </c>
      <c r="G36">
        <f t="shared" si="9"/>
        <v>2.6247667320929764E-2</v>
      </c>
      <c r="H36">
        <f t="shared" si="10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1"/>
        <v>2.6116756534023074E-2</v>
      </c>
      <c r="O36">
        <f t="shared" si="4"/>
        <v>30</v>
      </c>
      <c r="P36">
        <f t="shared" si="5"/>
        <v>-22.89439390251307</v>
      </c>
    </row>
    <row r="37" spans="1:16" x14ac:dyDescent="0.25">
      <c r="A37">
        <v>31</v>
      </c>
      <c r="B37">
        <f t="shared" si="6"/>
        <v>2.3197670850654095</v>
      </c>
      <c r="C37">
        <f t="shared" si="7"/>
        <v>2.331394965968252</v>
      </c>
      <c r="D37">
        <f t="shared" si="0"/>
        <v>0.46904339351583879</v>
      </c>
      <c r="F37">
        <f t="shared" si="8"/>
        <v>2.5470882801127852E-2</v>
      </c>
      <c r="G37">
        <f t="shared" si="9"/>
        <v>2.5598556132475865E-2</v>
      </c>
      <c r="H37">
        <f t="shared" si="10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1"/>
        <v>2.5470882801127852E-2</v>
      </c>
      <c r="O37">
        <f t="shared" si="4"/>
        <v>31</v>
      </c>
      <c r="P37">
        <f t="shared" si="5"/>
        <v>-22.867528920399341</v>
      </c>
    </row>
    <row r="38" spans="1:16" x14ac:dyDescent="0.25">
      <c r="A38">
        <v>32</v>
      </c>
      <c r="B38">
        <f t="shared" si="6"/>
        <v>2.2623364798767227</v>
      </c>
      <c r="C38">
        <f t="shared" si="7"/>
        <v>2.2736764886730887</v>
      </c>
      <c r="D38">
        <f t="shared" si="0"/>
        <v>0.45743125964136822</v>
      </c>
      <c r="F38">
        <f t="shared" si="8"/>
        <v>2.4840981682531064E-2</v>
      </c>
      <c r="G38">
        <f t="shared" si="9"/>
        <v>2.496549762138275E-2</v>
      </c>
      <c r="H38">
        <f t="shared" si="10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1"/>
        <v>2.4840981682531064E-2</v>
      </c>
      <c r="O38">
        <f t="shared" si="4"/>
        <v>32</v>
      </c>
      <c r="P38">
        <f t="shared" si="5"/>
        <v>-22.84066319964758</v>
      </c>
    </row>
    <row r="39" spans="1:16" x14ac:dyDescent="0.25">
      <c r="A39">
        <v>33</v>
      </c>
      <c r="B39">
        <f t="shared" si="6"/>
        <v>2.2063276874353468</v>
      </c>
      <c r="C39">
        <f t="shared" si="7"/>
        <v>2.2173869509912905</v>
      </c>
      <c r="D39">
        <f t="shared" si="0"/>
        <v>0.44610660802330004</v>
      </c>
      <c r="F39">
        <f t="shared" si="8"/>
        <v>2.4226658171601332E-2</v>
      </c>
      <c r="G39">
        <f t="shared" si="9"/>
        <v>2.4348094801040061E-2</v>
      </c>
      <c r="H39">
        <f t="shared" si="10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1"/>
        <v>2.4226658171601332E-2</v>
      </c>
      <c r="O39">
        <f t="shared" si="4"/>
        <v>33</v>
      </c>
      <c r="P39">
        <f t="shared" si="5"/>
        <v>-22.813796740237709</v>
      </c>
    </row>
    <row r="40" spans="1:16" x14ac:dyDescent="0.25">
      <c r="A40">
        <v>34</v>
      </c>
      <c r="B40">
        <f t="shared" si="6"/>
        <v>2.1517055078425216</v>
      </c>
      <c r="C40">
        <f t="shared" si="7"/>
        <v>2.1624909765838702</v>
      </c>
      <c r="D40">
        <f t="shared" si="0"/>
        <v>0.43506232144712081</v>
      </c>
      <c r="F40">
        <f t="shared" si="8"/>
        <v>2.3627527030317216E-2</v>
      </c>
      <c r="G40">
        <f t="shared" si="9"/>
        <v>2.3745960502412743E-2</v>
      </c>
      <c r="H40">
        <f t="shared" si="10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1"/>
        <v>2.3627527030317216E-2</v>
      </c>
      <c r="O40">
        <f t="shared" si="4"/>
        <v>34</v>
      </c>
      <c r="P40">
        <f t="shared" si="5"/>
        <v>-22.786929542149355</v>
      </c>
    </row>
    <row r="41" spans="1:16" x14ac:dyDescent="0.25">
      <c r="A41">
        <v>35</v>
      </c>
      <c r="B41">
        <f t="shared" si="6"/>
        <v>2.0984356126453738</v>
      </c>
      <c r="C41">
        <f t="shared" si="7"/>
        <v>2.1089540649258689</v>
      </c>
      <c r="D41">
        <f t="shared" si="0"/>
        <v>0.42429145889959968</v>
      </c>
      <c r="F41">
        <f t="shared" si="8"/>
        <v>2.3043212547687125E-2</v>
      </c>
      <c r="G41">
        <f t="shared" si="9"/>
        <v>2.315871713125002E-2</v>
      </c>
      <c r="H41">
        <f t="shared" si="10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1"/>
        <v>2.3043212547687125E-2</v>
      </c>
      <c r="O41">
        <f t="shared" si="4"/>
        <v>35</v>
      </c>
      <c r="P41">
        <f t="shared" si="5"/>
        <v>-22.760061605361987</v>
      </c>
    </row>
    <row r="42" spans="1:16" x14ac:dyDescent="0.25">
      <c r="A42">
        <v>36</v>
      </c>
      <c r="B42">
        <f t="shared" si="6"/>
        <v>2.0464845232624849</v>
      </c>
      <c r="C42">
        <f t="shared" si="7"/>
        <v>2.0567425696237795</v>
      </c>
      <c r="D42">
        <f t="shared" si="0"/>
        <v>0.41378725120656407</v>
      </c>
      <c r="F42">
        <f t="shared" si="8"/>
        <v>2.2473348304143555E-2</v>
      </c>
      <c r="G42">
        <f t="shared" si="9"/>
        <v>2.2585996431298661E-2</v>
      </c>
      <c r="H42">
        <f t="shared" si="10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1"/>
        <v>2.2473348304143555E-2</v>
      </c>
      <c r="O42">
        <f t="shared" si="4"/>
        <v>36</v>
      </c>
      <c r="P42">
        <f t="shared" si="5"/>
        <v>-22.733192929855537</v>
      </c>
    </row>
    <row r="43" spans="1:16" x14ac:dyDescent="0.25">
      <c r="A43">
        <v>37</v>
      </c>
      <c r="B43">
        <f t="shared" si="6"/>
        <v>1.9958195899435724</v>
      </c>
      <c r="C43">
        <f t="shared" si="7"/>
        <v>2.005823677269766</v>
      </c>
      <c r="D43">
        <f t="shared" si="0"/>
        <v>0.40354309677866973</v>
      </c>
      <c r="F43">
        <f t="shared" si="8"/>
        <v>2.1917576941763901E-2</v>
      </c>
      <c r="G43">
        <f t="shared" si="9"/>
        <v>2.2027439253372021E-2</v>
      </c>
      <c r="H43">
        <f t="shared" si="10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1"/>
        <v>2.1917576941763901E-2</v>
      </c>
      <c r="O43">
        <f t="shared" si="4"/>
        <v>37</v>
      </c>
      <c r="P43">
        <f>(((L43/J43)-$B$1)/$B$1)*1000</f>
        <v>-22.706323515609622</v>
      </c>
    </row>
    <row r="44" spans="1:16" x14ac:dyDescent="0.25">
      <c r="A44">
        <v>38</v>
      </c>
      <c r="B44">
        <f t="shared" si="6"/>
        <v>1.9464089712500734</v>
      </c>
      <c r="C44">
        <f t="shared" si="7"/>
        <v>1.9561653868193898</v>
      </c>
      <c r="D44">
        <f t="shared" si="0"/>
        <v>0.39355255746249418</v>
      </c>
      <c r="F44">
        <f t="shared" si="8"/>
        <v>2.1375549940173797E-2</v>
      </c>
      <c r="G44">
        <f t="shared" si="9"/>
        <v>2.1482695330130086E-2</v>
      </c>
      <c r="H44">
        <f t="shared" si="10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1"/>
        <v>2.1375549940173797E-2</v>
      </c>
      <c r="O44">
        <f t="shared" si="4"/>
        <v>38</v>
      </c>
      <c r="P44">
        <f t="shared" si="5"/>
        <v>-22.679453362603716</v>
      </c>
    </row>
    <row r="45" spans="1:16" x14ac:dyDescent="0.25">
      <c r="A45">
        <v>39</v>
      </c>
      <c r="B45">
        <f t="shared" si="6"/>
        <v>1.8982216140437229</v>
      </c>
      <c r="C45">
        <f t="shared" si="7"/>
        <v>1.9077364894798829</v>
      </c>
      <c r="D45">
        <f t="shared" si="0"/>
        <v>0.38380935449434395</v>
      </c>
      <c r="F45">
        <f t="shared" si="8"/>
        <v>2.0846927397992387E-2</v>
      </c>
      <c r="G45">
        <f t="shared" si="9"/>
        <v>2.0951423056429243E-2</v>
      </c>
      <c r="H45">
        <f t="shared" si="10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1"/>
        <v>2.0846927397992387E-2</v>
      </c>
      <c r="O45">
        <f t="shared" si="4"/>
        <v>39</v>
      </c>
      <c r="P45">
        <f t="shared" si="5"/>
        <v>-22.652582470817904</v>
      </c>
    </row>
    <row r="46" spans="1:16" x14ac:dyDescent="0.25">
      <c r="A46">
        <v>40</v>
      </c>
      <c r="B46">
        <f t="shared" si="6"/>
        <v>1.8512272339705598</v>
      </c>
      <c r="C46">
        <f t="shared" si="7"/>
        <v>1.8605065490963286</v>
      </c>
      <c r="D46">
        <f t="shared" si="0"/>
        <v>0.37430736455423402</v>
      </c>
      <c r="F46">
        <f t="shared" si="8"/>
        <v>2.0331377819682521E-2</v>
      </c>
      <c r="G46">
        <f t="shared" si="9"/>
        <v>2.0433289275104044E-2</v>
      </c>
      <c r="H46">
        <f t="shared" si="10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1"/>
        <v>2.0331377819682521E-2</v>
      </c>
      <c r="O46">
        <f t="shared" si="4"/>
        <v>40</v>
      </c>
      <c r="P46">
        <f t="shared" si="5"/>
        <v>-22.625710840231655</v>
      </c>
    </row>
    <row r="47" spans="1:16" x14ac:dyDescent="0.25">
      <c r="A47">
        <v>41</v>
      </c>
      <c r="B47">
        <f t="shared" si="6"/>
        <v>1.8053962964280907</v>
      </c>
      <c r="C47">
        <f t="shared" si="7"/>
        <v>1.814445883023422</v>
      </c>
      <c r="D47">
        <f t="shared" si="0"/>
        <v>0.3650406159175596</v>
      </c>
      <c r="F47">
        <f t="shared" si="8"/>
        <v>1.9828577907672215E-2</v>
      </c>
      <c r="G47">
        <f t="shared" si="9"/>
        <v>1.992796906804668E-2</v>
      </c>
      <c r="H47">
        <f t="shared" si="10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1"/>
        <v>1.9828577907672215E-2</v>
      </c>
      <c r="O47">
        <f t="shared" si="4"/>
        <v>41</v>
      </c>
      <c r="P47">
        <f t="shared" si="5"/>
        <v>-22.598838470824742</v>
      </c>
    </row>
    <row r="48" spans="1:16" x14ac:dyDescent="0.25">
      <c r="A48">
        <v>42</v>
      </c>
      <c r="B48">
        <f t="shared" si="6"/>
        <v>1.7606999980036497</v>
      </c>
      <c r="C48">
        <f t="shared" si="7"/>
        <v>1.7695255434707904</v>
      </c>
      <c r="D48">
        <f t="shared" si="0"/>
        <v>0.35600328470204001</v>
      </c>
      <c r="F48">
        <f t="shared" si="8"/>
        <v>1.9338212359616955E-2</v>
      </c>
      <c r="G48">
        <f t="shared" si="9"/>
        <v>1.9435145552453063E-2</v>
      </c>
      <c r="H48">
        <f t="shared" si="10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1"/>
        <v>1.9338212359616955E-2</v>
      </c>
      <c r="O48">
        <f t="shared" si="4"/>
        <v>42</v>
      </c>
      <c r="P48">
        <f t="shared" si="5"/>
        <v>-22.571965362576794</v>
      </c>
    </row>
    <row r="49" spans="1:16" x14ac:dyDescent="0.25">
      <c r="A49">
        <v>43</v>
      </c>
      <c r="B49">
        <f t="shared" si="6"/>
        <v>1.7171102483722902</v>
      </c>
      <c r="C49">
        <f t="shared" si="7"/>
        <v>1.7257172993101477</v>
      </c>
      <c r="D49">
        <f t="shared" si="0"/>
        <v>0.34718969120757842</v>
      </c>
      <c r="F49">
        <f t="shared" si="8"/>
        <v>1.8859973670675809E-2</v>
      </c>
      <c r="G49">
        <f t="shared" si="9"/>
        <v>1.8954509682107826E-2</v>
      </c>
      <c r="H49">
        <f t="shared" si="10"/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1"/>
        <v>1.8859973670675809E-2</v>
      </c>
      <c r="O49">
        <f t="shared" si="4"/>
        <v>43</v>
      </c>
      <c r="P49">
        <f t="shared" si="5"/>
        <v>-22.54509151546743</v>
      </c>
    </row>
    <row r="50" spans="1:16" x14ac:dyDescent="0.25">
      <c r="A50">
        <v>44</v>
      </c>
      <c r="B50">
        <f t="shared" si="6"/>
        <v>1.6745996526428328</v>
      </c>
      <c r="C50">
        <f t="shared" si="7"/>
        <v>1.6829936183328509</v>
      </c>
      <c r="D50">
        <f t="shared" si="0"/>
        <v>0.33859429634673516</v>
      </c>
      <c r="F50">
        <f t="shared" si="8"/>
        <v>1.8393561940677244E-2</v>
      </c>
      <c r="G50">
        <f t="shared" si="9"/>
        <v>1.8485760053583575E-2</v>
      </c>
      <c r="H50">
        <f t="shared" si="1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1"/>
        <v>1.8393561940677244E-2</v>
      </c>
      <c r="O50">
        <f t="shared" si="4"/>
        <v>44</v>
      </c>
      <c r="P50">
        <f t="shared" si="5"/>
        <v>-22.518216929476576</v>
      </c>
    </row>
    <row r="51" spans="1:16" x14ac:dyDescent="0.25">
      <c r="A51">
        <v>45</v>
      </c>
      <c r="B51">
        <f t="shared" si="6"/>
        <v>1.6331414941409714</v>
      </c>
      <c r="C51">
        <f t="shared" si="7"/>
        <v>1.6413276499467064</v>
      </c>
      <c r="D51">
        <f t="shared" si="0"/>
        <v>0.33021169816357215</v>
      </c>
      <c r="F51">
        <f t="shared" si="8"/>
        <v>1.7938684686053821E-2</v>
      </c>
      <c r="G51">
        <f t="shared" si="9"/>
        <v>1.8028602717232885E-2</v>
      </c>
      <c r="H51">
        <f t="shared" si="1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1"/>
        <v>1.7938684686053821E-2</v>
      </c>
      <c r="O51">
        <f t="shared" si="4"/>
        <v>45</v>
      </c>
      <c r="P51">
        <f t="shared" si="5"/>
        <v>-22.491341604583557</v>
      </c>
    </row>
    <row r="52" spans="1:16" x14ac:dyDescent="0.25">
      <c r="A52">
        <v>46</v>
      </c>
      <c r="B52">
        <f t="shared" si="6"/>
        <v>1.5927097176186196</v>
      </c>
      <c r="C52">
        <f t="shared" si="7"/>
        <v>1.6006932083011536</v>
      </c>
      <c r="D52">
        <f t="shared" si="0"/>
        <v>0.32203662843868069</v>
      </c>
      <c r="F52">
        <f t="shared" si="8"/>
        <v>1.7495056656427772E-2</v>
      </c>
      <c r="G52">
        <f t="shared" si="9"/>
        <v>1.7582750992854519E-2</v>
      </c>
      <c r="H52">
        <f t="shared" si="1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1"/>
        <v>1.7495056656427772E-2</v>
      </c>
      <c r="O52">
        <f t="shared" si="4"/>
        <v>46</v>
      </c>
      <c r="P52">
        <f t="shared" si="5"/>
        <v>-22.464465540768298</v>
      </c>
    </row>
    <row r="53" spans="1:16" x14ac:dyDescent="0.25">
      <c r="A53">
        <v>47</v>
      </c>
      <c r="B53">
        <f t="shared" si="6"/>
        <v>1.5532789128789442</v>
      </c>
      <c r="C53">
        <f t="shared" si="7"/>
        <v>1.5610647558302178</v>
      </c>
      <c r="D53">
        <f t="shared" si="0"/>
        <v>0.31406394937825843</v>
      </c>
      <c r="F53">
        <f t="shared" si="8"/>
        <v>1.706239965573245E-2</v>
      </c>
      <c r="G53">
        <f t="shared" si="9"/>
        <v>1.7147925289918247E-2</v>
      </c>
      <c r="H53">
        <f t="shared" si="1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1"/>
        <v>1.706239965573245E-2</v>
      </c>
      <c r="O53">
        <f t="shared" si="4"/>
        <v>47</v>
      </c>
      <c r="P53">
        <f t="shared" si="5"/>
        <v>-22.43758873801027</v>
      </c>
    </row>
    <row r="54" spans="1:16" x14ac:dyDescent="0.25">
      <c r="A54">
        <v>48</v>
      </c>
      <c r="B54">
        <f t="shared" si="6"/>
        <v>1.5148242988067955</v>
      </c>
      <c r="C54">
        <f t="shared" si="7"/>
        <v>1.5224173872028921</v>
      </c>
      <c r="D54">
        <f t="shared" si="0"/>
        <v>0.30628865038515546</v>
      </c>
      <c r="F54">
        <f t="shared" si="8"/>
        <v>1.6640442367757514E-2</v>
      </c>
      <c r="G54">
        <f t="shared" si="9"/>
        <v>1.672385293223556E-2</v>
      </c>
      <c r="H54">
        <f t="shared" si="1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1"/>
        <v>1.6640442367757514E-2</v>
      </c>
      <c r="O54">
        <f t="shared" si="4"/>
        <v>48</v>
      </c>
      <c r="P54">
        <f>(((L54/J54)-$B$1)/$B$1)*1000</f>
        <v>-22.410711196289554</v>
      </c>
    </row>
    <row r="55" spans="1:16" x14ac:dyDescent="0.25">
      <c r="A55">
        <v>49</v>
      </c>
      <c r="B55">
        <f t="shared" si="6"/>
        <v>1.4773217077944958</v>
      </c>
      <c r="C55">
        <f t="shared" si="7"/>
        <v>1.4847268136708618</v>
      </c>
      <c r="D55">
        <f t="shared" si="0"/>
        <v>0.29870584490985935</v>
      </c>
      <c r="F55">
        <f t="shared" si="8"/>
        <v>1.6228920186008411E-2</v>
      </c>
      <c r="G55">
        <f t="shared" si="9"/>
        <v>1.6310267986966331E-2</v>
      </c>
      <c r="H55">
        <f t="shared" si="1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1"/>
        <v>1.6228920186008411E-2</v>
      </c>
      <c r="O55">
        <f t="shared" si="4"/>
        <v>49</v>
      </c>
      <c r="P55">
        <f t="shared" si="5"/>
        <v>-22.383832915585163</v>
      </c>
    </row>
    <row r="56" spans="1:16" x14ac:dyDescent="0.25">
      <c r="A56">
        <v>50</v>
      </c>
      <c r="B56">
        <f t="shared" si="6"/>
        <v>1.4407475705532</v>
      </c>
      <c r="C56">
        <f t="shared" si="7"/>
        <v>1.4479693478037294</v>
      </c>
      <c r="D56">
        <f t="shared" si="0"/>
        <v>0.29131076737944095</v>
      </c>
      <c r="F56">
        <f t="shared" si="8"/>
        <v>1.5827575047773469E-2</v>
      </c>
      <c r="G56">
        <f t="shared" si="9"/>
        <v>1.5906911097854168E-2</v>
      </c>
      <c r="H56">
        <f t="shared" si="1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1"/>
        <v>1.5827575047773469E-2</v>
      </c>
      <c r="O56">
        <f t="shared" si="4"/>
        <v>50</v>
      </c>
      <c r="P56">
        <f t="shared" si="5"/>
        <v>-22.356953895877329</v>
      </c>
    </row>
    <row r="57" spans="1:16" x14ac:dyDescent="0.25">
      <c r="A57">
        <v>51</v>
      </c>
      <c r="B57">
        <f t="shared" si="6"/>
        <v>1.4050789013002833</v>
      </c>
      <c r="C57">
        <f t="shared" si="7"/>
        <v>1.4121218886021554</v>
      </c>
      <c r="D57">
        <f t="shared" si="0"/>
        <v>0.28409877020253027</v>
      </c>
      <c r="F57">
        <f t="shared" si="8"/>
        <v>1.5436155272294558E-2</v>
      </c>
      <c r="G57">
        <f t="shared" si="9"/>
        <v>1.5513529322585888E-2</v>
      </c>
      <c r="H57">
        <f t="shared" si="1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1"/>
        <v>1.5436155272294558E-2</v>
      </c>
      <c r="O57">
        <f t="shared" si="4"/>
        <v>51</v>
      </c>
      <c r="P57">
        <f t="shared" si="5"/>
        <v>-22.330074137145683</v>
      </c>
    </row>
    <row r="58" spans="1:16" x14ac:dyDescent="0.25">
      <c r="A58">
        <v>52</v>
      </c>
      <c r="B58">
        <f t="shared" si="6"/>
        <v>1.3702932833134434</v>
      </c>
      <c r="C58">
        <f t="shared" si="7"/>
        <v>1.3771619069795491</v>
      </c>
      <c r="D58">
        <f t="shared" si="0"/>
        <v>0.27706532084844004</v>
      </c>
      <c r="F58">
        <f t="shared" si="8"/>
        <v>1.5054415402939834E-2</v>
      </c>
      <c r="G58">
        <f t="shared" si="9"/>
        <v>1.5129875974173158E-2</v>
      </c>
      <c r="H58">
        <f t="shared" si="1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1"/>
        <v>1.5054415402939834E-2</v>
      </c>
      <c r="O58">
        <f t="shared" si="4"/>
        <v>52</v>
      </c>
      <c r="P58">
        <f t="shared" si="5"/>
        <v>-22.303193639369994</v>
      </c>
    </row>
    <row r="59" spans="1:16" x14ac:dyDescent="0.25">
      <c r="A59">
        <v>53</v>
      </c>
      <c r="B59">
        <f t="shared" si="6"/>
        <v>1.3363688548424424</v>
      </c>
      <c r="C59">
        <f t="shared" si="7"/>
        <v>1.3430674316031941</v>
      </c>
      <c r="D59">
        <f t="shared" si="0"/>
        <v>0.27020599899860226</v>
      </c>
      <c r="F59">
        <f t="shared" si="8"/>
        <v>1.4682116053279577E-2</v>
      </c>
      <c r="G59">
        <f t="shared" si="9"/>
        <v>1.4755710466256788E-2</v>
      </c>
      <c r="H59">
        <f t="shared" si="1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1"/>
        <v>1.4682116053279577E-2</v>
      </c>
      <c r="O59">
        <f t="shared" si="4"/>
        <v>53</v>
      </c>
      <c r="P59">
        <f t="shared" si="5"/>
        <v>-22.27631240252958</v>
      </c>
    </row>
    <row r="60" spans="1:16" x14ac:dyDescent="0.25">
      <c r="A60">
        <v>54</v>
      </c>
      <c r="B60">
        <f t="shared" si="6"/>
        <v>1.3032842953696322</v>
      </c>
      <c r="C60">
        <f t="shared" si="7"/>
        <v>1.3098170350859022</v>
      </c>
      <c r="D60">
        <f t="shared" si="0"/>
        <v>0.26351649376852615</v>
      </c>
      <c r="F60">
        <f t="shared" si="8"/>
        <v>1.4319023756968625E-2</v>
      </c>
      <c r="G60">
        <f t="shared" si="9"/>
        <v>1.4390798162236689E-2</v>
      </c>
      <c r="H60">
        <f t="shared" si="1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1"/>
        <v>1.4319023756968625E-2</v>
      </c>
      <c r="O60">
        <f t="shared" si="4"/>
        <v>54</v>
      </c>
      <c r="P60">
        <f t="shared" si="5"/>
        <v>-22.249430426604526</v>
      </c>
    </row>
    <row r="61" spans="1:16" x14ac:dyDescent="0.25">
      <c r="A61">
        <v>55</v>
      </c>
      <c r="B61">
        <f t="shared" si="6"/>
        <v>1.2710188122106283</v>
      </c>
      <c r="C61">
        <f t="shared" si="7"/>
        <v>1.2773898205195253</v>
      </c>
      <c r="D61">
        <f t="shared" si="0"/>
        <v>0.25699260099853255</v>
      </c>
      <c r="F61">
        <f t="shared" si="8"/>
        <v>1.3964910821341237E-2</v>
      </c>
      <c r="G61">
        <f t="shared" si="9"/>
        <v>1.4034910228132885E-2</v>
      </c>
      <c r="H61">
        <f t="shared" si="1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1"/>
        <v>1.3964910821341237E-2</v>
      </c>
      <c r="O61">
        <f t="shared" si="4"/>
        <v>55</v>
      </c>
      <c r="P61">
        <f t="shared" si="5"/>
        <v>-22.222547711573991</v>
      </c>
    </row>
    <row r="62" spans="1:16" x14ac:dyDescent="0.25">
      <c r="A62">
        <v>56</v>
      </c>
      <c r="B62">
        <f t="shared" si="6"/>
        <v>1.2395521274467118</v>
      </c>
      <c r="C62">
        <f t="shared" si="7"/>
        <v>1.2457654083418535</v>
      </c>
      <c r="D62">
        <f t="shared" si="0"/>
        <v>0.25063022061156182</v>
      </c>
      <c r="F62">
        <f t="shared" si="8"/>
        <v>1.3619555184626606E-2</v>
      </c>
      <c r="G62">
        <f t="shared" si="9"/>
        <v>1.368782348908531E-2</v>
      </c>
      <c r="H62">
        <f t="shared" si="1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1"/>
        <v>1.3619555184626606E-2</v>
      </c>
      <c r="O62">
        <f t="shared" si="4"/>
        <v>56</v>
      </c>
      <c r="P62">
        <f t="shared" si="5"/>
        <v>-22.195664257418375</v>
      </c>
    </row>
    <row r="63" spans="1:16" x14ac:dyDescent="0.25">
      <c r="A63">
        <v>57</v>
      </c>
      <c r="B63">
        <f t="shared" si="6"/>
        <v>1.208864465180747</v>
      </c>
      <c r="C63">
        <f t="shared" si="7"/>
        <v>1.2149239235286542</v>
      </c>
      <c r="D63">
        <f t="shared" si="0"/>
        <v>0.24442535403639429</v>
      </c>
      <c r="F63">
        <f t="shared" si="8"/>
        <v>1.3282740276695454E-2</v>
      </c>
      <c r="G63">
        <f t="shared" si="9"/>
        <v>1.3349320289402397E-2</v>
      </c>
      <c r="H63">
        <f t="shared" si="1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1"/>
        <v>1.3282740276695454E-2</v>
      </c>
      <c r="O63">
        <f t="shared" si="4"/>
        <v>57</v>
      </c>
      <c r="P63">
        <f t="shared" si="5"/>
        <v>-22.168780064116675</v>
      </c>
    </row>
    <row r="64" spans="1:16" x14ac:dyDescent="0.25">
      <c r="A64">
        <v>58</v>
      </c>
      <c r="B64">
        <f t="shared" si="6"/>
        <v>1.1789365391086037</v>
      </c>
      <c r="C64">
        <f t="shared" si="7"/>
        <v>1.1848459831027958</v>
      </c>
      <c r="D64">
        <f t="shared" si="0"/>
        <v>0.23837410169466475</v>
      </c>
      <c r="F64">
        <f t="shared" si="8"/>
        <v>1.295425488325041E-2</v>
      </c>
      <c r="G64">
        <f t="shared" si="9"/>
        <v>1.3019188356070702E-2</v>
      </c>
      <c r="H64">
        <f t="shared" si="1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1"/>
        <v>1.295425488325041E-2</v>
      </c>
      <c r="O64">
        <f t="shared" si="4"/>
        <v>58</v>
      </c>
      <c r="P64">
        <f t="shared" si="5"/>
        <v>-22.14189513164883</v>
      </c>
    </row>
    <row r="65" spans="1:16" x14ac:dyDescent="0.25">
      <c r="A65">
        <v>59</v>
      </c>
      <c r="B65">
        <f t="shared" si="6"/>
        <v>1.1497495403982767</v>
      </c>
      <c r="C65">
        <f t="shared" si="7"/>
        <v>1.1555126839526098</v>
      </c>
      <c r="D65">
        <f t="shared" si="0"/>
        <v>0.23247266055009044</v>
      </c>
      <c r="F65">
        <f t="shared" si="8"/>
        <v>1.2633893013374977E-2</v>
      </c>
      <c r="G65">
        <f t="shared" si="9"/>
        <v>1.269722066563996E-2</v>
      </c>
      <c r="H65">
        <f t="shared" si="1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1"/>
        <v>1.2633893013374977E-2</v>
      </c>
      <c r="O65">
        <f t="shared" si="4"/>
        <v>59</v>
      </c>
      <c r="P65">
        <f t="shared" si="5"/>
        <v>-22.115009459994766</v>
      </c>
    </row>
    <row r="66" spans="1:16" x14ac:dyDescent="0.25">
      <c r="A66">
        <v>60</v>
      </c>
      <c r="B66">
        <f t="shared" si="6"/>
        <v>1.1212851258690801</v>
      </c>
      <c r="C66">
        <f t="shared" si="7"/>
        <v>1.1269055909518351</v>
      </c>
      <c r="D66">
        <f t="shared" si="0"/>
        <v>0.22671732171837344</v>
      </c>
      <c r="F66">
        <f t="shared" si="8"/>
        <v>1.2321453770358058E-2</v>
      </c>
      <c r="G66">
        <f t="shared" si="9"/>
        <v>1.2383215314400123E-2</v>
      </c>
      <c r="H66">
        <f t="shared" si="1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1"/>
        <v>1.2321453770358058E-2</v>
      </c>
      <c r="O66">
        <f t="shared" si="4"/>
        <v>60</v>
      </c>
      <c r="P66">
        <f t="shared" si="5"/>
        <v>-22.088123049133642</v>
      </c>
    </row>
    <row r="67" spans="1:16" x14ac:dyDescent="0.25">
      <c r="A67">
        <v>61</v>
      </c>
      <c r="B67">
        <f t="shared" si="6"/>
        <v>1.0935254064634923</v>
      </c>
      <c r="C67">
        <f t="shared" si="7"/>
        <v>1.0990067253736755</v>
      </c>
      <c r="D67">
        <f t="shared" si="0"/>
        <v>0.22110446813627457</v>
      </c>
      <c r="F67">
        <f t="shared" si="8"/>
        <v>1.2016741225713022E-2</v>
      </c>
      <c r="G67">
        <f t="shared" si="9"/>
        <v>1.2076975391768933E-2</v>
      </c>
      <c r="H67">
        <f t="shared" si="1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1"/>
        <v>1.2016741225713022E-2</v>
      </c>
      <c r="O67">
        <f t="shared" si="4"/>
        <v>61</v>
      </c>
      <c r="P67">
        <f t="shared" si="5"/>
        <v>-22.061235899045553</v>
      </c>
    </row>
    <row r="68" spans="1:16" x14ac:dyDescent="0.25">
      <c r="A68">
        <v>62</v>
      </c>
      <c r="B68">
        <f t="shared" si="6"/>
        <v>1.0664529360044022</v>
      </c>
      <c r="C68">
        <f t="shared" si="7"/>
        <v>1.0717985535916936</v>
      </c>
      <c r="D68">
        <f t="shared" si="0"/>
        <v>0.21563057228839427</v>
      </c>
      <c r="F68">
        <f t="shared" si="8"/>
        <v>1.1719564296312303E-2</v>
      </c>
      <c r="G68">
        <f t="shared" si="9"/>
        <v>1.177830885681066E-2</v>
      </c>
      <c r="H68">
        <f t="shared" si="1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1"/>
        <v>1.1719564296312303E-2</v>
      </c>
      <c r="O68">
        <f t="shared" si="4"/>
        <v>62</v>
      </c>
      <c r="P68">
        <f>(((L68/J68)-$B$1)/$B$1)*1000</f>
        <v>-22.034348009710264</v>
      </c>
    </row>
    <row r="69" spans="1:16" x14ac:dyDescent="0.25">
      <c r="A69">
        <v>63</v>
      </c>
      <c r="B69">
        <f t="shared" si="6"/>
        <v>1.040050700230694</v>
      </c>
      <c r="C69">
        <f t="shared" si="7"/>
        <v>1.045263976060435</v>
      </c>
      <c r="D69">
        <f t="shared" si="0"/>
        <v>0.21029219399023158</v>
      </c>
      <c r="F69">
        <f t="shared" si="8"/>
        <v>1.1429736624560493E-2</v>
      </c>
      <c r="G69">
        <f t="shared" si="9"/>
        <v>1.1487028417808562E-2</v>
      </c>
      <c r="H69">
        <f t="shared" si="1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1"/>
        <v>1.1429736624560493E-2</v>
      </c>
      <c r="O69">
        <f t="shared" si="4"/>
        <v>63</v>
      </c>
      <c r="P69">
        <f t="shared" si="5"/>
        <v>-22.007459381106941</v>
      </c>
    </row>
    <row r="70" spans="1:16" x14ac:dyDescent="0.25">
      <c r="A70">
        <v>64</v>
      </c>
      <c r="B70">
        <f t="shared" si="6"/>
        <v>1.014302106104279</v>
      </c>
      <c r="C70">
        <f t="shared" si="7"/>
        <v>1.019386316568861</v>
      </c>
      <c r="D70">
        <f t="shared" si="0"/>
        <v>0.20508597822612817</v>
      </c>
      <c r="F70">
        <f t="shared" si="8"/>
        <v>1.1147076461530788E-2</v>
      </c>
      <c r="G70">
        <f t="shared" si="9"/>
        <v>1.1202951414815549E-2</v>
      </c>
      <c r="H70">
        <f t="shared" si="1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1.0925899705109385E-2</v>
      </c>
      <c r="M70">
        <f t="shared" si="11"/>
        <v>1.1147076461530788E-2</v>
      </c>
      <c r="O70">
        <f t="shared" si="4"/>
        <v>64</v>
      </c>
      <c r="P70">
        <f t="shared" si="5"/>
        <v>-21.980570013215669</v>
      </c>
    </row>
    <row r="71" spans="1:16" x14ac:dyDescent="0.25">
      <c r="A71">
        <v>65</v>
      </c>
      <c r="B71">
        <f t="shared" si="6"/>
        <v>0.9891909713818523</v>
      </c>
      <c r="C71">
        <f t="shared" si="7"/>
        <v>0.99414931175983501</v>
      </c>
      <c r="D71">
        <f t="shared" si="0"/>
        <v>0.20000865304073859</v>
      </c>
      <c r="F71">
        <f t="shared" si="8"/>
        <v>1.0871406552991486E-2</v>
      </c>
      <c r="G71">
        <f t="shared" si="9"/>
        <v>1.0925899705109385E-2</v>
      </c>
      <c r="H71">
        <f t="shared" si="10"/>
        <v>0.2003609022219873</v>
      </c>
      <c r="J71">
        <f t="shared" si="1"/>
        <v>0.96953710090907452</v>
      </c>
      <c r="K71">
        <f t="shared" si="2"/>
        <v>0.9891909713818523</v>
      </c>
      <c r="L71">
        <f t="shared" si="3"/>
        <v>1.0655699551480631E-2</v>
      </c>
      <c r="M71">
        <f t="shared" si="11"/>
        <v>1.0871406552991486E-2</v>
      </c>
      <c r="O71">
        <f t="shared" si="4"/>
        <v>65</v>
      </c>
      <c r="P71">
        <f t="shared" si="5"/>
        <v>-21.953679906015914</v>
      </c>
    </row>
    <row r="72" spans="1:16" x14ac:dyDescent="0.25">
      <c r="A72">
        <v>66</v>
      </c>
      <c r="B72">
        <f t="shared" si="6"/>
        <v>0.9647015144448241</v>
      </c>
      <c r="C72">
        <f t="shared" si="7"/>
        <v>0.96953710090907452</v>
      </c>
      <c r="D72">
        <f t="shared" ref="D72:D105" si="12">B72/$B$3</f>
        <v>0.19505702748270123</v>
      </c>
      <c r="F72">
        <f t="shared" si="8"/>
        <v>1.0602554028251096E-2</v>
      </c>
      <c r="G72">
        <f t="shared" si="9"/>
        <v>1.0655699551480631E-2</v>
      </c>
      <c r="H72">
        <f t="shared" si="10"/>
        <v>0.19540592844200103</v>
      </c>
      <c r="J72">
        <f t="shared" ref="J72:J96" si="13">K72*EXP($S$3)</f>
        <v>0.94553421595714704</v>
      </c>
      <c r="K72">
        <f t="shared" ref="K72:K81" si="14">B72</f>
        <v>0.9647015144448241</v>
      </c>
      <c r="L72">
        <f t="shared" ref="L72:L96" si="15">M72*EXP($T$3)</f>
        <v>1.0392181513283237E-2</v>
      </c>
      <c r="M72">
        <f t="shared" si="11"/>
        <v>1.0602554028251096E-2</v>
      </c>
      <c r="O72">
        <f t="shared" ref="O72:O96" si="16">A72</f>
        <v>66</v>
      </c>
      <c r="P72">
        <f t="shared" ref="P72:P83" si="17">(((L72/J72)-$B$1)/$B$1)*1000</f>
        <v>-21.926789059487458</v>
      </c>
    </row>
    <row r="73" spans="1:16" x14ac:dyDescent="0.25">
      <c r="A73">
        <v>67</v>
      </c>
      <c r="B73">
        <f t="shared" ref="B73:B105" si="18">C73*EXP(-0.005)</f>
        <v>0.94081834438102996</v>
      </c>
      <c r="C73">
        <f t="shared" ref="C73:C105" si="19">J72</f>
        <v>0.94553421595714704</v>
      </c>
      <c r="D73">
        <f t="shared" si="12"/>
        <v>0.19022798959921819</v>
      </c>
      <c r="F73">
        <f t="shared" ref="F73:F96" si="20">G73*EXP(-0.005)</f>
        <v>1.0340350291752315E-2</v>
      </c>
      <c r="G73">
        <f t="shared" ref="G73:G96" si="21">L72</f>
        <v>1.0392181513283237E-2</v>
      </c>
      <c r="H73">
        <f t="shared" ref="H73:H96" si="22">F73/$C$3</f>
        <v>0.1905734923671662</v>
      </c>
      <c r="J73">
        <f t="shared" si="13"/>
        <v>0.92212557178824395</v>
      </c>
      <c r="K73">
        <f t="shared" si="14"/>
        <v>0.94081834438102996</v>
      </c>
      <c r="L73">
        <f t="shared" si="15"/>
        <v>1.0135180340179488E-2</v>
      </c>
      <c r="M73">
        <f t="shared" ref="M73:M96" si="23">F73</f>
        <v>1.0340350291752315E-2</v>
      </c>
      <c r="O73">
        <f t="shared" si="16"/>
        <v>67</v>
      </c>
      <c r="P73">
        <f t="shared" si="17"/>
        <v>-21.899897473609922</v>
      </c>
    </row>
    <row r="74" spans="1:16" x14ac:dyDescent="0.25">
      <c r="A74">
        <v>68</v>
      </c>
      <c r="B74">
        <f t="shared" si="18"/>
        <v>0.9175264513119904</v>
      </c>
      <c r="C74">
        <f t="shared" si="19"/>
        <v>0.92212557178824395</v>
      </c>
      <c r="D74">
        <f t="shared" si="12"/>
        <v>0.18551850448028337</v>
      </c>
      <c r="F74">
        <f t="shared" si="20"/>
        <v>1.0084630917346925E-2</v>
      </c>
      <c r="G74">
        <f t="shared" si="21"/>
        <v>1.0135180340179488E-2</v>
      </c>
      <c r="H74">
        <f t="shared" si="22"/>
        <v>0.18586056361026973</v>
      </c>
      <c r="J74">
        <f t="shared" si="13"/>
        <v>0.89929645674962377</v>
      </c>
      <c r="K74">
        <f t="shared" si="14"/>
        <v>0.9175264513119904</v>
      </c>
      <c r="L74">
        <f t="shared" si="15"/>
        <v>9.8845348685126563E-3</v>
      </c>
      <c r="M74">
        <f t="shared" si="23"/>
        <v>1.0084630917346925E-2</v>
      </c>
      <c r="O74">
        <f t="shared" si="16"/>
        <v>68</v>
      </c>
      <c r="P74">
        <f t="shared" si="17"/>
        <v>-21.873005148363085</v>
      </c>
    </row>
    <row r="75" spans="1:16" x14ac:dyDescent="0.25">
      <c r="A75">
        <v>69</v>
      </c>
      <c r="B75">
        <f t="shared" si="18"/>
        <v>0.89481119695963796</v>
      </c>
      <c r="C75">
        <f t="shared" si="19"/>
        <v>0.89929645674962377</v>
      </c>
      <c r="D75">
        <f t="shared" si="12"/>
        <v>0.18092561235132965</v>
      </c>
      <c r="F75">
        <f t="shared" si="20"/>
        <v>9.8352355451852922E-3</v>
      </c>
      <c r="G75">
        <f t="shared" si="21"/>
        <v>9.8845348685126563E-3</v>
      </c>
      <c r="H75">
        <f t="shared" si="22"/>
        <v>0.18126418672631051</v>
      </c>
      <c r="J75">
        <f t="shared" si="13"/>
        <v>0.87703252340576543</v>
      </c>
      <c r="K75">
        <f t="shared" si="14"/>
        <v>0.89481119695963796</v>
      </c>
      <c r="L75">
        <f t="shared" si="15"/>
        <v>9.6400879202423982E-3</v>
      </c>
      <c r="M75">
        <f t="shared" si="23"/>
        <v>9.8352355451852922E-3</v>
      </c>
      <c r="O75">
        <f t="shared" si="16"/>
        <v>69</v>
      </c>
      <c r="P75">
        <f t="shared" si="17"/>
        <v>-21.84611208372656</v>
      </c>
    </row>
    <row r="76" spans="1:16" x14ac:dyDescent="0.25">
      <c r="A76">
        <v>70</v>
      </c>
      <c r="B76">
        <f t="shared" si="18"/>
        <v>0.87265830544658485</v>
      </c>
      <c r="C76">
        <f t="shared" si="19"/>
        <v>0.87703252340576543</v>
      </c>
      <c r="D76">
        <f t="shared" si="12"/>
        <v>0.17644642671309663</v>
      </c>
      <c r="F76">
        <f t="shared" si="20"/>
        <v>9.5920077811558167E-3</v>
      </c>
      <c r="G76">
        <f t="shared" si="21"/>
        <v>9.6400879202423982E-3</v>
      </c>
      <c r="H76">
        <f t="shared" si="22"/>
        <v>0.17678147935916008</v>
      </c>
      <c r="J76">
        <f t="shared" si="13"/>
        <v>0.85531977952142235</v>
      </c>
      <c r="K76">
        <f t="shared" si="14"/>
        <v>0.87265830544658485</v>
      </c>
      <c r="L76">
        <f t="shared" si="15"/>
        <v>9.4016862043794832E-3</v>
      </c>
      <c r="M76">
        <f t="shared" si="23"/>
        <v>9.5920077811558167E-3</v>
      </c>
      <c r="O76">
        <f t="shared" si="16"/>
        <v>70</v>
      </c>
      <c r="P76">
        <f t="shared" si="17"/>
        <v>-21.819218279679827</v>
      </c>
    </row>
    <row r="77" spans="1:16" x14ac:dyDescent="0.25">
      <c r="A77">
        <v>71</v>
      </c>
      <c r="B77">
        <f t="shared" si="18"/>
        <v>0.85105385432414893</v>
      </c>
      <c r="C77">
        <f t="shared" si="19"/>
        <v>0.85531977952142235</v>
      </c>
      <c r="D77">
        <f t="shared" si="12"/>
        <v>0.17207813252754967</v>
      </c>
      <c r="F77">
        <f t="shared" si="20"/>
        <v>9.354795098811269E-3</v>
      </c>
      <c r="G77">
        <f t="shared" si="21"/>
        <v>9.4016862043794832E-3</v>
      </c>
      <c r="H77">
        <f t="shared" si="22"/>
        <v>0.1724096304340573</v>
      </c>
      <c r="J77">
        <f t="shared" si="13"/>
        <v>0.83414457926790875</v>
      </c>
      <c r="K77">
        <f t="shared" si="14"/>
        <v>0.85105385432414893</v>
      </c>
      <c r="L77">
        <f t="shared" si="15"/>
        <v>9.1691802208580791E-3</v>
      </c>
      <c r="M77">
        <f t="shared" si="23"/>
        <v>9.354795098811269E-3</v>
      </c>
      <c r="O77">
        <f t="shared" si="16"/>
        <v>71</v>
      </c>
      <c r="P77">
        <f t="shared" si="17"/>
        <v>-21.79232373620281</v>
      </c>
    </row>
    <row r="78" spans="1:16" x14ac:dyDescent="0.25">
      <c r="A78">
        <v>72</v>
      </c>
      <c r="B78">
        <f t="shared" si="18"/>
        <v>0.82998426582249885</v>
      </c>
      <c r="C78">
        <f t="shared" si="19"/>
        <v>0.83414457926790875</v>
      </c>
      <c r="D78">
        <f t="shared" si="12"/>
        <v>0.16781798444871029</v>
      </c>
      <c r="F78">
        <f t="shared" si="20"/>
        <v>9.1234487437205029E-3</v>
      </c>
      <c r="G78">
        <f t="shared" si="21"/>
        <v>9.1691802208580791E-3</v>
      </c>
      <c r="H78">
        <f t="shared" si="22"/>
        <v>0.16814589839480251</v>
      </c>
      <c r="J78">
        <f t="shared" si="13"/>
        <v>0.81349361464709302</v>
      </c>
      <c r="K78">
        <f t="shared" si="14"/>
        <v>0.82998426582249885</v>
      </c>
      <c r="L78">
        <f t="shared" si="15"/>
        <v>8.9424241667852965E-3</v>
      </c>
      <c r="M78">
        <f t="shared" si="23"/>
        <v>9.1234487437205029E-3</v>
      </c>
      <c r="O78">
        <f t="shared" si="16"/>
        <v>72</v>
      </c>
      <c r="P78">
        <f t="shared" si="17"/>
        <v>-21.765428453275135</v>
      </c>
    </row>
    <row r="79" spans="1:16" x14ac:dyDescent="0.25">
      <c r="A79">
        <v>73</v>
      </c>
      <c r="B79">
        <f t="shared" si="18"/>
        <v>0.80943629831742059</v>
      </c>
      <c r="C79">
        <f t="shared" si="19"/>
        <v>0.81349361464709302</v>
      </c>
      <c r="D79">
        <f t="shared" si="12"/>
        <v>0.16366330509728594</v>
      </c>
      <c r="F79">
        <f t="shared" si="20"/>
        <v>8.8978236401855947E-3</v>
      </c>
      <c r="G79">
        <f t="shared" si="21"/>
        <v>8.9424241667852965E-3</v>
      </c>
      <c r="H79">
        <f t="shared" si="22"/>
        <v>0.16398760948454699</v>
      </c>
      <c r="J79">
        <f t="shared" si="13"/>
        <v>0.79335390712770737</v>
      </c>
      <c r="K79">
        <f t="shared" si="14"/>
        <v>0.80943629831742059</v>
      </c>
      <c r="L79">
        <f t="shared" si="15"/>
        <v>8.7212758450092021E-3</v>
      </c>
      <c r="M79">
        <f t="shared" si="23"/>
        <v>8.8978236401855947E-3</v>
      </c>
      <c r="O79">
        <f t="shared" si="16"/>
        <v>73</v>
      </c>
      <c r="P79">
        <f t="shared" si="17"/>
        <v>-21.738532430876269</v>
      </c>
    </row>
    <row r="80" spans="1:16" x14ac:dyDescent="0.25">
      <c r="A80">
        <v>74</v>
      </c>
      <c r="B80">
        <f t="shared" si="18"/>
        <v>0.78939703800834116</v>
      </c>
      <c r="C80">
        <f t="shared" si="19"/>
        <v>0.79335390712770737</v>
      </c>
      <c r="D80">
        <f t="shared" si="12"/>
        <v>0.15961148337801501</v>
      </c>
      <c r="F80">
        <f t="shared" si="20"/>
        <v>8.6777783002658614E-3</v>
      </c>
      <c r="G80">
        <f t="shared" si="21"/>
        <v>8.7212758450092021E-3</v>
      </c>
      <c r="H80">
        <f t="shared" si="22"/>
        <v>0.15993215606909822</v>
      </c>
      <c r="J80">
        <f t="shared" si="13"/>
        <v>0.77371279948871829</v>
      </c>
      <c r="K80">
        <f t="shared" si="14"/>
        <v>0.78939703800834116</v>
      </c>
      <c r="L80">
        <f t="shared" si="15"/>
        <v>8.5055965749479701E-3</v>
      </c>
      <c r="M80">
        <f t="shared" si="23"/>
        <v>8.6777783002658614E-3</v>
      </c>
      <c r="O80">
        <f t="shared" si="16"/>
        <v>74</v>
      </c>
      <c r="P80">
        <f t="shared" si="17"/>
        <v>-21.711635668985991</v>
      </c>
    </row>
    <row r="81" spans="1:16" x14ac:dyDescent="0.25">
      <c r="A81">
        <v>75</v>
      </c>
      <c r="B81">
        <f t="shared" si="18"/>
        <v>0.76985389080238031</v>
      </c>
      <c r="C81">
        <f t="shared" si="19"/>
        <v>0.77371279948871829</v>
      </c>
      <c r="D81">
        <f t="shared" si="12"/>
        <v>0.1556599728386692</v>
      </c>
      <c r="F81">
        <f t="shared" si="20"/>
        <v>8.4631747350517664E-3</v>
      </c>
      <c r="G81">
        <f t="shared" si="21"/>
        <v>8.5055965749479701E-3</v>
      </c>
      <c r="H81">
        <f t="shared" si="22"/>
        <v>0.15597699500169068</v>
      </c>
      <c r="J81">
        <f t="shared" si="13"/>
        <v>0.7545579478646306</v>
      </c>
      <c r="K81">
        <f t="shared" si="14"/>
        <v>0.76985389080238031</v>
      </c>
      <c r="L81">
        <f t="shared" si="15"/>
        <v>8.2952511056242472E-3</v>
      </c>
      <c r="M81">
        <f t="shared" si="23"/>
        <v>8.4631747350517664E-3</v>
      </c>
      <c r="O81">
        <f t="shared" si="16"/>
        <v>75</v>
      </c>
      <c r="P81">
        <f t="shared" si="17"/>
        <v>-21.684738167584232</v>
      </c>
    </row>
    <row r="82" spans="1:16" x14ac:dyDescent="0.25">
      <c r="A82">
        <v>76</v>
      </c>
      <c r="B82">
        <f t="shared" si="18"/>
        <v>0.75079457439932884</v>
      </c>
      <c r="C82">
        <f t="shared" si="19"/>
        <v>0.7545579478646306</v>
      </c>
      <c r="D82">
        <f t="shared" si="12"/>
        <v>0.15180629006968238</v>
      </c>
      <c r="F82">
        <f t="shared" si="20"/>
        <v>8.2538783681330215E-3</v>
      </c>
      <c r="G82">
        <f t="shared" si="21"/>
        <v>8.2952511056242472E-3</v>
      </c>
      <c r="H82">
        <f t="shared" si="22"/>
        <v>0.15211964602819611</v>
      </c>
      <c r="J82">
        <f t="shared" si="13"/>
        <v>0.73587731398772671</v>
      </c>
      <c r="K82">
        <f>B82</f>
        <v>0.75079457439932884</v>
      </c>
      <c r="L82">
        <f t="shared" si="15"/>
        <v>8.0901075308502084E-3</v>
      </c>
      <c r="M82">
        <f t="shared" si="23"/>
        <v>8.2538783681330215E-3</v>
      </c>
      <c r="O82">
        <f t="shared" si="16"/>
        <v>76</v>
      </c>
      <c r="P82">
        <f t="shared" si="17"/>
        <v>-21.657839926650308</v>
      </c>
    </row>
    <row r="83" spans="1:16" x14ac:dyDescent="0.25">
      <c r="A83">
        <v>77</v>
      </c>
      <c r="B83">
        <f t="shared" si="18"/>
        <v>0.73220711057257992</v>
      </c>
      <c r="C83">
        <f t="shared" si="19"/>
        <v>0.73587731398772671</v>
      </c>
      <c r="D83">
        <f t="shared" si="12"/>
        <v>0.14804801314339977</v>
      </c>
      <c r="F83">
        <f t="shared" si="20"/>
        <v>8.0497579512066562E-3</v>
      </c>
      <c r="G83">
        <f t="shared" si="21"/>
        <v>8.0901075308502084E-3</v>
      </c>
      <c r="H83">
        <f t="shared" si="22"/>
        <v>0.14835769023177334</v>
      </c>
      <c r="J83">
        <f t="shared" si="13"/>
        <v>0.71765915762236521</v>
      </c>
      <c r="K83">
        <f t="shared" ref="K83:K96" si="24">B83</f>
        <v>0.73220711057257992</v>
      </c>
      <c r="L83">
        <f t="shared" si="15"/>
        <v>7.8900372065100876E-3</v>
      </c>
      <c r="M83">
        <f t="shared" si="23"/>
        <v>8.0497579512066562E-3</v>
      </c>
      <c r="O83">
        <f t="shared" si="16"/>
        <v>77</v>
      </c>
      <c r="P83">
        <f t="shared" si="17"/>
        <v>-21.630940946164142</v>
      </c>
    </row>
    <row r="84" spans="1:16" x14ac:dyDescent="0.25">
      <c r="A84">
        <v>78</v>
      </c>
      <c r="B84">
        <f t="shared" si="18"/>
        <v>0.71407981764116157</v>
      </c>
      <c r="C84">
        <f t="shared" si="19"/>
        <v>0.71765915762236521</v>
      </c>
      <c r="D84">
        <f t="shared" si="12"/>
        <v>0.14438278009196676</v>
      </c>
      <c r="F84">
        <f t="shared" si="20"/>
        <v>7.8506854817721079E-3</v>
      </c>
      <c r="G84">
        <f t="shared" si="21"/>
        <v>7.8900372065100876E-3</v>
      </c>
      <c r="H84">
        <f t="shared" si="22"/>
        <v>0.14468876851598214</v>
      </c>
      <c r="J84">
        <f t="shared" si="13"/>
        <v>0.69989202918658366</v>
      </c>
      <c r="K84">
        <f t="shared" si="24"/>
        <v>0.71407981764116157</v>
      </c>
      <c r="L84">
        <f t="shared" si="15"/>
        <v>7.6949146698883529E-3</v>
      </c>
      <c r="M84">
        <f t="shared" si="23"/>
        <v>7.8506854817721079E-3</v>
      </c>
      <c r="O84">
        <f t="shared" si="16"/>
        <v>78</v>
      </c>
      <c r="P84">
        <f>(((L84/J84)-$B$1)/$B$1)*1000</f>
        <v>-21.604041226105057</v>
      </c>
    </row>
    <row r="85" spans="1:16" x14ac:dyDescent="0.25">
      <c r="A85">
        <v>79</v>
      </c>
      <c r="B85">
        <f t="shared" si="18"/>
        <v>0.69640130312813975</v>
      </c>
      <c r="C85">
        <f t="shared" si="19"/>
        <v>0.69989202918658366</v>
      </c>
      <c r="D85">
        <f t="shared" si="12"/>
        <v>0.14080828742290083</v>
      </c>
      <c r="F85">
        <f t="shared" si="20"/>
        <v>7.6565361228617505E-3</v>
      </c>
      <c r="G85">
        <f t="shared" si="21"/>
        <v>7.6949146698883529E-3</v>
      </c>
      <c r="H85">
        <f t="shared" si="22"/>
        <v>0.14111058012541042</v>
      </c>
      <c r="J85">
        <f t="shared" si="13"/>
        <v>0.68256476255636922</v>
      </c>
      <c r="K85">
        <f t="shared" si="24"/>
        <v>0.69640130312813975</v>
      </c>
      <c r="L85">
        <f t="shared" si="15"/>
        <v>7.5046175609929013E-3</v>
      </c>
      <c r="M85">
        <f t="shared" si="23"/>
        <v>7.6565361228617505E-3</v>
      </c>
      <c r="O85">
        <f t="shared" si="16"/>
        <v>79</v>
      </c>
      <c r="P85">
        <f t="shared" ref="P85:P96" si="25">(((L85/J85)-$B$1)/$B$1)*1000</f>
        <v>-21.577140766453134</v>
      </c>
    </row>
    <row r="86" spans="1:16" x14ac:dyDescent="0.25">
      <c r="A86">
        <v>80</v>
      </c>
      <c r="B86">
        <f t="shared" si="18"/>
        <v>0.67916045660077751</v>
      </c>
      <c r="C86">
        <f t="shared" si="19"/>
        <v>0.68256476255636922</v>
      </c>
      <c r="D86">
        <f t="shared" si="12"/>
        <v>0.13732228867141336</v>
      </c>
      <c r="F86">
        <f t="shared" si="20"/>
        <v>7.4671881247564877E-3</v>
      </c>
      <c r="G86">
        <f t="shared" si="21"/>
        <v>7.5046175609929013E-3</v>
      </c>
      <c r="H86">
        <f t="shared" si="22"/>
        <v>0.13762088120288615</v>
      </c>
      <c r="J86">
        <f t="shared" si="13"/>
        <v>0.66566646804807406</v>
      </c>
      <c r="K86">
        <f t="shared" si="24"/>
        <v>0.67916045660077751</v>
      </c>
      <c r="L86">
        <f t="shared" si="15"/>
        <v>7.3190265458239565E-3</v>
      </c>
      <c r="M86">
        <f t="shared" si="23"/>
        <v>7.4671881247564877E-3</v>
      </c>
      <c r="O86">
        <f t="shared" si="16"/>
        <v>80</v>
      </c>
      <c r="P86">
        <f t="shared" si="25"/>
        <v>-21.550239567187692</v>
      </c>
    </row>
    <row r="87" spans="1:16" x14ac:dyDescent="0.25">
      <c r="A87">
        <v>81</v>
      </c>
      <c r="B87">
        <f t="shared" si="18"/>
        <v>0.66234644268795062</v>
      </c>
      <c r="C87">
        <f t="shared" si="19"/>
        <v>0.66566646804807406</v>
      </c>
      <c r="D87">
        <f t="shared" si="12"/>
        <v>0.13392259298857179</v>
      </c>
      <c r="F87">
        <f t="shared" si="20"/>
        <v>7.2825227486373488E-3</v>
      </c>
      <c r="G87">
        <f t="shared" si="21"/>
        <v>7.3190265458239565E-3</v>
      </c>
      <c r="H87">
        <f t="shared" si="22"/>
        <v>0.13421748338237027</v>
      </c>
      <c r="J87">
        <f t="shared" si="13"/>
        <v>0.64918652557456547</v>
      </c>
      <c r="K87">
        <f t="shared" si="24"/>
        <v>0.66234644268795062</v>
      </c>
      <c r="L87">
        <f t="shared" si="15"/>
        <v>7.1380252415405429E-3</v>
      </c>
      <c r="M87">
        <f t="shared" si="23"/>
        <v>7.2825227486373488E-3</v>
      </c>
      <c r="O87">
        <f t="shared" si="16"/>
        <v>81</v>
      </c>
      <c r="P87">
        <f t="shared" si="25"/>
        <v>-21.523337628288658</v>
      </c>
    </row>
    <row r="88" spans="1:16" x14ac:dyDescent="0.25">
      <c r="A88">
        <v>82</v>
      </c>
      <c r="B88">
        <f t="shared" si="18"/>
        <v>0.645948694270432</v>
      </c>
      <c r="C88">
        <f t="shared" si="19"/>
        <v>0.64918652557456547</v>
      </c>
      <c r="D88">
        <f t="shared" si="12"/>
        <v>0.13060706376441475</v>
      </c>
      <c r="F88">
        <f t="shared" si="20"/>
        <v>7.1024241921252007E-3</v>
      </c>
      <c r="G88">
        <f t="shared" si="21"/>
        <v>7.1380252415405429E-3</v>
      </c>
      <c r="H88">
        <f t="shared" si="22"/>
        <v>0.13089825241664743</v>
      </c>
      <c r="J88">
        <f t="shared" si="13"/>
        <v>0.63311457797080972</v>
      </c>
      <c r="K88">
        <f t="shared" si="24"/>
        <v>0.645948694270432</v>
      </c>
      <c r="L88">
        <f t="shared" si="15"/>
        <v>6.9615001434776124E-3</v>
      </c>
      <c r="M88">
        <f t="shared" si="23"/>
        <v>7.1024241921252007E-3</v>
      </c>
      <c r="O88">
        <f t="shared" si="16"/>
        <v>82</v>
      </c>
      <c r="P88">
        <f t="shared" si="25"/>
        <v>-21.496434949735502</v>
      </c>
    </row>
    <row r="89" spans="1:16" x14ac:dyDescent="0.25">
      <c r="A89">
        <v>83</v>
      </c>
      <c r="B89">
        <f t="shared" si="18"/>
        <v>0.62995690583976416</v>
      </c>
      <c r="C89">
        <f t="shared" si="19"/>
        <v>0.63311457797080972</v>
      </c>
      <c r="D89">
        <f t="shared" si="12"/>
        <v>0.12737361728515484</v>
      </c>
      <c r="F89">
        <f t="shared" si="20"/>
        <v>6.9267795166618731E-3</v>
      </c>
      <c r="G89">
        <f t="shared" si="21"/>
        <v>6.9615001434776124E-3</v>
      </c>
      <c r="H89">
        <f t="shared" si="22"/>
        <v>0.12766110683895429</v>
      </c>
      <c r="J89">
        <f t="shared" si="13"/>
        <v>0.617440524484695</v>
      </c>
      <c r="K89">
        <f t="shared" si="24"/>
        <v>0.62995690583976416</v>
      </c>
      <c r="L89">
        <f t="shared" si="15"/>
        <v>6.7893405539680542E-3</v>
      </c>
      <c r="M89">
        <f t="shared" si="23"/>
        <v>6.9267795166618731E-3</v>
      </c>
      <c r="O89">
        <f t="shared" si="16"/>
        <v>83</v>
      </c>
      <c r="P89">
        <f t="shared" si="25"/>
        <v>-21.469531531507997</v>
      </c>
    </row>
    <row r="90" spans="1:16" x14ac:dyDescent="0.25">
      <c r="A90">
        <v>84</v>
      </c>
      <c r="B90">
        <f t="shared" si="18"/>
        <v>0.61436102702154649</v>
      </c>
      <c r="C90">
        <f t="shared" si="19"/>
        <v>0.617440524484695</v>
      </c>
      <c r="D90">
        <f t="shared" si="12"/>
        <v>0.12422022142362492</v>
      </c>
      <c r="F90">
        <f t="shared" si="20"/>
        <v>6.7554785766871725E-3</v>
      </c>
      <c r="G90">
        <f t="shared" si="21"/>
        <v>6.7893405539680542E-3</v>
      </c>
      <c r="H90">
        <f t="shared" si="22"/>
        <v>0.12450401665770622</v>
      </c>
      <c r="J90">
        <f t="shared" si="13"/>
        <v>0.6021545144290017</v>
      </c>
      <c r="K90">
        <f t="shared" si="24"/>
        <v>0.61436102702154649</v>
      </c>
      <c r="L90">
        <f t="shared" si="15"/>
        <v>6.621438512924952E-3</v>
      </c>
      <c r="M90">
        <f t="shared" si="23"/>
        <v>6.7554785766871725E-3</v>
      </c>
      <c r="O90">
        <f t="shared" si="16"/>
        <v>84</v>
      </c>
      <c r="P90">
        <f t="shared" si="25"/>
        <v>-21.442627373585768</v>
      </c>
    </row>
    <row r="91" spans="1:16" x14ac:dyDescent="0.25">
      <c r="A91">
        <v>85</v>
      </c>
      <c r="B91">
        <f t="shared" si="18"/>
        <v>0.59915125625906673</v>
      </c>
      <c r="C91">
        <f t="shared" si="19"/>
        <v>0.6021545144290017</v>
      </c>
      <c r="D91">
        <f t="shared" si="12"/>
        <v>0.12114489436214523</v>
      </c>
      <c r="F91">
        <f t="shared" si="20"/>
        <v>6.588413950567364E-3</v>
      </c>
      <c r="G91">
        <f t="shared" si="21"/>
        <v>6.621438512924952E-3</v>
      </c>
      <c r="H91">
        <f t="shared" si="22"/>
        <v>0.12142500208350349</v>
      </c>
      <c r="J91">
        <f t="shared" si="13"/>
        <v>0.58724694099053187</v>
      </c>
      <c r="K91">
        <f t="shared" si="24"/>
        <v>0.59915125625906673</v>
      </c>
      <c r="L91">
        <f t="shared" si="15"/>
        <v>6.457688730140564E-3</v>
      </c>
      <c r="M91">
        <f t="shared" si="23"/>
        <v>6.588413950567364E-3</v>
      </c>
      <c r="O91">
        <f t="shared" si="16"/>
        <v>85</v>
      </c>
      <c r="P91">
        <f t="shared" si="25"/>
        <v>-21.415722475948446</v>
      </c>
    </row>
    <row r="92" spans="1:16" x14ac:dyDescent="0.25">
      <c r="A92">
        <v>86</v>
      </c>
      <c r="B92">
        <f t="shared" si="18"/>
        <v>0.58431803465330789</v>
      </c>
      <c r="C92">
        <f t="shared" si="19"/>
        <v>0.58724694099053187</v>
      </c>
      <c r="D92">
        <f t="shared" si="12"/>
        <v>0.11814570334700873</v>
      </c>
      <c r="F92">
        <f t="shared" si="20"/>
        <v>6.4254808732318071E-3</v>
      </c>
      <c r="G92">
        <f t="shared" si="21"/>
        <v>6.457688730140564E-3</v>
      </c>
      <c r="H92">
        <f t="shared" si="22"/>
        <v>0.11842213228761918</v>
      </c>
      <c r="J92">
        <f t="shared" si="13"/>
        <v>0.57270843519250669</v>
      </c>
      <c r="K92">
        <f t="shared" si="24"/>
        <v>0.58431803465330789</v>
      </c>
      <c r="L92">
        <f t="shared" si="15"/>
        <v>6.2979885192595616E-3</v>
      </c>
      <c r="M92">
        <f t="shared" si="23"/>
        <v>6.4254808732318071E-3</v>
      </c>
      <c r="O92">
        <f t="shared" si="16"/>
        <v>86</v>
      </c>
      <c r="P92">
        <f t="shared" si="25"/>
        <v>-21.388816838575796</v>
      </c>
    </row>
    <row r="93" spans="1:16" x14ac:dyDescent="0.25">
      <c r="A93">
        <v>87</v>
      </c>
      <c r="B93">
        <f t="shared" si="18"/>
        <v>0.56985203995545775</v>
      </c>
      <c r="C93">
        <f t="shared" si="19"/>
        <v>0.57270843519250669</v>
      </c>
      <c r="D93">
        <f t="shared" si="12"/>
        <v>0.11522076347380139</v>
      </c>
      <c r="F93">
        <f t="shared" si="20"/>
        <v>6.2665771704755067E-3</v>
      </c>
      <c r="G93">
        <f t="shared" si="21"/>
        <v>6.2979885192595616E-3</v>
      </c>
      <c r="H93">
        <f t="shared" si="22"/>
        <v>0.11549352419118974</v>
      </c>
      <c r="J93">
        <f t="shared" si="13"/>
        <v>0.55852986000643623</v>
      </c>
      <c r="K93">
        <f t="shared" si="24"/>
        <v>0.56985203995545775</v>
      </c>
      <c r="L93">
        <f t="shared" si="15"/>
        <v>6.1422377333851252E-3</v>
      </c>
      <c r="M93">
        <f t="shared" si="23"/>
        <v>6.2665771704755067E-3</v>
      </c>
      <c r="O93">
        <f t="shared" si="16"/>
        <v>87</v>
      </c>
      <c r="P93">
        <f t="shared" si="25"/>
        <v>-21.3619104614476</v>
      </c>
    </row>
    <row r="94" spans="1:16" x14ac:dyDescent="0.25">
      <c r="A94">
        <v>88</v>
      </c>
      <c r="B94">
        <f t="shared" si="18"/>
        <v>0.55574418070814591</v>
      </c>
      <c r="C94">
        <f t="shared" si="19"/>
        <v>0.55852986000643623</v>
      </c>
      <c r="D94">
        <f t="shared" si="12"/>
        <v>0.11236823650279458</v>
      </c>
      <c r="F94">
        <f t="shared" si="20"/>
        <v>6.1116031948863754E-3</v>
      </c>
      <c r="G94">
        <f t="shared" si="21"/>
        <v>6.1422377333851252E-3</v>
      </c>
      <c r="H94">
        <f t="shared" si="22"/>
        <v>0.11263734128434938</v>
      </c>
      <c r="J94">
        <f t="shared" si="13"/>
        <v>0.54470230460976254</v>
      </c>
      <c r="K94">
        <f t="shared" si="24"/>
        <v>0.55574418070814591</v>
      </c>
      <c r="L94">
        <f t="shared" si="15"/>
        <v>5.9903387022775196E-3</v>
      </c>
      <c r="M94">
        <f t="shared" si="23"/>
        <v>6.1116031948863754E-3</v>
      </c>
      <c r="O94">
        <f t="shared" si="16"/>
        <v>88</v>
      </c>
      <c r="P94">
        <f t="shared" si="25"/>
        <v>-21.335003344543178</v>
      </c>
    </row>
    <row r="95" spans="1:16" x14ac:dyDescent="0.25">
      <c r="A95">
        <v>89</v>
      </c>
      <c r="B95">
        <f t="shared" si="18"/>
        <v>0.54198559053172746</v>
      </c>
      <c r="C95">
        <f t="shared" si="19"/>
        <v>0.54470230460976254</v>
      </c>
      <c r="D95">
        <f t="shared" si="12"/>
        <v>0.10958632970366478</v>
      </c>
      <c r="F95">
        <f t="shared" si="20"/>
        <v>5.9604617633570297E-3</v>
      </c>
      <c r="G95">
        <f t="shared" si="21"/>
        <v>5.9903387022775196E-3</v>
      </c>
      <c r="H95">
        <f t="shared" si="22"/>
        <v>0.10985179247456731</v>
      </c>
      <c r="J95">
        <f t="shared" si="13"/>
        <v>0.53121707878566682</v>
      </c>
      <c r="K95">
        <f t="shared" si="24"/>
        <v>0.54198559053172746</v>
      </c>
      <c r="L95">
        <f t="shared" si="15"/>
        <v>5.8421961711057624E-3</v>
      </c>
      <c r="M95">
        <f t="shared" si="23"/>
        <v>5.9604617633570297E-3</v>
      </c>
      <c r="O95">
        <f t="shared" si="16"/>
        <v>89</v>
      </c>
      <c r="P95">
        <f t="shared" si="25"/>
        <v>-21.308095487842294</v>
      </c>
    </row>
    <row r="96" spans="1:16" x14ac:dyDescent="0.25">
      <c r="A96">
        <v>90</v>
      </c>
      <c r="B96">
        <f t="shared" si="18"/>
        <v>0.52856762255202083</v>
      </c>
      <c r="C96">
        <f t="shared" si="19"/>
        <v>0.53121707878566682</v>
      </c>
      <c r="D96">
        <f t="shared" si="12"/>
        <v>0.1068732947288147</v>
      </c>
      <c r="F96">
        <f t="shared" si="20"/>
        <v>5.8130580961419411E-3</v>
      </c>
      <c r="G96">
        <f t="shared" si="21"/>
        <v>5.8421961711057624E-3</v>
      </c>
      <c r="H96">
        <f t="shared" si="22"/>
        <v>0.10713513096346616</v>
      </c>
      <c r="J96">
        <f t="shared" si="13"/>
        <v>0.5180657074615207</v>
      </c>
      <c r="K96">
        <f t="shared" si="24"/>
        <v>0.52856762255202083</v>
      </c>
      <c r="L96">
        <f t="shared" si="15"/>
        <v>5.6977172407139806E-3</v>
      </c>
      <c r="M96">
        <f t="shared" si="23"/>
        <v>5.8130580961419411E-3</v>
      </c>
      <c r="O96">
        <f t="shared" si="16"/>
        <v>90</v>
      </c>
      <c r="P96">
        <f t="shared" si="25"/>
        <v>-21.28118689132458</v>
      </c>
    </row>
    <row r="97" spans="1:4" x14ac:dyDescent="0.25">
      <c r="A97">
        <v>91</v>
      </c>
      <c r="B97">
        <f t="shared" si="18"/>
        <v>0.51548184396599861</v>
      </c>
      <c r="C97">
        <f t="shared" si="19"/>
        <v>0.5180657074615207</v>
      </c>
      <c r="D97">
        <f t="shared" si="12"/>
        <v>0.10422742651458762</v>
      </c>
    </row>
    <row r="98" spans="1:4" x14ac:dyDescent="0.25">
      <c r="A98">
        <v>92</v>
      </c>
      <c r="B98">
        <f t="shared" si="18"/>
        <v>0</v>
      </c>
      <c r="C98">
        <f t="shared" si="19"/>
        <v>0</v>
      </c>
      <c r="D98">
        <f t="shared" si="12"/>
        <v>0</v>
      </c>
    </row>
    <row r="99" spans="1:4" x14ac:dyDescent="0.25">
      <c r="A99">
        <v>93</v>
      </c>
      <c r="B99">
        <f t="shared" si="18"/>
        <v>0</v>
      </c>
      <c r="C99">
        <f t="shared" si="19"/>
        <v>0</v>
      </c>
      <c r="D99">
        <f t="shared" si="12"/>
        <v>0</v>
      </c>
    </row>
    <row r="100" spans="1:4" x14ac:dyDescent="0.25">
      <c r="A100">
        <v>94</v>
      </c>
      <c r="B100">
        <f t="shared" si="18"/>
        <v>0</v>
      </c>
      <c r="C100">
        <f t="shared" si="19"/>
        <v>0</v>
      </c>
      <c r="D100">
        <f t="shared" si="12"/>
        <v>0</v>
      </c>
    </row>
    <row r="101" spans="1:4" x14ac:dyDescent="0.25">
      <c r="A101">
        <v>95</v>
      </c>
      <c r="B101">
        <f t="shared" si="18"/>
        <v>0</v>
      </c>
      <c r="C101">
        <f t="shared" si="19"/>
        <v>0</v>
      </c>
      <c r="D101">
        <f t="shared" si="12"/>
        <v>0</v>
      </c>
    </row>
    <row r="102" spans="1:4" x14ac:dyDescent="0.25">
      <c r="A102">
        <v>96</v>
      </c>
      <c r="B102">
        <f t="shared" si="18"/>
        <v>0</v>
      </c>
      <c r="C102">
        <f t="shared" si="19"/>
        <v>0</v>
      </c>
      <c r="D102">
        <f t="shared" si="12"/>
        <v>0</v>
      </c>
    </row>
    <row r="103" spans="1:4" x14ac:dyDescent="0.25">
      <c r="A103">
        <v>97</v>
      </c>
      <c r="B103">
        <f t="shared" si="18"/>
        <v>0</v>
      </c>
      <c r="C103">
        <f t="shared" si="19"/>
        <v>0</v>
      </c>
      <c r="D103">
        <f t="shared" si="12"/>
        <v>0</v>
      </c>
    </row>
    <row r="104" spans="1:4" x14ac:dyDescent="0.25">
      <c r="A104">
        <v>98</v>
      </c>
      <c r="B104">
        <f t="shared" si="18"/>
        <v>0</v>
      </c>
      <c r="C104">
        <f t="shared" si="19"/>
        <v>0</v>
      </c>
      <c r="D104">
        <f t="shared" si="12"/>
        <v>0</v>
      </c>
    </row>
    <row r="105" spans="1:4" x14ac:dyDescent="0.25">
      <c r="A105">
        <v>99</v>
      </c>
      <c r="B105">
        <f t="shared" si="18"/>
        <v>0</v>
      </c>
      <c r="C105">
        <f t="shared" si="19"/>
        <v>0</v>
      </c>
      <c r="D105">
        <f t="shared" si="12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G1" zoomScale="85" zoomScaleNormal="85" workbookViewId="0">
      <selection activeCell="H31" sqref="H31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2.5703125" customWidth="1"/>
  </cols>
  <sheetData>
    <row r="1" spans="1:21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1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1" x14ac:dyDescent="0.25">
      <c r="S4" t="str">
        <f>IF(J7&lt;1,"TRUE","FALSE")</f>
        <v>FALSE</v>
      </c>
    </row>
    <row r="5" spans="1:21" x14ac:dyDescent="0.25">
      <c r="B5" s="24" t="s">
        <v>44</v>
      </c>
      <c r="C5" s="24"/>
      <c r="D5" s="24"/>
      <c r="E5" s="4"/>
      <c r="F5" s="24" t="s">
        <v>45</v>
      </c>
      <c r="G5" s="24"/>
      <c r="H5" s="24"/>
      <c r="J5" s="24" t="s">
        <v>15</v>
      </c>
      <c r="K5" s="24"/>
      <c r="L5" s="24" t="s">
        <v>14</v>
      </c>
      <c r="M5" s="24"/>
    </row>
    <row r="6" spans="1:21" x14ac:dyDescent="0.25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  <c r="S6" t="s">
        <v>44</v>
      </c>
      <c r="T6" t="s">
        <v>45</v>
      </c>
      <c r="U6" t="s">
        <v>44</v>
      </c>
    </row>
    <row r="7" spans="1:21" x14ac:dyDescent="0.25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K7*EXP(U7)</f>
        <v>4.8232988912151198</v>
      </c>
      <c r="K7">
        <f>B7</f>
        <v>4.9210738928840092</v>
      </c>
      <c r="L7">
        <f>M7*EXP(T7)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  <c r="S7">
        <f>IF(J7&lt;1,-LOG(2)/($G$1),$S$3)</f>
        <v>-2.0068666377598746E-2</v>
      </c>
      <c r="T7">
        <f>IF(J7&lt;1,-LOG(2)/($G$1),$T$3)</f>
        <v>-2.0041172304661438E-2</v>
      </c>
      <c r="U7">
        <v>-2.0068666377598746E-2</v>
      </c>
    </row>
    <row r="8" spans="1:21" x14ac:dyDescent="0.25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K8*EXP(U8)</f>
        <v>4.7038882072237156</v>
      </c>
      <c r="K8">
        <f t="shared" ref="K8:K71" si="2">B8</f>
        <v>4.7992425876352725</v>
      </c>
      <c r="L8">
        <f t="shared" ref="L8:L71" si="3">M8*EXP(T8)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  <c r="S8">
        <f t="shared" ref="S8:S71" si="6">IF(J8&lt;1,-LOG(2)/($G$1),$S$3)</f>
        <v>-2.0068666377598746E-2</v>
      </c>
      <c r="T8">
        <f t="shared" ref="T8:T71" si="7">IF(J8&lt;1,-LOG(2)/($G$1),$T$3)</f>
        <v>-2.0041172304661438E-2</v>
      </c>
      <c r="U8">
        <v>-2.0068666377598746E-2</v>
      </c>
    </row>
    <row r="9" spans="1:21" x14ac:dyDescent="0.25">
      <c r="A9">
        <v>3</v>
      </c>
      <c r="B9">
        <f t="shared" ref="B9:B72" si="8">C9*EXP(-0.005)</f>
        <v>4.6804274669148906</v>
      </c>
      <c r="C9">
        <f t="shared" ref="C9:C72" si="9">J8</f>
        <v>4.7038882072237156</v>
      </c>
      <c r="D9">
        <f t="shared" si="0"/>
        <v>0.9463551734654434</v>
      </c>
      <c r="F9">
        <f t="shared" ref="F9:F72" si="10">G9*EXP(-0.005)</f>
        <v>5.1351224043291281E-2</v>
      </c>
      <c r="G9">
        <f t="shared" ref="G9:G13" si="11">L8</f>
        <v>5.1608623124964052E-2</v>
      </c>
      <c r="H9">
        <f t="shared" ref="H9:H13" si="12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13" si="13">F9</f>
        <v>5.1351224043291281E-2</v>
      </c>
      <c r="O9">
        <f t="shared" si="4"/>
        <v>3</v>
      </c>
      <c r="P9">
        <f t="shared" si="5"/>
        <v>-23.619469288636338</v>
      </c>
      <c r="S9">
        <f t="shared" si="6"/>
        <v>-2.0068666377598746E-2</v>
      </c>
      <c r="T9">
        <f t="shared" si="7"/>
        <v>-2.0041172304661438E-2</v>
      </c>
      <c r="U9">
        <v>-2.0068666377598746E-2</v>
      </c>
    </row>
    <row r="10" spans="1:21" x14ac:dyDescent="0.25">
      <c r="A10">
        <v>4</v>
      </c>
      <c r="B10">
        <f t="shared" si="8"/>
        <v>4.564553858871566</v>
      </c>
      <c r="C10">
        <f t="shared" si="9"/>
        <v>4.5874337803030194</v>
      </c>
      <c r="D10">
        <f t="shared" si="0"/>
        <v>0.922926204804983</v>
      </c>
      <c r="F10">
        <f t="shared" si="10"/>
        <v>5.0081295799392675E-2</v>
      </c>
      <c r="G10">
        <f t="shared" si="11"/>
        <v>5.0332329339252968E-2</v>
      </c>
      <c r="H10">
        <f t="shared" si="12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3"/>
        <v>5.0081295799392675E-2</v>
      </c>
      <c r="O10">
        <f t="shared" si="4"/>
        <v>4</v>
      </c>
      <c r="P10">
        <f t="shared" si="5"/>
        <v>-23.592624242072333</v>
      </c>
      <c r="S10">
        <f t="shared" si="6"/>
        <v>-2.0068666377598746E-2</v>
      </c>
      <c r="T10">
        <f t="shared" si="7"/>
        <v>-2.0041172304661438E-2</v>
      </c>
      <c r="U10">
        <v>-2.0068666377598746E-2</v>
      </c>
    </row>
    <row r="11" spans="1:21" x14ac:dyDescent="0.25">
      <c r="A11">
        <v>5</v>
      </c>
      <c r="B11">
        <f t="shared" si="8"/>
        <v>4.4515489403092534</v>
      </c>
      <c r="C11">
        <f t="shared" si="9"/>
        <v>4.4738624222291978</v>
      </c>
      <c r="D11">
        <f t="shared" si="0"/>
        <v>0.90007726844939473</v>
      </c>
      <c r="F11">
        <f t="shared" si="10"/>
        <v>4.8842773189433614E-2</v>
      </c>
      <c r="G11">
        <f t="shared" si="11"/>
        <v>4.9087598608876647E-2</v>
      </c>
      <c r="H11">
        <f t="shared" si="12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3"/>
        <v>4.8842773189433614E-2</v>
      </c>
      <c r="O11">
        <f t="shared" si="4"/>
        <v>5</v>
      </c>
      <c r="P11">
        <f t="shared" si="5"/>
        <v>-23.565778457418627</v>
      </c>
      <c r="S11">
        <f t="shared" si="6"/>
        <v>-2.0068666377598746E-2</v>
      </c>
      <c r="T11">
        <f t="shared" si="7"/>
        <v>-2.0041172304661438E-2</v>
      </c>
      <c r="U11">
        <v>-2.0068666377598746E-2</v>
      </c>
    </row>
    <row r="12" spans="1:21" x14ac:dyDescent="0.25">
      <c r="A12">
        <v>6</v>
      </c>
      <c r="B12">
        <f t="shared" si="8"/>
        <v>4.3413416909198999</v>
      </c>
      <c r="C12">
        <f t="shared" si="9"/>
        <v>4.3631027567034231</v>
      </c>
      <c r="D12">
        <f t="shared" si="0"/>
        <v>0.87779400450603584</v>
      </c>
      <c r="F12">
        <f t="shared" si="10"/>
        <v>4.7634879544458296E-2</v>
      </c>
      <c r="G12">
        <f t="shared" si="11"/>
        <v>4.7873650371809948E-2</v>
      </c>
      <c r="H12">
        <f t="shared" si="12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3"/>
        <v>4.7634879544458296E-2</v>
      </c>
      <c r="O12">
        <f t="shared" si="4"/>
        <v>6</v>
      </c>
      <c r="P12">
        <f t="shared" si="5"/>
        <v>-23.538931934654528</v>
      </c>
      <c r="S12">
        <f t="shared" si="6"/>
        <v>-2.0068666377598746E-2</v>
      </c>
      <c r="T12">
        <f t="shared" si="7"/>
        <v>-2.0041172304661438E-2</v>
      </c>
      <c r="U12">
        <v>-2.0068666377598746E-2</v>
      </c>
    </row>
    <row r="13" spans="1:21" x14ac:dyDescent="0.25">
      <c r="A13">
        <v>7</v>
      </c>
      <c r="B13">
        <f t="shared" si="8"/>
        <v>4.2338628486492427</v>
      </c>
      <c r="C13">
        <f t="shared" si="9"/>
        <v>4.2550851744939404</v>
      </c>
      <c r="D13">
        <f t="shared" si="0"/>
        <v>0.85606240859093941</v>
      </c>
      <c r="F13">
        <f t="shared" si="10"/>
        <v>4.6456857402722838E-2</v>
      </c>
      <c r="G13">
        <f t="shared" si="11"/>
        <v>4.6689723369516205E-2</v>
      </c>
      <c r="H13">
        <f t="shared" si="12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3"/>
        <v>4.6456857402722838E-2</v>
      </c>
      <c r="O13">
        <f t="shared" si="4"/>
        <v>7</v>
      </c>
      <c r="P13">
        <f t="shared" si="5"/>
        <v>-23.512084673760128</v>
      </c>
      <c r="S13">
        <f t="shared" si="6"/>
        <v>-2.0068666377598746E-2</v>
      </c>
      <c r="T13">
        <f t="shared" si="7"/>
        <v>-2.0041172304661438E-2</v>
      </c>
      <c r="U13">
        <v>-2.0068666377598746E-2</v>
      </c>
    </row>
    <row r="14" spans="1:21" x14ac:dyDescent="0.25">
      <c r="A14">
        <v>8</v>
      </c>
      <c r="B14">
        <f t="shared" si="8"/>
        <v>4.1290448661676233</v>
      </c>
      <c r="C14">
        <f t="shared" si="9"/>
        <v>4.149741789688691</v>
      </c>
      <c r="D14">
        <f t="shared" si="0"/>
        <v>0.83486882302746623</v>
      </c>
      <c r="F14">
        <f t="shared" si="10"/>
        <v>4.5307968034696264E-2</v>
      </c>
      <c r="G14">
        <f t="shared" ref="G14:G34" si="14">L13</f>
        <v>4.5535075169567257E-2</v>
      </c>
      <c r="H14">
        <f t="shared" ref="H14:H34" si="15">F14/$C$3</f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ref="M14:M77" si="16">F14</f>
        <v>4.5307968034696264E-2</v>
      </c>
      <c r="O14">
        <f t="shared" si="4"/>
        <v>8</v>
      </c>
      <c r="P14">
        <f t="shared" si="5"/>
        <v>-23.4852366747152</v>
      </c>
      <c r="S14">
        <f t="shared" si="6"/>
        <v>-2.0068666377598746E-2</v>
      </c>
      <c r="T14">
        <f t="shared" si="7"/>
        <v>-2.0041172304661438E-2</v>
      </c>
      <c r="U14">
        <v>-2.0068666377598746E-2</v>
      </c>
    </row>
    <row r="15" spans="1:21" x14ac:dyDescent="0.25">
      <c r="A15">
        <v>9</v>
      </c>
      <c r="B15">
        <f t="shared" si="8"/>
        <v>4.02682186841845</v>
      </c>
      <c r="C15">
        <f t="shared" si="9"/>
        <v>4.04700639703099</v>
      </c>
      <c r="D15">
        <f t="shared" si="0"/>
        <v>0.81419992826285137</v>
      </c>
      <c r="F15">
        <f t="shared" si="10"/>
        <v>4.4187490979808362E-2</v>
      </c>
      <c r="G15">
        <f t="shared" si="14"/>
        <v>4.4408981700069246E-2</v>
      </c>
      <c r="H15">
        <f t="shared" si="15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6"/>
        <v>4.4187490979808362E-2</v>
      </c>
      <c r="O15">
        <f t="shared" si="4"/>
        <v>9</v>
      </c>
      <c r="P15">
        <f t="shared" si="5"/>
        <v>-23.458387937499058</v>
      </c>
      <c r="S15">
        <f t="shared" si="6"/>
        <v>-2.0068666377598746E-2</v>
      </c>
      <c r="T15">
        <f t="shared" si="7"/>
        <v>-2.0041172304661438E-2</v>
      </c>
      <c r="U15">
        <v>-2.0068666377598746E-2</v>
      </c>
    </row>
    <row r="16" spans="1:21" x14ac:dyDescent="0.25">
      <c r="A16">
        <v>10</v>
      </c>
      <c r="B16">
        <f t="shared" si="8"/>
        <v>3.9271296112176413</v>
      </c>
      <c r="C16">
        <f t="shared" si="9"/>
        <v>3.9468144303114414</v>
      </c>
      <c r="D16">
        <f t="shared" si="0"/>
        <v>0.79404273449725293</v>
      </c>
      <c r="F16">
        <f t="shared" si="10"/>
        <v>4.3094723594653793E-2</v>
      </c>
      <c r="G16">
        <f t="shared" si="14"/>
        <v>4.3310736795602121E-2</v>
      </c>
      <c r="H16">
        <f t="shared" si="15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6"/>
        <v>4.3094723594653793E-2</v>
      </c>
      <c r="O16">
        <f t="shared" si="4"/>
        <v>10</v>
      </c>
      <c r="P16">
        <f t="shared" si="5"/>
        <v>-23.431538462091638</v>
      </c>
      <c r="S16">
        <f t="shared" si="6"/>
        <v>-2.0068666377598746E-2</v>
      </c>
      <c r="T16">
        <f t="shared" si="7"/>
        <v>-2.0041172304661438E-2</v>
      </c>
      <c r="U16">
        <v>-2.0068666377598746E-2</v>
      </c>
    </row>
    <row r="17" spans="1:21" x14ac:dyDescent="0.25">
      <c r="A17">
        <v>11</v>
      </c>
      <c r="B17">
        <f t="shared" si="8"/>
        <v>3.8299054408780213</v>
      </c>
      <c r="C17">
        <f t="shared" si="9"/>
        <v>3.8491029217899562</v>
      </c>
      <c r="D17">
        <f t="shared" si="0"/>
        <v>0.77438457352003931</v>
      </c>
      <c r="F17">
        <f t="shared" si="10"/>
        <v>4.2028980612369336E-2</v>
      </c>
      <c r="G17">
        <f t="shared" si="14"/>
        <v>4.2239651754388201E-2</v>
      </c>
      <c r="H17">
        <f t="shared" si="15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6"/>
        <v>4.2028980612369336E-2</v>
      </c>
      <c r="O17">
        <f t="shared" si="4"/>
        <v>11</v>
      </c>
      <c r="P17">
        <f t="shared" si="5"/>
        <v>-23.404688248472556</v>
      </c>
      <c r="S17">
        <f t="shared" si="6"/>
        <v>-2.0068666377598746E-2</v>
      </c>
      <c r="T17">
        <f t="shared" si="7"/>
        <v>-2.0041172304661438E-2</v>
      </c>
      <c r="U17">
        <v>-2.0068666377598746E-2</v>
      </c>
    </row>
    <row r="18" spans="1:21" x14ac:dyDescent="0.25">
      <c r="A18">
        <v>12</v>
      </c>
      <c r="B18">
        <f t="shared" si="8"/>
        <v>3.7350882548332991</v>
      </c>
      <c r="C18">
        <f t="shared" si="9"/>
        <v>3.7538104626223547</v>
      </c>
      <c r="D18">
        <f t="shared" si="0"/>
        <v>0.75521309074818799</v>
      </c>
      <c r="F18">
        <f t="shared" si="10"/>
        <v>4.0989593712907731E-2</v>
      </c>
      <c r="G18">
        <f t="shared" si="14"/>
        <v>4.1195054906412058E-2</v>
      </c>
      <c r="H18">
        <f t="shared" si="15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6"/>
        <v>4.0989593712907731E-2</v>
      </c>
      <c r="O18">
        <f t="shared" si="4"/>
        <v>12</v>
      </c>
      <c r="P18">
        <f t="shared" si="5"/>
        <v>-23.377837296621745</v>
      </c>
      <c r="S18">
        <f t="shared" si="6"/>
        <v>-2.0068666377598746E-2</v>
      </c>
      <c r="T18">
        <f t="shared" si="7"/>
        <v>-2.0041172304661438E-2</v>
      </c>
      <c r="U18">
        <v>-2.0068666377598746E-2</v>
      </c>
    </row>
    <row r="19" spans="1:21" x14ac:dyDescent="0.25">
      <c r="A19">
        <v>13</v>
      </c>
      <c r="B19">
        <f t="shared" si="8"/>
        <v>3.6426184632368792</v>
      </c>
      <c r="C19">
        <f t="shared" si="9"/>
        <v>3.6608771642666933</v>
      </c>
      <c r="D19">
        <f t="shared" si="0"/>
        <v>0.73651623746178829</v>
      </c>
      <c r="F19">
        <f t="shared" si="10"/>
        <v>3.9975911103938826E-2</v>
      </c>
      <c r="G19">
        <f t="shared" si="14"/>
        <v>4.0176291192220881E-2</v>
      </c>
      <c r="H19">
        <f t="shared" si="15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6"/>
        <v>3.9975911103938826E-2</v>
      </c>
      <c r="O19">
        <f t="shared" si="4"/>
        <v>13</v>
      </c>
      <c r="P19">
        <f t="shared" si="5"/>
        <v>-23.35098560651868</v>
      </c>
      <c r="S19">
        <f t="shared" si="6"/>
        <v>-2.0068666377598746E-2</v>
      </c>
      <c r="T19">
        <f t="shared" si="7"/>
        <v>-2.0041172304661438E-2</v>
      </c>
      <c r="U19">
        <v>-2.0068666377598746E-2</v>
      </c>
    </row>
    <row r="20" spans="1:21" x14ac:dyDescent="0.25">
      <c r="A20">
        <v>14</v>
      </c>
      <c r="B20">
        <f t="shared" si="8"/>
        <v>3.5524379515113753</v>
      </c>
      <c r="C20">
        <f t="shared" si="9"/>
        <v>3.5702446208450542</v>
      </c>
      <c r="D20">
        <f t="shared" si="0"/>
        <v>0.71828226323177091</v>
      </c>
      <c r="F20">
        <f t="shared" si="10"/>
        <v>3.898729711211512E-2</v>
      </c>
      <c r="G20">
        <f t="shared" si="14"/>
        <v>3.9182721752141263E-2</v>
      </c>
      <c r="H20">
        <f t="shared" si="15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6"/>
        <v>3.898729711211512E-2</v>
      </c>
      <c r="O20">
        <f t="shared" si="4"/>
        <v>14</v>
      </c>
      <c r="P20">
        <f t="shared" si="5"/>
        <v>-23.324133178143288</v>
      </c>
      <c r="S20">
        <f t="shared" si="6"/>
        <v>-2.0068666377598746E-2</v>
      </c>
      <c r="T20">
        <f t="shared" si="7"/>
        <v>-2.0041172304661438E-2</v>
      </c>
      <c r="U20">
        <v>-2.0068666377598746E-2</v>
      </c>
    </row>
    <row r="21" spans="1:21" x14ac:dyDescent="0.25">
      <c r="A21">
        <v>15</v>
      </c>
      <c r="B21">
        <f t="shared" si="8"/>
        <v>3.4644900438252875</v>
      </c>
      <c r="C21">
        <f t="shared" si="9"/>
        <v>3.4818558724371491</v>
      </c>
      <c r="D21">
        <f t="shared" si="0"/>
        <v>0.70049970853510524</v>
      </c>
      <c r="F21">
        <f t="shared" si="10"/>
        <v>3.8023131784445392E-2</v>
      </c>
      <c r="G21">
        <f t="shared" si="14"/>
        <v>3.8213723525654678E-2</v>
      </c>
      <c r="H21">
        <f t="shared" si="15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6"/>
        <v>3.8023131784445392E-2</v>
      </c>
      <c r="O21">
        <f t="shared" si="4"/>
        <v>15</v>
      </c>
      <c r="P21">
        <f t="shared" si="5"/>
        <v>-23.297280011474879</v>
      </c>
      <c r="S21">
        <f t="shared" si="6"/>
        <v>-2.0068666377598746E-2</v>
      </c>
      <c r="T21">
        <f t="shared" si="7"/>
        <v>-2.0041172304661438E-2</v>
      </c>
      <c r="U21">
        <v>-2.0068666377598746E-2</v>
      </c>
    </row>
    <row r="22" spans="1:21" x14ac:dyDescent="0.25">
      <c r="A22">
        <v>16</v>
      </c>
      <c r="B22">
        <f t="shared" si="8"/>
        <v>3.3787194674738878</v>
      </c>
      <c r="C22">
        <f t="shared" si="9"/>
        <v>3.395655369282665</v>
      </c>
      <c r="D22">
        <f t="shared" si="0"/>
        <v>0.68315739755282168</v>
      </c>
      <c r="F22">
        <f t="shared" si="10"/>
        <v>3.708281049952649E-2</v>
      </c>
      <c r="G22">
        <f t="shared" si="14"/>
        <v>3.7268688860680584E-2</v>
      </c>
      <c r="H22">
        <f t="shared" si="15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6"/>
        <v>3.708281049952649E-2</v>
      </c>
      <c r="O22">
        <f t="shared" si="4"/>
        <v>16</v>
      </c>
      <c r="P22">
        <f t="shared" si="5"/>
        <v>-23.270426106493545</v>
      </c>
      <c r="S22">
        <f t="shared" si="6"/>
        <v>-2.0068666377598746E-2</v>
      </c>
      <c r="T22">
        <f t="shared" si="7"/>
        <v>-2.0041172304661438E-2</v>
      </c>
      <c r="U22">
        <v>-2.0068666377598746E-2</v>
      </c>
    </row>
    <row r="23" spans="1:21" x14ac:dyDescent="0.25">
      <c r="A23">
        <v>17</v>
      </c>
      <c r="B23">
        <f t="shared" si="8"/>
        <v>3.2950723181419312</v>
      </c>
      <c r="C23">
        <f t="shared" si="9"/>
        <v>3.3115889368698528</v>
      </c>
      <c r="D23">
        <f t="shared" si="0"/>
        <v>0.66624443114633403</v>
      </c>
      <c r="F23">
        <f t="shared" si="10"/>
        <v>3.6165743588389428E-2</v>
      </c>
      <c r="G23">
        <f t="shared" si="14"/>
        <v>3.6347025132521978E-2</v>
      </c>
      <c r="H23">
        <f t="shared" si="15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6"/>
        <v>3.6165743588389428E-2</v>
      </c>
      <c r="O23">
        <f t="shared" si="4"/>
        <v>17</v>
      </c>
      <c r="P23">
        <f t="shared" si="5"/>
        <v>-23.243571463178906</v>
      </c>
      <c r="S23">
        <f t="shared" si="6"/>
        <v>-2.0068666377598746E-2</v>
      </c>
      <c r="T23">
        <f t="shared" si="7"/>
        <v>-2.0041172304661438E-2</v>
      </c>
      <c r="U23">
        <v>-2.0068666377598746E-2</v>
      </c>
    </row>
    <row r="24" spans="1:21" x14ac:dyDescent="0.25">
      <c r="A24">
        <v>18</v>
      </c>
      <c r="B24">
        <f t="shared" si="8"/>
        <v>3.2134960260263608</v>
      </c>
      <c r="C24">
        <f t="shared" si="9"/>
        <v>3.2296037418884205</v>
      </c>
      <c r="D24">
        <f t="shared" si="0"/>
        <v>0.64975018000764795</v>
      </c>
      <c r="F24">
        <f t="shared" si="10"/>
        <v>3.5271355964722043E-2</v>
      </c>
      <c r="G24">
        <f t="shared" si="14"/>
        <v>3.5448154372234572E-2</v>
      </c>
      <c r="H24">
        <f t="shared" si="15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6"/>
        <v>3.5271355964722043E-2</v>
      </c>
      <c r="O24">
        <f t="shared" si="4"/>
        <v>18</v>
      </c>
      <c r="P24">
        <f t="shared" si="5"/>
        <v>-23.216716081510583</v>
      </c>
      <c r="S24">
        <f t="shared" si="6"/>
        <v>-2.0068666377598746E-2</v>
      </c>
      <c r="T24">
        <f t="shared" si="7"/>
        <v>-2.0041172304661438E-2</v>
      </c>
      <c r="U24">
        <v>-2.0068666377598746E-2</v>
      </c>
    </row>
    <row r="25" spans="1:21" x14ac:dyDescent="0.25">
      <c r="A25">
        <v>19</v>
      </c>
      <c r="B25">
        <f t="shared" si="8"/>
        <v>3.1339393227977128</v>
      </c>
      <c r="C25">
        <f t="shared" si="9"/>
        <v>3.1496482590253336</v>
      </c>
      <c r="D25">
        <f t="shared" si="0"/>
        <v>0.63366427797914948</v>
      </c>
      <c r="F25">
        <f t="shared" si="10"/>
        <v>3.4399086764236371E-2</v>
      </c>
      <c r="G25">
        <f t="shared" si="14"/>
        <v>3.4571512904186454E-2</v>
      </c>
      <c r="H25">
        <f t="shared" si="15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6"/>
        <v>3.4399086764236371E-2</v>
      </c>
      <c r="O25">
        <f t="shared" si="4"/>
        <v>19</v>
      </c>
      <c r="P25">
        <f t="shared" si="5"/>
        <v>-23.189859961468052</v>
      </c>
      <c r="S25">
        <f t="shared" si="6"/>
        <v>-2.0068666377598746E-2</v>
      </c>
      <c r="T25">
        <f t="shared" si="7"/>
        <v>-2.0041172304661438E-2</v>
      </c>
      <c r="U25">
        <v>-2.0068666377598746E-2</v>
      </c>
    </row>
    <row r="26" spans="1:21" x14ac:dyDescent="0.25">
      <c r="A26">
        <v>20</v>
      </c>
      <c r="B26">
        <f t="shared" si="8"/>
        <v>3.0563522093794613</v>
      </c>
      <c r="C26">
        <f t="shared" si="9"/>
        <v>3.0716722385826523</v>
      </c>
      <c r="D26">
        <f t="shared" si="0"/>
        <v>0.61797661553877614</v>
      </c>
      <c r="F26">
        <f t="shared" si="10"/>
        <v>3.354838899295453E-2</v>
      </c>
      <c r="G26">
        <f t="shared" si="14"/>
        <v>3.3716550992581015E-2</v>
      </c>
      <c r="H26">
        <f t="shared" si="15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6"/>
        <v>3.354838899295453E-2</v>
      </c>
      <c r="O26">
        <f t="shared" si="4"/>
        <v>20</v>
      </c>
      <c r="P26">
        <f t="shared" si="5"/>
        <v>-23.163003103031542</v>
      </c>
      <c r="S26">
        <f t="shared" si="6"/>
        <v>-2.0068666377598746E-2</v>
      </c>
      <c r="T26">
        <f t="shared" si="7"/>
        <v>-2.0041172304661438E-2</v>
      </c>
      <c r="U26">
        <v>-2.0068666377598746E-2</v>
      </c>
    </row>
    <row r="27" spans="1:21" x14ac:dyDescent="0.25">
      <c r="A27">
        <v>21</v>
      </c>
      <c r="B27">
        <f t="shared" si="8"/>
        <v>2.9806859245250514</v>
      </c>
      <c r="C27">
        <f t="shared" si="9"/>
        <v>2.9956266748970566</v>
      </c>
      <c r="D27">
        <f t="shared" si="0"/>
        <v>0.602677333446476</v>
      </c>
      <c r="F27">
        <f t="shared" si="10"/>
        <v>3.2718729184192559E-2</v>
      </c>
      <c r="G27">
        <f t="shared" si="14"/>
        <v>3.2882732496721419E-2</v>
      </c>
      <c r="H27">
        <f t="shared" si="15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6"/>
        <v>3.2718729184192559E-2</v>
      </c>
      <c r="O27">
        <f t="shared" si="4"/>
        <v>21</v>
      </c>
      <c r="P27">
        <f t="shared" si="5"/>
        <v>-23.13614550618022</v>
      </c>
      <c r="S27">
        <f t="shared" si="6"/>
        <v>-2.0068666377598746E-2</v>
      </c>
      <c r="T27">
        <f t="shared" si="7"/>
        <v>-2.0041172304661438E-2</v>
      </c>
      <c r="U27">
        <v>-2.0068666377598746E-2</v>
      </c>
    </row>
    <row r="28" spans="1:21" x14ac:dyDescent="0.25">
      <c r="A28">
        <v>22</v>
      </c>
      <c r="B28">
        <f t="shared" si="8"/>
        <v>2.906892914172873</v>
      </c>
      <c r="C28">
        <f t="shared" si="9"/>
        <v>2.9214637755412096</v>
      </c>
      <c r="D28">
        <f t="shared" si="0"/>
        <v>0.58775681654796197</v>
      </c>
      <c r="F28">
        <f t="shared" si="10"/>
        <v>3.1909587064027189E-2</v>
      </c>
      <c r="G28">
        <f t="shared" si="14"/>
        <v>3.2069534534800499E-2</v>
      </c>
      <c r="H28">
        <f t="shared" si="15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6"/>
        <v>3.1909587064027189E-2</v>
      </c>
      <c r="O28">
        <f t="shared" si="4"/>
        <v>22</v>
      </c>
      <c r="P28">
        <f t="shared" si="5"/>
        <v>-23.109287170894017</v>
      </c>
      <c r="S28">
        <f t="shared" si="6"/>
        <v>-2.0068666377598746E-2</v>
      </c>
      <c r="T28">
        <f t="shared" si="7"/>
        <v>-2.0041172304661438E-2</v>
      </c>
      <c r="U28">
        <v>-2.0068666377598746E-2</v>
      </c>
    </row>
    <row r="29" spans="1:21" x14ac:dyDescent="0.25">
      <c r="A29">
        <v>23</v>
      </c>
      <c r="B29">
        <f t="shared" si="8"/>
        <v>2.8349268015599134</v>
      </c>
      <c r="C29">
        <f t="shared" si="9"/>
        <v>2.8491369312876076</v>
      </c>
      <c r="D29">
        <f t="shared" si="0"/>
        <v>0.57320568773186631</v>
      </c>
      <c r="F29">
        <f t="shared" si="10"/>
        <v>3.1120455225035638E-2</v>
      </c>
      <c r="G29">
        <f t="shared" si="14"/>
        <v>3.1276447156005187E-2</v>
      </c>
      <c r="H29">
        <f t="shared" si="15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6"/>
        <v>3.1120455225035638E-2</v>
      </c>
      <c r="O29">
        <f t="shared" si="4"/>
        <v>23</v>
      </c>
      <c r="P29">
        <f t="shared" si="5"/>
        <v>-23.082428097152704</v>
      </c>
      <c r="S29">
        <f t="shared" si="6"/>
        <v>-2.0068666377598746E-2</v>
      </c>
      <c r="T29">
        <f t="shared" si="7"/>
        <v>-2.0041172304661438E-2</v>
      </c>
      <c r="U29">
        <v>-2.0068666377598746E-2</v>
      </c>
    </row>
    <row r="30" spans="1:21" x14ac:dyDescent="0.25">
      <c r="A30">
        <v>24</v>
      </c>
      <c r="B30">
        <f t="shared" si="8"/>
        <v>2.7647423580753108</v>
      </c>
      <c r="C30">
        <f t="shared" si="9"/>
        <v>2.7786006868160329</v>
      </c>
      <c r="D30">
        <f t="shared" si="0"/>
        <v>0.559014802036499</v>
      </c>
      <c r="F30">
        <f t="shared" si="10"/>
        <v>3.0350838808103939E-2</v>
      </c>
      <c r="G30">
        <f t="shared" si="14"/>
        <v>3.0502973020729879E-2</v>
      </c>
      <c r="H30">
        <f t="shared" si="15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6"/>
        <v>3.0350838808103939E-2</v>
      </c>
      <c r="O30">
        <f t="shared" si="4"/>
        <v>24</v>
      </c>
      <c r="P30">
        <f t="shared" si="5"/>
        <v>-23.055568284935912</v>
      </c>
      <c r="S30">
        <f t="shared" si="6"/>
        <v>-2.0068666377598746E-2</v>
      </c>
      <c r="T30">
        <f t="shared" si="7"/>
        <v>-2.0041172304661438E-2</v>
      </c>
      <c r="U30">
        <v>-2.0068666377598746E-2</v>
      </c>
    </row>
    <row r="31" spans="1:21" x14ac:dyDescent="0.25">
      <c r="A31">
        <v>25</v>
      </c>
      <c r="B31">
        <f t="shared" si="8"/>
        <v>2.6962954748354848</v>
      </c>
      <c r="C31">
        <f t="shared" si="9"/>
        <v>2.7098107121462065</v>
      </c>
      <c r="D31">
        <f t="shared" si="0"/>
        <v>0.54517524090250469</v>
      </c>
      <c r="F31">
        <f t="shared" si="10"/>
        <v>2.9600255192104224E-2</v>
      </c>
      <c r="G31">
        <f t="shared" si="14"/>
        <v>2.9748627088698239E-2</v>
      </c>
      <c r="H31">
        <f t="shared" si="15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6"/>
        <v>2.9600255192104224E-2</v>
      </c>
      <c r="O31">
        <f t="shared" si="4"/>
        <v>25</v>
      </c>
      <c r="P31">
        <f t="shared" si="5"/>
        <v>-23.028707734223108</v>
      </c>
      <c r="S31">
        <f t="shared" si="6"/>
        <v>-2.0068666377598746E-2</v>
      </c>
      <c r="T31">
        <f t="shared" si="7"/>
        <v>-2.0041172304661438E-2</v>
      </c>
      <c r="U31">
        <v>-2.0068666377598746E-2</v>
      </c>
    </row>
    <row r="32" spans="1:21" x14ac:dyDescent="0.25">
      <c r="A32">
        <v>26</v>
      </c>
      <c r="B32">
        <f t="shared" si="8"/>
        <v>2.6295431349629865</v>
      </c>
      <c r="C32">
        <f t="shared" si="9"/>
        <v>2.6427237747776835</v>
      </c>
      <c r="D32">
        <f t="shared" si="0"/>
        <v>0.53167830656780779</v>
      </c>
      <c r="F32">
        <f t="shared" si="10"/>
        <v>2.8868233691246342E-2</v>
      </c>
      <c r="G32">
        <f t="shared" si="14"/>
        <v>2.9012936314797778E-2</v>
      </c>
      <c r="H32">
        <f t="shared" si="15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6"/>
        <v>2.8868233691246342E-2</v>
      </c>
      <c r="O32">
        <f t="shared" si="4"/>
        <v>26</v>
      </c>
      <c r="P32">
        <f t="shared" si="5"/>
        <v>-23.001846444994374</v>
      </c>
      <c r="S32">
        <f t="shared" si="6"/>
        <v>-2.0068666377598746E-2</v>
      </c>
      <c r="T32">
        <f t="shared" si="7"/>
        <v>-2.0041172304661438E-2</v>
      </c>
      <c r="U32">
        <v>-2.0068666377598746E-2</v>
      </c>
    </row>
    <row r="33" spans="1:21" x14ac:dyDescent="0.25">
      <c r="A33">
        <v>27</v>
      </c>
      <c r="B33">
        <f t="shared" si="8"/>
        <v>2.5644433865516394</v>
      </c>
      <c r="C33">
        <f t="shared" si="9"/>
        <v>2.5772977125194827</v>
      </c>
      <c r="D33">
        <f t="shared" si="0"/>
        <v>0.51851551660132078</v>
      </c>
      <c r="F33">
        <f t="shared" si="10"/>
        <v>2.8154315259914062E-2</v>
      </c>
      <c r="G33">
        <f t="shared" si="14"/>
        <v>2.8295439352436533E-2</v>
      </c>
      <c r="H33">
        <f t="shared" si="15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6"/>
        <v>2.8154315259914062E-2</v>
      </c>
      <c r="O33">
        <f t="shared" si="4"/>
        <v>27</v>
      </c>
      <c r="P33">
        <f t="shared" si="5"/>
        <v>-22.974984417229336</v>
      </c>
      <c r="S33">
        <f t="shared" si="6"/>
        <v>-2.0068666377598746E-2</v>
      </c>
      <c r="T33">
        <f t="shared" si="7"/>
        <v>-2.0041172304661438E-2</v>
      </c>
      <c r="U33">
        <v>-2.0068666377598746E-2</v>
      </c>
    </row>
    <row r="34" spans="1:21" x14ac:dyDescent="0.25">
      <c r="A34">
        <v>28</v>
      </c>
      <c r="B34">
        <f t="shared" si="8"/>
        <v>2.5009553163009861</v>
      </c>
      <c r="C34">
        <f t="shared" si="9"/>
        <v>2.5134914069923746</v>
      </c>
      <c r="D34">
        <f t="shared" si="0"/>
        <v>0.50567859857198394</v>
      </c>
      <c r="F34">
        <f t="shared" si="10"/>
        <v>2.7458052204800746E-2</v>
      </c>
      <c r="G34">
        <f t="shared" si="14"/>
        <v>2.7595686264235832E-2</v>
      </c>
      <c r="H34">
        <f t="shared" si="15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6"/>
        <v>2.7458052204800746E-2</v>
      </c>
      <c r="O34">
        <f t="shared" si="4"/>
        <v>28</v>
      </c>
      <c r="P34">
        <f t="shared" si="5"/>
        <v>-22.948121650907613</v>
      </c>
      <c r="S34">
        <f t="shared" si="6"/>
        <v>-2.0068666377598746E-2</v>
      </c>
      <c r="T34">
        <f t="shared" si="7"/>
        <v>-2.0041172304661438E-2</v>
      </c>
      <c r="U34">
        <v>-2.0068666377598746E-2</v>
      </c>
    </row>
    <row r="35" spans="1:21" x14ac:dyDescent="0.25">
      <c r="A35">
        <v>29</v>
      </c>
      <c r="B35">
        <f t="shared" si="8"/>
        <v>2.439039023803466</v>
      </c>
      <c r="C35">
        <f t="shared" si="9"/>
        <v>2.451264757787174</v>
      </c>
      <c r="D35">
        <f t="shared" si="0"/>
        <v>0.49315948484978145</v>
      </c>
      <c r="F35">
        <f t="shared" si="10"/>
        <v>2.6779007904163973E-2</v>
      </c>
      <c r="G35">
        <f t="shared" ref="G35:G48" si="17">L34</f>
        <v>2.6913238239877662E-2</v>
      </c>
      <c r="H35">
        <f t="shared" ref="H35:H48" si="18">F35/$C$3</f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6"/>
        <v>2.6779007904163973E-2</v>
      </c>
      <c r="O35">
        <f t="shared" si="4"/>
        <v>29</v>
      </c>
      <c r="P35">
        <f t="shared" si="5"/>
        <v>-22.921258146008981</v>
      </c>
      <c r="S35">
        <f t="shared" si="6"/>
        <v>-2.0068666377598746E-2</v>
      </c>
      <c r="T35">
        <f t="shared" si="7"/>
        <v>-2.0041172304661438E-2</v>
      </c>
      <c r="U35">
        <v>-2.0068666377598746E-2</v>
      </c>
    </row>
    <row r="36" spans="1:21" x14ac:dyDescent="0.25">
      <c r="A36">
        <v>30</v>
      </c>
      <c r="B36">
        <f t="shared" si="8"/>
        <v>2.3786555964681706</v>
      </c>
      <c r="C36">
        <f t="shared" si="9"/>
        <v>2.3905786572627985</v>
      </c>
      <c r="D36">
        <f t="shared" si="0"/>
        <v>0.48095030753547124</v>
      </c>
      <c r="F36">
        <f t="shared" si="10"/>
        <v>2.6116756534023074E-2</v>
      </c>
      <c r="G36">
        <f t="shared" si="17"/>
        <v>2.6247667320929764E-2</v>
      </c>
      <c r="H36">
        <f t="shared" si="18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6"/>
        <v>2.6116756534023074E-2</v>
      </c>
      <c r="O36">
        <f t="shared" si="4"/>
        <v>30</v>
      </c>
      <c r="P36">
        <f t="shared" si="5"/>
        <v>-22.89439390251307</v>
      </c>
      <c r="S36">
        <f t="shared" si="6"/>
        <v>-2.0068666377598746E-2</v>
      </c>
      <c r="T36">
        <f t="shared" si="7"/>
        <v>-2.0041172304661438E-2</v>
      </c>
      <c r="U36">
        <v>-2.0068666377598746E-2</v>
      </c>
    </row>
    <row r="37" spans="1:21" x14ac:dyDescent="0.25">
      <c r="A37">
        <v>31</v>
      </c>
      <c r="B37">
        <f t="shared" si="8"/>
        <v>2.3197670850654095</v>
      </c>
      <c r="C37">
        <f t="shared" si="9"/>
        <v>2.331394965968252</v>
      </c>
      <c r="D37">
        <f t="shared" si="0"/>
        <v>0.46904339351583879</v>
      </c>
      <c r="F37">
        <f t="shared" si="10"/>
        <v>2.5470882801127852E-2</v>
      </c>
      <c r="G37">
        <f t="shared" si="17"/>
        <v>2.5598556132475865E-2</v>
      </c>
      <c r="H37">
        <f t="shared" si="18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6"/>
        <v>2.5470882801127852E-2</v>
      </c>
      <c r="O37">
        <f t="shared" si="4"/>
        <v>31</v>
      </c>
      <c r="P37">
        <f t="shared" si="5"/>
        <v>-22.867528920399341</v>
      </c>
      <c r="S37">
        <f t="shared" si="6"/>
        <v>-2.0068666377598746E-2</v>
      </c>
      <c r="T37">
        <f t="shared" si="7"/>
        <v>-2.0041172304661438E-2</v>
      </c>
      <c r="U37">
        <v>-2.0068666377598746E-2</v>
      </c>
    </row>
    <row r="38" spans="1:21" x14ac:dyDescent="0.25">
      <c r="A38">
        <v>32</v>
      </c>
      <c r="B38">
        <f t="shared" si="8"/>
        <v>2.2623364798767227</v>
      </c>
      <c r="C38">
        <f t="shared" si="9"/>
        <v>2.2736764886730887</v>
      </c>
      <c r="D38">
        <f t="shared" si="0"/>
        <v>0.45743125964136822</v>
      </c>
      <c r="F38">
        <f t="shared" si="10"/>
        <v>2.4840981682531064E-2</v>
      </c>
      <c r="G38">
        <f t="shared" si="17"/>
        <v>2.496549762138275E-2</v>
      </c>
      <c r="H38">
        <f t="shared" si="18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6"/>
        <v>2.4840981682531064E-2</v>
      </c>
      <c r="O38">
        <f t="shared" si="4"/>
        <v>32</v>
      </c>
      <c r="P38">
        <f t="shared" si="5"/>
        <v>-22.84066319964758</v>
      </c>
      <c r="S38">
        <f t="shared" si="6"/>
        <v>-2.0068666377598746E-2</v>
      </c>
      <c r="T38">
        <f t="shared" si="7"/>
        <v>-2.0041172304661438E-2</v>
      </c>
      <c r="U38">
        <v>-2.0068666377598746E-2</v>
      </c>
    </row>
    <row r="39" spans="1:21" x14ac:dyDescent="0.25">
      <c r="A39">
        <v>33</v>
      </c>
      <c r="B39">
        <f t="shared" si="8"/>
        <v>2.2063276874353468</v>
      </c>
      <c r="C39">
        <f t="shared" si="9"/>
        <v>2.2173869509912905</v>
      </c>
      <c r="D39">
        <f t="shared" si="0"/>
        <v>0.44610660802330004</v>
      </c>
      <c r="F39">
        <f t="shared" si="10"/>
        <v>2.4226658171601332E-2</v>
      </c>
      <c r="G39">
        <f t="shared" si="17"/>
        <v>2.4348094801040061E-2</v>
      </c>
      <c r="H39">
        <f t="shared" si="18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6"/>
        <v>2.4226658171601332E-2</v>
      </c>
      <c r="O39">
        <f t="shared" si="4"/>
        <v>33</v>
      </c>
      <c r="P39">
        <f t="shared" si="5"/>
        <v>-22.813796740237709</v>
      </c>
      <c r="S39">
        <f t="shared" si="6"/>
        <v>-2.0068666377598746E-2</v>
      </c>
      <c r="T39">
        <f t="shared" si="7"/>
        <v>-2.0041172304661438E-2</v>
      </c>
      <c r="U39">
        <v>-2.0068666377598746E-2</v>
      </c>
    </row>
    <row r="40" spans="1:21" x14ac:dyDescent="0.25">
      <c r="A40">
        <v>34</v>
      </c>
      <c r="B40">
        <f t="shared" si="8"/>
        <v>2.1517055078425216</v>
      </c>
      <c r="C40">
        <f t="shared" si="9"/>
        <v>2.1624909765838702</v>
      </c>
      <c r="D40">
        <f t="shared" si="0"/>
        <v>0.43506232144712081</v>
      </c>
      <c r="F40">
        <f t="shared" si="10"/>
        <v>2.3627527030317216E-2</v>
      </c>
      <c r="G40">
        <f t="shared" si="17"/>
        <v>2.3745960502412743E-2</v>
      </c>
      <c r="H40">
        <f t="shared" si="18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6"/>
        <v>2.3627527030317216E-2</v>
      </c>
      <c r="O40">
        <f t="shared" si="4"/>
        <v>34</v>
      </c>
      <c r="P40">
        <f t="shared" si="5"/>
        <v>-22.786929542149355</v>
      </c>
      <c r="S40">
        <f t="shared" si="6"/>
        <v>-2.0068666377598746E-2</v>
      </c>
      <c r="T40">
        <f t="shared" si="7"/>
        <v>-2.0041172304661438E-2</v>
      </c>
      <c r="U40">
        <v>-2.0068666377598746E-2</v>
      </c>
    </row>
    <row r="41" spans="1:21" x14ac:dyDescent="0.25">
      <c r="A41">
        <v>35</v>
      </c>
      <c r="B41">
        <f t="shared" si="8"/>
        <v>2.0984356126453738</v>
      </c>
      <c r="C41">
        <f t="shared" si="9"/>
        <v>2.1089540649258689</v>
      </c>
      <c r="D41">
        <f t="shared" si="0"/>
        <v>0.42429145889959968</v>
      </c>
      <c r="F41">
        <f t="shared" si="10"/>
        <v>2.3043212547687125E-2</v>
      </c>
      <c r="G41">
        <f t="shared" si="17"/>
        <v>2.315871713125002E-2</v>
      </c>
      <c r="H41">
        <f t="shared" si="18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6"/>
        <v>2.3043212547687125E-2</v>
      </c>
      <c r="O41">
        <f t="shared" si="4"/>
        <v>35</v>
      </c>
      <c r="P41">
        <f t="shared" si="5"/>
        <v>-22.760061605361987</v>
      </c>
      <c r="S41">
        <f t="shared" si="6"/>
        <v>-2.0068666377598746E-2</v>
      </c>
      <c r="T41">
        <f t="shared" si="7"/>
        <v>-2.0041172304661438E-2</v>
      </c>
      <c r="U41">
        <v>-2.0068666377598746E-2</v>
      </c>
    </row>
    <row r="42" spans="1:21" x14ac:dyDescent="0.25">
      <c r="A42">
        <v>36</v>
      </c>
      <c r="B42">
        <f t="shared" si="8"/>
        <v>2.0464845232624849</v>
      </c>
      <c r="C42">
        <f t="shared" si="9"/>
        <v>2.0567425696237795</v>
      </c>
      <c r="D42">
        <f t="shared" si="0"/>
        <v>0.41378725120656407</v>
      </c>
      <c r="F42">
        <f t="shared" si="10"/>
        <v>2.2473348304143555E-2</v>
      </c>
      <c r="G42">
        <f t="shared" si="17"/>
        <v>2.2585996431298661E-2</v>
      </c>
      <c r="H42">
        <f t="shared" si="18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6"/>
        <v>2.2473348304143555E-2</v>
      </c>
      <c r="O42">
        <f t="shared" si="4"/>
        <v>36</v>
      </c>
      <c r="P42">
        <f t="shared" si="5"/>
        <v>-22.733192929855537</v>
      </c>
      <c r="S42">
        <f t="shared" si="6"/>
        <v>-2.0068666377598746E-2</v>
      </c>
      <c r="T42">
        <f t="shared" si="7"/>
        <v>-2.0041172304661438E-2</v>
      </c>
      <c r="U42">
        <v>-2.0068666377598746E-2</v>
      </c>
    </row>
    <row r="43" spans="1:21" x14ac:dyDescent="0.25">
      <c r="A43">
        <v>37</v>
      </c>
      <c r="B43">
        <f t="shared" si="8"/>
        <v>1.9958195899435724</v>
      </c>
      <c r="C43">
        <f t="shared" si="9"/>
        <v>2.005823677269766</v>
      </c>
      <c r="D43">
        <f t="shared" si="0"/>
        <v>0.40354309677866973</v>
      </c>
      <c r="F43">
        <f t="shared" si="10"/>
        <v>2.1917576941763901E-2</v>
      </c>
      <c r="G43">
        <f t="shared" si="17"/>
        <v>2.2027439253372021E-2</v>
      </c>
      <c r="H43">
        <f t="shared" si="18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6"/>
        <v>2.1917576941763901E-2</v>
      </c>
      <c r="O43">
        <f t="shared" si="4"/>
        <v>37</v>
      </c>
      <c r="P43">
        <f>(((L43/J43)-$B$1)/$B$1)*1000</f>
        <v>-22.706323515609622</v>
      </c>
      <c r="S43">
        <f t="shared" si="6"/>
        <v>-2.0068666377598746E-2</v>
      </c>
      <c r="T43">
        <f t="shared" si="7"/>
        <v>-2.0041172304661438E-2</v>
      </c>
      <c r="U43">
        <v>-2.0068666377598746E-2</v>
      </c>
    </row>
    <row r="44" spans="1:21" x14ac:dyDescent="0.25">
      <c r="A44">
        <v>38</v>
      </c>
      <c r="B44">
        <f t="shared" si="8"/>
        <v>1.9464089712500734</v>
      </c>
      <c r="C44">
        <f t="shared" si="9"/>
        <v>1.9561653868193898</v>
      </c>
      <c r="D44">
        <f t="shared" si="0"/>
        <v>0.39355255746249418</v>
      </c>
      <c r="F44">
        <f t="shared" si="10"/>
        <v>2.1375549940173797E-2</v>
      </c>
      <c r="G44">
        <f t="shared" si="17"/>
        <v>2.1482695330130086E-2</v>
      </c>
      <c r="H44">
        <f t="shared" si="18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6"/>
        <v>2.1375549940173797E-2</v>
      </c>
      <c r="O44">
        <f t="shared" si="4"/>
        <v>38</v>
      </c>
      <c r="P44">
        <f t="shared" si="5"/>
        <v>-22.679453362603716</v>
      </c>
      <c r="S44">
        <f t="shared" si="6"/>
        <v>-2.0068666377598746E-2</v>
      </c>
      <c r="T44">
        <f t="shared" si="7"/>
        <v>-2.0041172304661438E-2</v>
      </c>
      <c r="U44">
        <v>-2.0068666377598746E-2</v>
      </c>
    </row>
    <row r="45" spans="1:21" x14ac:dyDescent="0.25">
      <c r="A45">
        <v>39</v>
      </c>
      <c r="B45">
        <f t="shared" si="8"/>
        <v>1.8982216140437229</v>
      </c>
      <c r="C45">
        <f t="shared" si="9"/>
        <v>1.9077364894798829</v>
      </c>
      <c r="D45">
        <f t="shared" si="0"/>
        <v>0.38380935449434395</v>
      </c>
      <c r="F45">
        <f t="shared" si="10"/>
        <v>2.0846927397992387E-2</v>
      </c>
      <c r="G45">
        <f t="shared" si="17"/>
        <v>2.0951423056429243E-2</v>
      </c>
      <c r="H45">
        <f t="shared" si="18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6"/>
        <v>2.0846927397992387E-2</v>
      </c>
      <c r="O45">
        <f t="shared" si="4"/>
        <v>39</v>
      </c>
      <c r="P45">
        <f t="shared" si="5"/>
        <v>-22.652582470817904</v>
      </c>
      <c r="S45">
        <f t="shared" si="6"/>
        <v>-2.0068666377598746E-2</v>
      </c>
      <c r="T45">
        <f t="shared" si="7"/>
        <v>-2.0041172304661438E-2</v>
      </c>
      <c r="U45">
        <v>-2.0068666377598746E-2</v>
      </c>
    </row>
    <row r="46" spans="1:21" x14ac:dyDescent="0.25">
      <c r="A46">
        <v>40</v>
      </c>
      <c r="B46">
        <f t="shared" si="8"/>
        <v>1.8512272339705598</v>
      </c>
      <c r="C46">
        <f t="shared" si="9"/>
        <v>1.8605065490963286</v>
      </c>
      <c r="D46">
        <f t="shared" si="0"/>
        <v>0.37430736455423402</v>
      </c>
      <c r="F46">
        <f t="shared" si="10"/>
        <v>2.0331377819682521E-2</v>
      </c>
      <c r="G46">
        <f t="shared" si="17"/>
        <v>2.0433289275104044E-2</v>
      </c>
      <c r="H46">
        <f t="shared" si="18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6"/>
        <v>2.0331377819682521E-2</v>
      </c>
      <c r="O46">
        <f t="shared" si="4"/>
        <v>40</v>
      </c>
      <c r="P46">
        <f t="shared" si="5"/>
        <v>-22.625710840231655</v>
      </c>
      <c r="S46">
        <f t="shared" si="6"/>
        <v>-2.0068666377598746E-2</v>
      </c>
      <c r="T46">
        <f t="shared" si="7"/>
        <v>-2.0041172304661438E-2</v>
      </c>
      <c r="U46">
        <v>-2.0068666377598746E-2</v>
      </c>
    </row>
    <row r="47" spans="1:21" x14ac:dyDescent="0.25">
      <c r="A47">
        <v>41</v>
      </c>
      <c r="B47">
        <f t="shared" si="8"/>
        <v>1.8053962964280907</v>
      </c>
      <c r="C47">
        <f t="shared" si="9"/>
        <v>1.814445883023422</v>
      </c>
      <c r="D47">
        <f t="shared" si="0"/>
        <v>0.3650406159175596</v>
      </c>
      <c r="F47">
        <f t="shared" si="10"/>
        <v>1.9828577907672215E-2</v>
      </c>
      <c r="G47">
        <f t="shared" si="17"/>
        <v>1.992796906804668E-2</v>
      </c>
      <c r="H47">
        <f t="shared" si="18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6"/>
        <v>1.9828577907672215E-2</v>
      </c>
      <c r="O47">
        <f t="shared" si="4"/>
        <v>41</v>
      </c>
      <c r="P47">
        <f t="shared" si="5"/>
        <v>-22.598838470824742</v>
      </c>
      <c r="S47">
        <f t="shared" si="6"/>
        <v>-2.0068666377598746E-2</v>
      </c>
      <c r="T47">
        <f t="shared" si="7"/>
        <v>-2.0041172304661438E-2</v>
      </c>
      <c r="U47">
        <v>-2.0068666377598746E-2</v>
      </c>
    </row>
    <row r="48" spans="1:21" x14ac:dyDescent="0.25">
      <c r="A48">
        <v>42</v>
      </c>
      <c r="B48">
        <f t="shared" si="8"/>
        <v>1.7606999980036497</v>
      </c>
      <c r="C48">
        <f t="shared" si="9"/>
        <v>1.7695255434707904</v>
      </c>
      <c r="D48">
        <f t="shared" si="0"/>
        <v>0.35600328470204001</v>
      </c>
      <c r="F48">
        <f t="shared" si="10"/>
        <v>1.9338212359616955E-2</v>
      </c>
      <c r="G48">
        <f t="shared" si="17"/>
        <v>1.9435145552453063E-2</v>
      </c>
      <c r="H48">
        <f t="shared" si="18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6"/>
        <v>1.9338212359616955E-2</v>
      </c>
      <c r="O48">
        <f t="shared" si="4"/>
        <v>42</v>
      </c>
      <c r="P48">
        <f t="shared" si="5"/>
        <v>-22.571965362576794</v>
      </c>
      <c r="S48">
        <f t="shared" si="6"/>
        <v>-2.0068666377598746E-2</v>
      </c>
      <c r="T48">
        <f t="shared" si="7"/>
        <v>-2.0041172304661438E-2</v>
      </c>
      <c r="U48">
        <v>-2.0068666377598746E-2</v>
      </c>
    </row>
    <row r="49" spans="1:21" x14ac:dyDescent="0.25">
      <c r="A49">
        <v>43</v>
      </c>
      <c r="B49">
        <f t="shared" si="8"/>
        <v>1.7171102483722902</v>
      </c>
      <c r="C49">
        <f t="shared" si="9"/>
        <v>1.7257172993101477</v>
      </c>
      <c r="D49">
        <f t="shared" si="0"/>
        <v>0.34718969120757842</v>
      </c>
      <c r="F49">
        <f t="shared" si="10"/>
        <v>1.8859973670675809E-2</v>
      </c>
      <c r="G49">
        <f t="shared" ref="G49:G79" si="19">L48</f>
        <v>1.8954509682107826E-2</v>
      </c>
      <c r="H49">
        <f t="shared" ref="H49:H79" si="20">F49/$C$3</f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6"/>
        <v>1.8859973670675809E-2</v>
      </c>
      <c r="O49">
        <f t="shared" si="4"/>
        <v>43</v>
      </c>
      <c r="P49">
        <f t="shared" si="5"/>
        <v>-22.54509151546743</v>
      </c>
      <c r="S49">
        <f t="shared" si="6"/>
        <v>-2.0068666377598746E-2</v>
      </c>
      <c r="T49">
        <f t="shared" si="7"/>
        <v>-2.0041172304661438E-2</v>
      </c>
      <c r="U49">
        <v>-2.0068666377598746E-2</v>
      </c>
    </row>
    <row r="50" spans="1:21" x14ac:dyDescent="0.25">
      <c r="A50">
        <v>44</v>
      </c>
      <c r="B50">
        <f t="shared" si="8"/>
        <v>1.6745996526428328</v>
      </c>
      <c r="C50">
        <f t="shared" si="9"/>
        <v>1.6829936183328509</v>
      </c>
      <c r="D50">
        <f t="shared" si="0"/>
        <v>0.33859429634673516</v>
      </c>
      <c r="F50">
        <f t="shared" si="10"/>
        <v>1.8393561940677244E-2</v>
      </c>
      <c r="G50">
        <f t="shared" si="19"/>
        <v>1.8485760053583575E-2</v>
      </c>
      <c r="H50">
        <f t="shared" si="2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6"/>
        <v>1.8393561940677244E-2</v>
      </c>
      <c r="O50">
        <f t="shared" si="4"/>
        <v>44</v>
      </c>
      <c r="P50">
        <f t="shared" si="5"/>
        <v>-22.518216929476576</v>
      </c>
      <c r="S50">
        <f t="shared" si="6"/>
        <v>-2.0068666377598746E-2</v>
      </c>
      <c r="T50">
        <f t="shared" si="7"/>
        <v>-2.0041172304661438E-2</v>
      </c>
      <c r="U50">
        <v>-2.0068666377598746E-2</v>
      </c>
    </row>
    <row r="51" spans="1:21" x14ac:dyDescent="0.25">
      <c r="A51">
        <v>45</v>
      </c>
      <c r="B51">
        <f t="shared" si="8"/>
        <v>1.6331414941409714</v>
      </c>
      <c r="C51">
        <f t="shared" si="9"/>
        <v>1.6413276499467064</v>
      </c>
      <c r="D51">
        <f t="shared" si="0"/>
        <v>0.33021169816357215</v>
      </c>
      <c r="F51">
        <f t="shared" si="10"/>
        <v>1.7938684686053821E-2</v>
      </c>
      <c r="G51">
        <f t="shared" si="19"/>
        <v>1.8028602717232885E-2</v>
      </c>
      <c r="H51">
        <f t="shared" si="2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6"/>
        <v>1.7938684686053821E-2</v>
      </c>
      <c r="O51">
        <f t="shared" si="4"/>
        <v>45</v>
      </c>
      <c r="P51">
        <f t="shared" si="5"/>
        <v>-22.491341604583557</v>
      </c>
      <c r="S51">
        <f t="shared" si="6"/>
        <v>-2.0068666377598746E-2</v>
      </c>
      <c r="T51">
        <f t="shared" si="7"/>
        <v>-2.0041172304661438E-2</v>
      </c>
      <c r="U51">
        <v>-2.0068666377598746E-2</v>
      </c>
    </row>
    <row r="52" spans="1:21" x14ac:dyDescent="0.25">
      <c r="A52">
        <v>46</v>
      </c>
      <c r="B52">
        <f t="shared" si="8"/>
        <v>1.5927097176186196</v>
      </c>
      <c r="C52">
        <f t="shared" si="9"/>
        <v>1.6006932083011536</v>
      </c>
      <c r="D52">
        <f t="shared" si="0"/>
        <v>0.32203662843868069</v>
      </c>
      <c r="F52">
        <f t="shared" si="10"/>
        <v>1.7495056656427772E-2</v>
      </c>
      <c r="G52">
        <f t="shared" si="19"/>
        <v>1.7582750992854519E-2</v>
      </c>
      <c r="H52">
        <f t="shared" si="2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6"/>
        <v>1.7495056656427772E-2</v>
      </c>
      <c r="O52">
        <f t="shared" si="4"/>
        <v>46</v>
      </c>
      <c r="P52">
        <f t="shared" si="5"/>
        <v>-22.464465540768298</v>
      </c>
      <c r="S52">
        <f t="shared" si="6"/>
        <v>-2.0068666377598746E-2</v>
      </c>
      <c r="T52">
        <f t="shared" si="7"/>
        <v>-2.0041172304661438E-2</v>
      </c>
      <c r="U52">
        <v>-2.0068666377598746E-2</v>
      </c>
    </row>
    <row r="53" spans="1:21" x14ac:dyDescent="0.25">
      <c r="A53">
        <v>47</v>
      </c>
      <c r="B53">
        <f t="shared" si="8"/>
        <v>1.5532789128789442</v>
      </c>
      <c r="C53">
        <f t="shared" si="9"/>
        <v>1.5610647558302178</v>
      </c>
      <c r="D53">
        <f t="shared" si="0"/>
        <v>0.31406394937825843</v>
      </c>
      <c r="F53">
        <f t="shared" si="10"/>
        <v>1.706239965573245E-2</v>
      </c>
      <c r="G53">
        <f t="shared" si="19"/>
        <v>1.7147925289918247E-2</v>
      </c>
      <c r="H53">
        <f t="shared" si="2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6"/>
        <v>1.706239965573245E-2</v>
      </c>
      <c r="O53">
        <f t="shared" si="4"/>
        <v>47</v>
      </c>
      <c r="P53">
        <f t="shared" si="5"/>
        <v>-22.43758873801027</v>
      </c>
      <c r="S53">
        <f t="shared" si="6"/>
        <v>-2.0068666377598746E-2</v>
      </c>
      <c r="T53">
        <f t="shared" si="7"/>
        <v>-2.0041172304661438E-2</v>
      </c>
      <c r="U53">
        <v>-2.0068666377598746E-2</v>
      </c>
    </row>
    <row r="54" spans="1:21" x14ac:dyDescent="0.25">
      <c r="A54">
        <v>48</v>
      </c>
      <c r="B54">
        <f t="shared" si="8"/>
        <v>1.5148242988067955</v>
      </c>
      <c r="C54">
        <f t="shared" si="9"/>
        <v>1.5224173872028921</v>
      </c>
      <c r="D54">
        <f t="shared" si="0"/>
        <v>0.30628865038515546</v>
      </c>
      <c r="F54">
        <f t="shared" si="10"/>
        <v>1.6640442367757514E-2</v>
      </c>
      <c r="G54">
        <f t="shared" si="19"/>
        <v>1.672385293223556E-2</v>
      </c>
      <c r="H54">
        <f t="shared" si="2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6"/>
        <v>1.6640442367757514E-2</v>
      </c>
      <c r="O54">
        <f t="shared" si="4"/>
        <v>48</v>
      </c>
      <c r="P54">
        <f>(((L54/J54)-$B$1)/$B$1)*1000</f>
        <v>-22.410711196289554</v>
      </c>
      <c r="S54">
        <f t="shared" si="6"/>
        <v>-2.0068666377598746E-2</v>
      </c>
      <c r="T54">
        <f t="shared" si="7"/>
        <v>-2.0041172304661438E-2</v>
      </c>
      <c r="U54">
        <v>-2.0068666377598746E-2</v>
      </c>
    </row>
    <row r="55" spans="1:21" x14ac:dyDescent="0.25">
      <c r="A55">
        <v>49</v>
      </c>
      <c r="B55">
        <f t="shared" si="8"/>
        <v>1.4773217077944958</v>
      </c>
      <c r="C55">
        <f t="shared" si="9"/>
        <v>1.4847268136708618</v>
      </c>
      <c r="D55">
        <f t="shared" si="0"/>
        <v>0.29870584490985935</v>
      </c>
      <c r="F55">
        <f t="shared" si="10"/>
        <v>1.6228920186008411E-2</v>
      </c>
      <c r="G55">
        <f t="shared" si="19"/>
        <v>1.6310267986966331E-2</v>
      </c>
      <c r="H55">
        <f t="shared" si="2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6"/>
        <v>1.6228920186008411E-2</v>
      </c>
      <c r="O55">
        <f t="shared" si="4"/>
        <v>49</v>
      </c>
      <c r="P55">
        <f t="shared" si="5"/>
        <v>-22.383832915585163</v>
      </c>
      <c r="S55">
        <f t="shared" si="6"/>
        <v>-2.0068666377598746E-2</v>
      </c>
      <c r="T55">
        <f t="shared" si="7"/>
        <v>-2.0041172304661438E-2</v>
      </c>
      <c r="U55">
        <v>-2.0068666377598746E-2</v>
      </c>
    </row>
    <row r="56" spans="1:21" x14ac:dyDescent="0.25">
      <c r="A56">
        <v>50</v>
      </c>
      <c r="B56">
        <f t="shared" si="8"/>
        <v>1.4407475705532</v>
      </c>
      <c r="C56">
        <f t="shared" si="9"/>
        <v>1.4479693478037294</v>
      </c>
      <c r="D56">
        <f t="shared" si="0"/>
        <v>0.29131076737944095</v>
      </c>
      <c r="F56">
        <f t="shared" si="10"/>
        <v>1.5827575047773469E-2</v>
      </c>
      <c r="G56">
        <f t="shared" si="19"/>
        <v>1.5906911097854168E-2</v>
      </c>
      <c r="H56">
        <f t="shared" si="2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6"/>
        <v>1.5827575047773469E-2</v>
      </c>
      <c r="O56">
        <f t="shared" si="4"/>
        <v>50</v>
      </c>
      <c r="P56">
        <f t="shared" si="5"/>
        <v>-22.356953895877329</v>
      </c>
      <c r="S56">
        <f t="shared" si="6"/>
        <v>-2.0068666377598746E-2</v>
      </c>
      <c r="T56">
        <f t="shared" si="7"/>
        <v>-2.0041172304661438E-2</v>
      </c>
      <c r="U56">
        <v>-2.0068666377598746E-2</v>
      </c>
    </row>
    <row r="57" spans="1:21" x14ac:dyDescent="0.25">
      <c r="A57">
        <v>51</v>
      </c>
      <c r="B57">
        <f t="shared" si="8"/>
        <v>1.4050789013002833</v>
      </c>
      <c r="C57">
        <f t="shared" si="9"/>
        <v>1.4121218886021554</v>
      </c>
      <c r="D57">
        <f t="shared" si="0"/>
        <v>0.28409877020253027</v>
      </c>
      <c r="F57">
        <f t="shared" si="10"/>
        <v>1.5436155272294558E-2</v>
      </c>
      <c r="G57">
        <f t="shared" si="19"/>
        <v>1.5513529322585888E-2</v>
      </c>
      <c r="H57">
        <f t="shared" si="2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6"/>
        <v>1.5436155272294558E-2</v>
      </c>
      <c r="O57">
        <f t="shared" si="4"/>
        <v>51</v>
      </c>
      <c r="P57">
        <f t="shared" si="5"/>
        <v>-22.330074137145683</v>
      </c>
      <c r="S57">
        <f t="shared" si="6"/>
        <v>-2.0068666377598746E-2</v>
      </c>
      <c r="T57">
        <f t="shared" si="7"/>
        <v>-2.0041172304661438E-2</v>
      </c>
      <c r="U57">
        <v>-2.0068666377598746E-2</v>
      </c>
    </row>
    <row r="58" spans="1:21" x14ac:dyDescent="0.25">
      <c r="A58">
        <v>52</v>
      </c>
      <c r="B58">
        <f t="shared" si="8"/>
        <v>1.3702932833134434</v>
      </c>
      <c r="C58">
        <f t="shared" si="9"/>
        <v>1.3771619069795491</v>
      </c>
      <c r="D58">
        <f t="shared" si="0"/>
        <v>0.27706532084844004</v>
      </c>
      <c r="F58">
        <f t="shared" si="10"/>
        <v>1.5054415402939834E-2</v>
      </c>
      <c r="G58">
        <f t="shared" si="19"/>
        <v>1.5129875974173158E-2</v>
      </c>
      <c r="H58">
        <f t="shared" si="2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6"/>
        <v>1.5054415402939834E-2</v>
      </c>
      <c r="O58">
        <f t="shared" si="4"/>
        <v>52</v>
      </c>
      <c r="P58">
        <f t="shared" si="5"/>
        <v>-22.303193639369994</v>
      </c>
      <c r="S58">
        <f t="shared" si="6"/>
        <v>-2.0068666377598746E-2</v>
      </c>
      <c r="T58">
        <f t="shared" si="7"/>
        <v>-2.0041172304661438E-2</v>
      </c>
      <c r="U58">
        <v>-2.0068666377598746E-2</v>
      </c>
    </row>
    <row r="59" spans="1:21" x14ac:dyDescent="0.25">
      <c r="A59">
        <v>53</v>
      </c>
      <c r="B59">
        <f t="shared" si="8"/>
        <v>1.3363688548424424</v>
      </c>
      <c r="C59">
        <f t="shared" si="9"/>
        <v>1.3430674316031941</v>
      </c>
      <c r="D59">
        <f t="shared" si="0"/>
        <v>0.27020599899860226</v>
      </c>
      <c r="F59">
        <f t="shared" si="10"/>
        <v>1.4682116053279577E-2</v>
      </c>
      <c r="G59">
        <f t="shared" si="19"/>
        <v>1.4755710466256788E-2</v>
      </c>
      <c r="H59">
        <f t="shared" si="2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6"/>
        <v>1.4682116053279577E-2</v>
      </c>
      <c r="O59">
        <f t="shared" si="4"/>
        <v>53</v>
      </c>
      <c r="P59">
        <f t="shared" si="5"/>
        <v>-22.27631240252958</v>
      </c>
      <c r="S59">
        <f t="shared" si="6"/>
        <v>-2.0068666377598746E-2</v>
      </c>
      <c r="T59">
        <f t="shared" si="7"/>
        <v>-2.0041172304661438E-2</v>
      </c>
      <c r="U59">
        <v>-2.0068666377598746E-2</v>
      </c>
    </row>
    <row r="60" spans="1:21" x14ac:dyDescent="0.25">
      <c r="A60">
        <v>54</v>
      </c>
      <c r="B60">
        <f t="shared" si="8"/>
        <v>1.3032842953696322</v>
      </c>
      <c r="C60">
        <f t="shared" si="9"/>
        <v>1.3098170350859022</v>
      </c>
      <c r="D60">
        <f t="shared" si="0"/>
        <v>0.26351649376852615</v>
      </c>
      <c r="F60">
        <f t="shared" si="10"/>
        <v>1.4319023756968625E-2</v>
      </c>
      <c r="G60">
        <f t="shared" si="19"/>
        <v>1.4390798162236689E-2</v>
      </c>
      <c r="H60">
        <f t="shared" si="2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6"/>
        <v>1.4319023756968625E-2</v>
      </c>
      <c r="O60">
        <f t="shared" si="4"/>
        <v>54</v>
      </c>
      <c r="P60">
        <f t="shared" si="5"/>
        <v>-22.249430426604526</v>
      </c>
      <c r="S60">
        <f t="shared" si="6"/>
        <v>-2.0068666377598746E-2</v>
      </c>
      <c r="T60">
        <f t="shared" si="7"/>
        <v>-2.0041172304661438E-2</v>
      </c>
      <c r="U60">
        <v>-2.0068666377598746E-2</v>
      </c>
    </row>
    <row r="61" spans="1:21" x14ac:dyDescent="0.25">
      <c r="A61">
        <v>55</v>
      </c>
      <c r="B61">
        <f t="shared" si="8"/>
        <v>1.2710188122106283</v>
      </c>
      <c r="C61">
        <f t="shared" si="9"/>
        <v>1.2773898205195253</v>
      </c>
      <c r="D61">
        <f t="shared" si="0"/>
        <v>0.25699260099853255</v>
      </c>
      <c r="F61">
        <f t="shared" si="10"/>
        <v>1.3964910821341237E-2</v>
      </c>
      <c r="G61">
        <f t="shared" si="19"/>
        <v>1.4034910228132885E-2</v>
      </c>
      <c r="H61">
        <f t="shared" si="2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6"/>
        <v>1.3964910821341237E-2</v>
      </c>
      <c r="O61">
        <f t="shared" si="4"/>
        <v>55</v>
      </c>
      <c r="P61">
        <f t="shared" si="5"/>
        <v>-22.222547711573991</v>
      </c>
      <c r="S61">
        <f t="shared" si="6"/>
        <v>-2.0068666377598746E-2</v>
      </c>
      <c r="T61">
        <f t="shared" si="7"/>
        <v>-2.0041172304661438E-2</v>
      </c>
      <c r="U61">
        <v>-2.0068666377598746E-2</v>
      </c>
    </row>
    <row r="62" spans="1:21" x14ac:dyDescent="0.25">
      <c r="A62">
        <v>56</v>
      </c>
      <c r="B62">
        <f t="shared" si="8"/>
        <v>1.2395521274467118</v>
      </c>
      <c r="C62">
        <f t="shared" si="9"/>
        <v>1.2457654083418535</v>
      </c>
      <c r="D62">
        <f t="shared" si="0"/>
        <v>0.25063022061156182</v>
      </c>
      <c r="F62">
        <f t="shared" si="10"/>
        <v>1.3619555184626606E-2</v>
      </c>
      <c r="G62">
        <f t="shared" si="19"/>
        <v>1.368782348908531E-2</v>
      </c>
      <c r="H62">
        <f t="shared" si="2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6"/>
        <v>1.3619555184626606E-2</v>
      </c>
      <c r="O62">
        <f t="shared" si="4"/>
        <v>56</v>
      </c>
      <c r="P62">
        <f t="shared" si="5"/>
        <v>-22.195664257418375</v>
      </c>
      <c r="S62">
        <f t="shared" si="6"/>
        <v>-2.0068666377598746E-2</v>
      </c>
      <c r="T62">
        <f t="shared" si="7"/>
        <v>-2.0041172304661438E-2</v>
      </c>
      <c r="U62">
        <v>-2.0068666377598746E-2</v>
      </c>
    </row>
    <row r="63" spans="1:21" x14ac:dyDescent="0.25">
      <c r="A63">
        <v>57</v>
      </c>
      <c r="B63">
        <f t="shared" si="8"/>
        <v>1.208864465180747</v>
      </c>
      <c r="C63">
        <f t="shared" si="9"/>
        <v>1.2149239235286542</v>
      </c>
      <c r="D63">
        <f t="shared" si="0"/>
        <v>0.24442535403639429</v>
      </c>
      <c r="F63">
        <f t="shared" si="10"/>
        <v>1.3282740276695454E-2</v>
      </c>
      <c r="G63">
        <f t="shared" si="19"/>
        <v>1.3349320289402397E-2</v>
      </c>
      <c r="H63">
        <f t="shared" si="2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6"/>
        <v>1.3282740276695454E-2</v>
      </c>
      <c r="O63">
        <f t="shared" si="4"/>
        <v>57</v>
      </c>
      <c r="P63">
        <f t="shared" si="5"/>
        <v>-22.168780064116675</v>
      </c>
      <c r="S63">
        <f t="shared" si="6"/>
        <v>-2.0068666377598746E-2</v>
      </c>
      <c r="T63">
        <f t="shared" si="7"/>
        <v>-2.0041172304661438E-2</v>
      </c>
      <c r="U63">
        <v>-2.0068666377598746E-2</v>
      </c>
    </row>
    <row r="64" spans="1:21" x14ac:dyDescent="0.25">
      <c r="A64">
        <v>58</v>
      </c>
      <c r="B64">
        <f t="shared" si="8"/>
        <v>1.1789365391086037</v>
      </c>
      <c r="C64">
        <f t="shared" si="9"/>
        <v>1.1848459831027958</v>
      </c>
      <c r="D64">
        <f t="shared" si="0"/>
        <v>0.23837410169466475</v>
      </c>
      <c r="F64">
        <f t="shared" si="10"/>
        <v>1.295425488325041E-2</v>
      </c>
      <c r="G64">
        <f t="shared" si="19"/>
        <v>1.3019188356070702E-2</v>
      </c>
      <c r="H64">
        <f t="shared" si="2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6"/>
        <v>1.295425488325041E-2</v>
      </c>
      <c r="O64">
        <f t="shared" si="4"/>
        <v>58</v>
      </c>
      <c r="P64">
        <f t="shared" si="5"/>
        <v>-22.14189513164883</v>
      </c>
      <c r="S64">
        <f t="shared" si="6"/>
        <v>-2.0068666377598746E-2</v>
      </c>
      <c r="T64">
        <f t="shared" si="7"/>
        <v>-2.0041172304661438E-2</v>
      </c>
      <c r="U64">
        <v>-2.0068666377598746E-2</v>
      </c>
    </row>
    <row r="65" spans="1:21" x14ac:dyDescent="0.25">
      <c r="A65">
        <v>59</v>
      </c>
      <c r="B65">
        <f t="shared" si="8"/>
        <v>1.1497495403982767</v>
      </c>
      <c r="C65">
        <f t="shared" si="9"/>
        <v>1.1555126839526098</v>
      </c>
      <c r="D65">
        <f t="shared" si="0"/>
        <v>0.23247266055009044</v>
      </c>
      <c r="F65">
        <f t="shared" si="10"/>
        <v>1.2633893013374977E-2</v>
      </c>
      <c r="G65">
        <f t="shared" si="19"/>
        <v>1.269722066563996E-2</v>
      </c>
      <c r="H65">
        <f t="shared" si="2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6"/>
        <v>1.2633893013374977E-2</v>
      </c>
      <c r="O65">
        <f t="shared" si="4"/>
        <v>59</v>
      </c>
      <c r="P65">
        <f t="shared" si="5"/>
        <v>-22.115009459994766</v>
      </c>
      <c r="S65">
        <f t="shared" si="6"/>
        <v>-2.0068666377598746E-2</v>
      </c>
      <c r="T65">
        <f t="shared" si="7"/>
        <v>-2.0041172304661438E-2</v>
      </c>
      <c r="U65">
        <v>-2.0068666377598746E-2</v>
      </c>
    </row>
    <row r="66" spans="1:21" x14ac:dyDescent="0.25">
      <c r="A66">
        <v>60</v>
      </c>
      <c r="B66">
        <f t="shared" si="8"/>
        <v>1.1212851258690801</v>
      </c>
      <c r="C66">
        <f t="shared" si="9"/>
        <v>1.1269055909518351</v>
      </c>
      <c r="D66">
        <f t="shared" si="0"/>
        <v>0.22671732171837344</v>
      </c>
      <c r="F66">
        <f t="shared" si="10"/>
        <v>1.2321453770358058E-2</v>
      </c>
      <c r="G66">
        <f t="shared" si="19"/>
        <v>1.2383215314400123E-2</v>
      </c>
      <c r="H66">
        <f t="shared" si="2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6"/>
        <v>1.2321453770358058E-2</v>
      </c>
      <c r="O66">
        <f t="shared" si="4"/>
        <v>60</v>
      </c>
      <c r="P66">
        <f t="shared" si="5"/>
        <v>-22.088123049133642</v>
      </c>
      <c r="S66">
        <f t="shared" si="6"/>
        <v>-2.0068666377598746E-2</v>
      </c>
      <c r="T66">
        <f t="shared" si="7"/>
        <v>-2.0041172304661438E-2</v>
      </c>
      <c r="U66">
        <v>-2.0068666377598746E-2</v>
      </c>
    </row>
    <row r="67" spans="1:21" x14ac:dyDescent="0.25">
      <c r="A67">
        <v>61</v>
      </c>
      <c r="B67">
        <f t="shared" si="8"/>
        <v>1.0935254064634923</v>
      </c>
      <c r="C67">
        <f t="shared" si="9"/>
        <v>1.0990067253736755</v>
      </c>
      <c r="D67">
        <f t="shared" si="0"/>
        <v>0.22110446813627457</v>
      </c>
      <c r="F67">
        <f t="shared" si="10"/>
        <v>1.2016741225713022E-2</v>
      </c>
      <c r="G67">
        <f t="shared" si="19"/>
        <v>1.2076975391768933E-2</v>
      </c>
      <c r="H67">
        <f t="shared" si="2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6"/>
        <v>1.2016741225713022E-2</v>
      </c>
      <c r="O67">
        <f t="shared" si="4"/>
        <v>61</v>
      </c>
      <c r="P67">
        <f t="shared" si="5"/>
        <v>-22.061235899045553</v>
      </c>
      <c r="S67">
        <f t="shared" si="6"/>
        <v>-2.0068666377598746E-2</v>
      </c>
      <c r="T67">
        <f t="shared" si="7"/>
        <v>-2.0041172304661438E-2</v>
      </c>
      <c r="U67">
        <v>-2.0068666377598746E-2</v>
      </c>
    </row>
    <row r="68" spans="1:21" x14ac:dyDescent="0.25">
      <c r="A68">
        <v>62</v>
      </c>
      <c r="B68">
        <f t="shared" si="8"/>
        <v>1.0664529360044022</v>
      </c>
      <c r="C68">
        <f t="shared" si="9"/>
        <v>1.0717985535916936</v>
      </c>
      <c r="D68">
        <f t="shared" si="0"/>
        <v>0.21563057228839427</v>
      </c>
      <c r="F68">
        <f t="shared" si="10"/>
        <v>1.1719564296312303E-2</v>
      </c>
      <c r="G68">
        <f t="shared" si="19"/>
        <v>1.177830885681066E-2</v>
      </c>
      <c r="H68">
        <f t="shared" si="2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6"/>
        <v>1.1719564296312303E-2</v>
      </c>
      <c r="O68">
        <f t="shared" si="4"/>
        <v>62</v>
      </c>
      <c r="P68">
        <f>(((L68/J68)-$B$1)/$B$1)*1000</f>
        <v>-22.034348009710264</v>
      </c>
      <c r="S68">
        <f t="shared" si="6"/>
        <v>-2.0068666377598746E-2</v>
      </c>
      <c r="T68">
        <f t="shared" si="7"/>
        <v>-2.0041172304661438E-2</v>
      </c>
      <c r="U68">
        <v>-2.0068666377598746E-2</v>
      </c>
    </row>
    <row r="69" spans="1:21" x14ac:dyDescent="0.25">
      <c r="A69">
        <v>63</v>
      </c>
      <c r="B69">
        <f t="shared" si="8"/>
        <v>1.040050700230694</v>
      </c>
      <c r="C69">
        <f t="shared" si="9"/>
        <v>1.045263976060435</v>
      </c>
      <c r="D69">
        <f t="shared" si="0"/>
        <v>0.21029219399023158</v>
      </c>
      <c r="F69">
        <f t="shared" si="10"/>
        <v>1.1429736624560493E-2</v>
      </c>
      <c r="G69">
        <f t="shared" si="19"/>
        <v>1.1487028417808562E-2</v>
      </c>
      <c r="H69">
        <f t="shared" si="2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6"/>
        <v>1.1429736624560493E-2</v>
      </c>
      <c r="O69">
        <f t="shared" si="4"/>
        <v>63</v>
      </c>
      <c r="P69">
        <f t="shared" si="5"/>
        <v>-22.007459381106941</v>
      </c>
      <c r="S69">
        <f t="shared" si="6"/>
        <v>-2.0068666377598746E-2</v>
      </c>
      <c r="T69">
        <f t="shared" si="7"/>
        <v>-2.0041172304661438E-2</v>
      </c>
      <c r="U69">
        <v>-2.0068666377598746E-2</v>
      </c>
    </row>
    <row r="70" spans="1:21" x14ac:dyDescent="0.25">
      <c r="A70">
        <v>64</v>
      </c>
      <c r="B70">
        <f t="shared" si="8"/>
        <v>1.014302106104279</v>
      </c>
      <c r="C70">
        <f t="shared" si="9"/>
        <v>1.019386316568861</v>
      </c>
      <c r="D70">
        <f t="shared" si="0"/>
        <v>0.20508597822612817</v>
      </c>
      <c r="F70">
        <f t="shared" si="10"/>
        <v>1.1147076461530788E-2</v>
      </c>
      <c r="G70">
        <f t="shared" si="19"/>
        <v>1.1202951414815549E-2</v>
      </c>
      <c r="H70">
        <f t="shared" si="2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1.0925599311755525E-2</v>
      </c>
      <c r="M70">
        <f t="shared" si="16"/>
        <v>1.1147076461530788E-2</v>
      </c>
      <c r="O70">
        <f t="shared" si="4"/>
        <v>64</v>
      </c>
      <c r="P70">
        <f t="shared" si="5"/>
        <v>-22.007459381106941</v>
      </c>
      <c r="S70">
        <f t="shared" si="6"/>
        <v>-2.0068666377598746E-2</v>
      </c>
      <c r="T70">
        <f t="shared" si="7"/>
        <v>-2.0068666377598746E-2</v>
      </c>
      <c r="U70">
        <v>-2.0068666377598746E-2</v>
      </c>
    </row>
    <row r="71" spans="1:21" x14ac:dyDescent="0.25">
      <c r="A71">
        <v>65</v>
      </c>
      <c r="B71">
        <f t="shared" si="8"/>
        <v>0.9891909713818523</v>
      </c>
      <c r="C71">
        <f t="shared" si="9"/>
        <v>0.99414931175983501</v>
      </c>
      <c r="D71">
        <f t="shared" si="0"/>
        <v>0.20000865304073859</v>
      </c>
      <c r="F71">
        <f t="shared" si="10"/>
        <v>1.087110765785573E-2</v>
      </c>
      <c r="G71">
        <f t="shared" si="19"/>
        <v>1.0925599311755525E-2</v>
      </c>
      <c r="H71">
        <f t="shared" si="20"/>
        <v>0.20035539356045598</v>
      </c>
      <c r="J71">
        <f t="shared" si="1"/>
        <v>0.96953710090907452</v>
      </c>
      <c r="K71">
        <f t="shared" si="2"/>
        <v>0.9891909713818523</v>
      </c>
      <c r="L71">
        <f t="shared" si="3"/>
        <v>1.0655113630428804E-2</v>
      </c>
      <c r="M71">
        <f t="shared" si="16"/>
        <v>1.087110765785573E-2</v>
      </c>
      <c r="O71">
        <f t="shared" si="4"/>
        <v>65</v>
      </c>
      <c r="P71">
        <f t="shared" si="5"/>
        <v>-22.007459381106941</v>
      </c>
      <c r="S71">
        <f t="shared" si="6"/>
        <v>-2.0068666377598746E-2</v>
      </c>
      <c r="T71">
        <f t="shared" si="7"/>
        <v>-2.0068666377598746E-2</v>
      </c>
      <c r="U71">
        <v>-2.0068666377598746E-2</v>
      </c>
    </row>
    <row r="72" spans="1:21" x14ac:dyDescent="0.25">
      <c r="A72">
        <v>66</v>
      </c>
      <c r="B72">
        <f t="shared" si="8"/>
        <v>0.9647015144448241</v>
      </c>
      <c r="C72">
        <f t="shared" si="9"/>
        <v>0.96953710090907452</v>
      </c>
      <c r="D72">
        <f t="shared" ref="D72:D105" si="21">B72/$B$3</f>
        <v>0.19505702748270123</v>
      </c>
      <c r="F72">
        <f t="shared" si="10"/>
        <v>1.0601971029492705E-2</v>
      </c>
      <c r="G72">
        <f t="shared" si="19"/>
        <v>1.0655113630428804E-2</v>
      </c>
      <c r="H72">
        <f t="shared" si="20"/>
        <v>0.19539518372772177</v>
      </c>
      <c r="J72">
        <f t="shared" ref="J72:J96" si="22">K72*EXP(U72)</f>
        <v>0.94553421595714704</v>
      </c>
      <c r="K72">
        <f t="shared" ref="K72:K81" si="23">B72</f>
        <v>0.9647015144448241</v>
      </c>
      <c r="L72">
        <f t="shared" ref="L72:L96" si="24">M72*EXP(T72)</f>
        <v>1.0391324378443404E-2</v>
      </c>
      <c r="M72">
        <f t="shared" si="16"/>
        <v>1.0601971029492705E-2</v>
      </c>
      <c r="O72">
        <f t="shared" ref="O72:O96" si="25">A72</f>
        <v>66</v>
      </c>
      <c r="P72">
        <f t="shared" ref="P72:P83" si="26">(((L72/J72)-$B$1)/$B$1)*1000</f>
        <v>-22.007459381107093</v>
      </c>
      <c r="S72">
        <f t="shared" ref="S72:S96" si="27">IF(J72&lt;1,-LOG(2)/($G$1),$S$3)</f>
        <v>-2.0068666377598746E-2</v>
      </c>
      <c r="T72">
        <f t="shared" ref="T72:T96" si="28">IF(J72&lt;1,-LOG(2)/($G$1),$T$3)</f>
        <v>-2.0068666377598746E-2</v>
      </c>
      <c r="U72">
        <v>-2.0068666377598746E-2</v>
      </c>
    </row>
    <row r="73" spans="1:21" x14ac:dyDescent="0.25">
      <c r="A73">
        <v>67</v>
      </c>
      <c r="B73">
        <f t="shared" ref="B73:B105" si="29">C73*EXP(-0.005)</f>
        <v>0.94081834438102996</v>
      </c>
      <c r="C73">
        <f t="shared" ref="C73:C105" si="30">J72</f>
        <v>0.94553421595714704</v>
      </c>
      <c r="D73">
        <f t="shared" si="21"/>
        <v>0.19022798959921819</v>
      </c>
      <c r="F73">
        <f t="shared" ref="F73:F96" si="31">G73*EXP(-0.005)</f>
        <v>1.033949743189033E-2</v>
      </c>
      <c r="G73">
        <f t="shared" si="19"/>
        <v>1.0391324378443404E-2</v>
      </c>
      <c r="H73">
        <f t="shared" si="20"/>
        <v>0.19055777409091709</v>
      </c>
      <c r="J73">
        <f t="shared" si="22"/>
        <v>0.92212557178824395</v>
      </c>
      <c r="K73">
        <f t="shared" si="23"/>
        <v>0.94081834438102996</v>
      </c>
      <c r="L73">
        <f t="shared" si="24"/>
        <v>1.0134065771918631E-2</v>
      </c>
      <c r="M73">
        <f t="shared" si="16"/>
        <v>1.033949743189033E-2</v>
      </c>
      <c r="O73">
        <f t="shared" si="25"/>
        <v>67</v>
      </c>
      <c r="P73">
        <f t="shared" si="26"/>
        <v>-22.007459381106941</v>
      </c>
      <c r="S73">
        <f t="shared" si="27"/>
        <v>-2.0068666377598746E-2</v>
      </c>
      <c r="T73">
        <f t="shared" si="28"/>
        <v>-2.0068666377598746E-2</v>
      </c>
      <c r="U73">
        <v>-2.0068666377598746E-2</v>
      </c>
    </row>
    <row r="74" spans="1:21" x14ac:dyDescent="0.25">
      <c r="A74">
        <v>68</v>
      </c>
      <c r="B74">
        <f t="shared" si="29"/>
        <v>0.9175264513119904</v>
      </c>
      <c r="C74">
        <f t="shared" si="30"/>
        <v>0.92212557178824395</v>
      </c>
      <c r="D74">
        <f t="shared" si="21"/>
        <v>0.18551850448028337</v>
      </c>
      <c r="F74">
        <f t="shared" si="31"/>
        <v>1.0083521908018461E-2</v>
      </c>
      <c r="G74">
        <f t="shared" si="19"/>
        <v>1.0134065771918631E-2</v>
      </c>
      <c r="H74">
        <f t="shared" si="20"/>
        <v>0.18584012447863202</v>
      </c>
      <c r="J74">
        <f t="shared" si="22"/>
        <v>0.89929645674962377</v>
      </c>
      <c r="K74">
        <f t="shared" si="23"/>
        <v>0.9175264513119904</v>
      </c>
      <c r="L74">
        <f t="shared" si="24"/>
        <v>9.8831761312947169E-3</v>
      </c>
      <c r="M74">
        <f t="shared" si="16"/>
        <v>1.0083521908018461E-2</v>
      </c>
      <c r="O74">
        <f t="shared" si="25"/>
        <v>68</v>
      </c>
      <c r="P74">
        <f t="shared" si="26"/>
        <v>-22.007459381106941</v>
      </c>
      <c r="S74">
        <f t="shared" si="27"/>
        <v>-2.0068666377598746E-2</v>
      </c>
      <c r="T74">
        <f t="shared" si="28"/>
        <v>-2.0068666377598746E-2</v>
      </c>
      <c r="U74">
        <v>-2.0068666377598746E-2</v>
      </c>
    </row>
    <row r="75" spans="1:21" x14ac:dyDescent="0.25">
      <c r="A75">
        <v>69</v>
      </c>
      <c r="B75">
        <f t="shared" si="29"/>
        <v>0.89481119695963796</v>
      </c>
      <c r="C75">
        <f t="shared" si="30"/>
        <v>0.89929645674962377</v>
      </c>
      <c r="D75">
        <f t="shared" si="21"/>
        <v>0.18092561235132965</v>
      </c>
      <c r="F75">
        <f t="shared" si="31"/>
        <v>9.8338835846974986E-3</v>
      </c>
      <c r="G75">
        <f t="shared" si="19"/>
        <v>9.8831761312947169E-3</v>
      </c>
      <c r="H75">
        <f t="shared" si="20"/>
        <v>0.18123926998515263</v>
      </c>
      <c r="J75">
        <f t="shared" si="22"/>
        <v>0.87703252340576543</v>
      </c>
      <c r="K75">
        <f t="shared" si="23"/>
        <v>0.89481119695963796</v>
      </c>
      <c r="L75">
        <f t="shared" si="24"/>
        <v>9.6384977797219166E-3</v>
      </c>
      <c r="M75">
        <f t="shared" si="16"/>
        <v>9.8338835846974986E-3</v>
      </c>
      <c r="O75">
        <f t="shared" si="25"/>
        <v>69</v>
      </c>
      <c r="P75">
        <f t="shared" si="26"/>
        <v>-22.007459381107093</v>
      </c>
      <c r="S75">
        <f t="shared" si="27"/>
        <v>-2.0068666377598746E-2</v>
      </c>
      <c r="T75">
        <f t="shared" si="28"/>
        <v>-2.0068666377598746E-2</v>
      </c>
      <c r="U75">
        <v>-2.0068666377598746E-2</v>
      </c>
    </row>
    <row r="76" spans="1:21" x14ac:dyDescent="0.25">
      <c r="A76">
        <v>70</v>
      </c>
      <c r="B76">
        <f t="shared" si="29"/>
        <v>0.87265830544658485</v>
      </c>
      <c r="C76">
        <f t="shared" si="30"/>
        <v>0.87703252340576543</v>
      </c>
      <c r="D76">
        <f t="shared" si="21"/>
        <v>0.17644642671309663</v>
      </c>
      <c r="F76">
        <f t="shared" si="31"/>
        <v>9.5904255714942682E-3</v>
      </c>
      <c r="G76">
        <f t="shared" si="19"/>
        <v>9.6384977797219166E-3</v>
      </c>
      <c r="H76">
        <f t="shared" si="20"/>
        <v>0.17675231910710373</v>
      </c>
      <c r="J76">
        <f t="shared" si="22"/>
        <v>0.85531977952142235</v>
      </c>
      <c r="K76">
        <f t="shared" si="23"/>
        <v>0.87265830544658485</v>
      </c>
      <c r="L76">
        <f t="shared" si="24"/>
        <v>9.3998769439651939E-3</v>
      </c>
      <c r="M76">
        <f t="shared" si="16"/>
        <v>9.5904255714942682E-3</v>
      </c>
      <c r="O76">
        <f t="shared" si="25"/>
        <v>70</v>
      </c>
      <c r="P76">
        <f t="shared" si="26"/>
        <v>-22.007459381107093</v>
      </c>
      <c r="S76">
        <f t="shared" si="27"/>
        <v>-2.0068666377598746E-2</v>
      </c>
      <c r="T76">
        <f t="shared" si="28"/>
        <v>-2.0068666377598746E-2</v>
      </c>
      <c r="U76">
        <v>-2.0068666377598746E-2</v>
      </c>
    </row>
    <row r="77" spans="1:21" x14ac:dyDescent="0.25">
      <c r="A77">
        <v>71</v>
      </c>
      <c r="B77">
        <f t="shared" si="29"/>
        <v>0.85105385432414893</v>
      </c>
      <c r="C77">
        <f t="shared" si="30"/>
        <v>0.85531977952142235</v>
      </c>
      <c r="D77">
        <f t="shared" si="21"/>
        <v>0.17207813252754967</v>
      </c>
      <c r="F77">
        <f t="shared" si="31"/>
        <v>9.3529948621209422E-3</v>
      </c>
      <c r="G77">
        <f t="shared" si="19"/>
        <v>9.3998769439651939E-3</v>
      </c>
      <c r="H77">
        <f t="shared" si="20"/>
        <v>0.17237645192622311</v>
      </c>
      <c r="J77">
        <f t="shared" si="22"/>
        <v>0.83414457926790875</v>
      </c>
      <c r="K77">
        <f t="shared" si="23"/>
        <v>0.85105385432414893</v>
      </c>
      <c r="L77">
        <f t="shared" si="24"/>
        <v>9.1671636577622031E-3</v>
      </c>
      <c r="M77">
        <f t="shared" si="16"/>
        <v>9.3529948621209422E-3</v>
      </c>
      <c r="O77">
        <f t="shared" si="25"/>
        <v>71</v>
      </c>
      <c r="P77">
        <f t="shared" si="26"/>
        <v>-22.007459381106941</v>
      </c>
      <c r="S77">
        <f t="shared" si="27"/>
        <v>-2.0068666377598746E-2</v>
      </c>
      <c r="T77">
        <f t="shared" si="28"/>
        <v>-2.0068666377598746E-2</v>
      </c>
      <c r="U77">
        <v>-2.0068666377598746E-2</v>
      </c>
    </row>
    <row r="78" spans="1:21" x14ac:dyDescent="0.25">
      <c r="A78">
        <v>72</v>
      </c>
      <c r="B78">
        <f t="shared" si="29"/>
        <v>0.82998426582249885</v>
      </c>
      <c r="C78">
        <f t="shared" si="30"/>
        <v>0.83414457926790875</v>
      </c>
      <c r="D78">
        <f t="shared" si="21"/>
        <v>0.16781798444871029</v>
      </c>
      <c r="F78">
        <f t="shared" si="31"/>
        <v>9.1214422382750269E-3</v>
      </c>
      <c r="G78">
        <f t="shared" si="19"/>
        <v>9.1671636577622031E-3</v>
      </c>
      <c r="H78">
        <f t="shared" si="20"/>
        <v>0.16810891833712466</v>
      </c>
      <c r="J78">
        <f t="shared" si="22"/>
        <v>0.81349361464709302</v>
      </c>
      <c r="K78">
        <f t="shared" si="23"/>
        <v>0.82998426582249885</v>
      </c>
      <c r="L78">
        <f t="shared" si="24"/>
        <v>8.9402116675738521E-3</v>
      </c>
      <c r="M78">
        <f t="shared" ref="M78:M96" si="32">F78</f>
        <v>9.1214422382750269E-3</v>
      </c>
      <c r="O78">
        <f t="shared" si="25"/>
        <v>72</v>
      </c>
      <c r="P78">
        <f t="shared" si="26"/>
        <v>-22.00745938110725</v>
      </c>
      <c r="S78">
        <f t="shared" si="27"/>
        <v>-2.0068666377598746E-2</v>
      </c>
      <c r="T78">
        <f t="shared" si="28"/>
        <v>-2.0068666377598746E-2</v>
      </c>
      <c r="U78">
        <v>-2.0068666377598746E-2</v>
      </c>
    </row>
    <row r="79" spans="1:21" x14ac:dyDescent="0.25">
      <c r="A79">
        <v>73</v>
      </c>
      <c r="B79">
        <f t="shared" si="29"/>
        <v>0.80943629831742059</v>
      </c>
      <c r="C79">
        <f t="shared" si="30"/>
        <v>0.81349361464709302</v>
      </c>
      <c r="D79">
        <f t="shared" si="21"/>
        <v>0.16366330509728594</v>
      </c>
      <c r="F79">
        <f t="shared" si="31"/>
        <v>8.8956221758600025E-3</v>
      </c>
      <c r="G79">
        <f t="shared" si="19"/>
        <v>8.9402116675738521E-3</v>
      </c>
      <c r="H79">
        <f t="shared" si="20"/>
        <v>0.16394703631893728</v>
      </c>
      <c r="J79">
        <f t="shared" si="22"/>
        <v>0.79335390712770737</v>
      </c>
      <c r="K79">
        <f t="shared" si="23"/>
        <v>0.80943629831742059</v>
      </c>
      <c r="L79">
        <f t="shared" si="24"/>
        <v>8.7188783406682117E-3</v>
      </c>
      <c r="M79">
        <f t="shared" si="32"/>
        <v>8.8956221758600025E-3</v>
      </c>
      <c r="O79">
        <f t="shared" si="25"/>
        <v>73</v>
      </c>
      <c r="P79">
        <f t="shared" si="26"/>
        <v>-22.007459381107093</v>
      </c>
      <c r="S79">
        <f t="shared" si="27"/>
        <v>-2.0068666377598746E-2</v>
      </c>
      <c r="T79">
        <f t="shared" si="28"/>
        <v>-2.0068666377598746E-2</v>
      </c>
      <c r="U79">
        <v>-2.0068666377598746E-2</v>
      </c>
    </row>
    <row r="80" spans="1:21" x14ac:dyDescent="0.25">
      <c r="A80">
        <v>74</v>
      </c>
      <c r="B80">
        <f t="shared" si="29"/>
        <v>0.78939703800834116</v>
      </c>
      <c r="C80">
        <f t="shared" si="30"/>
        <v>0.79335390712770737</v>
      </c>
      <c r="D80">
        <f t="shared" si="21"/>
        <v>0.15961148337801501</v>
      </c>
      <c r="F80">
        <f t="shared" si="31"/>
        <v>8.6753927535276575E-3</v>
      </c>
      <c r="G80">
        <f t="shared" ref="G80:G96" si="33">L79</f>
        <v>8.7188783406682117E-3</v>
      </c>
      <c r="H80">
        <f t="shared" ref="H80:H96" si="34">F80/$C$3</f>
        <v>0.15988819024973258</v>
      </c>
      <c r="J80">
        <f t="shared" si="22"/>
        <v>0.77371279948871829</v>
      </c>
      <c r="K80">
        <f t="shared" si="23"/>
        <v>0.78939703800834116</v>
      </c>
      <c r="L80">
        <f t="shared" si="24"/>
        <v>8.5030245754799741E-3</v>
      </c>
      <c r="M80">
        <f t="shared" si="32"/>
        <v>8.6753927535276575E-3</v>
      </c>
      <c r="O80">
        <f t="shared" si="25"/>
        <v>74</v>
      </c>
      <c r="P80">
        <f t="shared" si="26"/>
        <v>-22.007459381107093</v>
      </c>
      <c r="S80">
        <f t="shared" si="27"/>
        <v>-2.0068666377598746E-2</v>
      </c>
      <c r="T80">
        <f t="shared" si="28"/>
        <v>-2.0068666377598746E-2</v>
      </c>
      <c r="U80">
        <v>-2.0068666377598746E-2</v>
      </c>
    </row>
    <row r="81" spans="1:21" x14ac:dyDescent="0.25">
      <c r="A81">
        <v>75</v>
      </c>
      <c r="B81">
        <f t="shared" si="29"/>
        <v>0.76985389080238031</v>
      </c>
      <c r="C81">
        <f t="shared" si="30"/>
        <v>0.77371279948871829</v>
      </c>
      <c r="D81">
        <f t="shared" si="21"/>
        <v>0.1556599728386692</v>
      </c>
      <c r="F81">
        <f t="shared" si="31"/>
        <v>8.4606155634846334E-3</v>
      </c>
      <c r="G81">
        <f t="shared" si="33"/>
        <v>8.5030245754799741E-3</v>
      </c>
      <c r="H81">
        <f t="shared" si="34"/>
        <v>0.15592982926268237</v>
      </c>
      <c r="J81">
        <f t="shared" si="22"/>
        <v>0.7545579478646306</v>
      </c>
      <c r="K81">
        <f t="shared" si="23"/>
        <v>0.76985389080238031</v>
      </c>
      <c r="L81">
        <f t="shared" si="24"/>
        <v>8.2925147141891687E-3</v>
      </c>
      <c r="M81">
        <f t="shared" si="32"/>
        <v>8.4606155634846334E-3</v>
      </c>
      <c r="O81">
        <f t="shared" si="25"/>
        <v>75</v>
      </c>
      <c r="P81">
        <f t="shared" si="26"/>
        <v>-22.00745938110725</v>
      </c>
      <c r="S81">
        <f t="shared" si="27"/>
        <v>-2.0068666377598746E-2</v>
      </c>
      <c r="T81">
        <f t="shared" si="28"/>
        <v>-2.0068666377598746E-2</v>
      </c>
      <c r="U81">
        <v>-2.0068666377598746E-2</v>
      </c>
    </row>
    <row r="82" spans="1:21" x14ac:dyDescent="0.25">
      <c r="A82">
        <v>76</v>
      </c>
      <c r="B82">
        <f t="shared" si="29"/>
        <v>0.75079457439932884</v>
      </c>
      <c r="C82">
        <f t="shared" si="30"/>
        <v>0.7545579478646306</v>
      </c>
      <c r="D82">
        <f t="shared" si="21"/>
        <v>0.15180629006968238</v>
      </c>
      <c r="F82">
        <f t="shared" si="31"/>
        <v>8.2511556245071626E-3</v>
      </c>
      <c r="G82">
        <f t="shared" si="33"/>
        <v>8.2925147141891687E-3</v>
      </c>
      <c r="H82">
        <f t="shared" si="34"/>
        <v>0.15206946564291321</v>
      </c>
      <c r="J82">
        <f t="shared" si="22"/>
        <v>0.73587731398772671</v>
      </c>
      <c r="K82">
        <f>B82</f>
        <v>0.75079457439932884</v>
      </c>
      <c r="L82">
        <f t="shared" si="24"/>
        <v>8.0872164574641633E-3</v>
      </c>
      <c r="M82">
        <f t="shared" si="32"/>
        <v>8.2511556245071626E-3</v>
      </c>
      <c r="O82">
        <f t="shared" si="25"/>
        <v>76</v>
      </c>
      <c r="P82">
        <f t="shared" si="26"/>
        <v>-22.00745938110725</v>
      </c>
      <c r="S82">
        <f t="shared" si="27"/>
        <v>-2.0068666377598746E-2</v>
      </c>
      <c r="T82">
        <f t="shared" si="28"/>
        <v>-2.0068666377598746E-2</v>
      </c>
      <c r="U82">
        <v>-2.0068666377598746E-2</v>
      </c>
    </row>
    <row r="83" spans="1:21" x14ac:dyDescent="0.25">
      <c r="A83">
        <v>77</v>
      </c>
      <c r="B83">
        <f t="shared" si="29"/>
        <v>0.73220711057257992</v>
      </c>
      <c r="C83">
        <f t="shared" si="30"/>
        <v>0.73587731398772671</v>
      </c>
      <c r="D83">
        <f t="shared" si="21"/>
        <v>0.14804801314339977</v>
      </c>
      <c r="F83">
        <f t="shared" si="31"/>
        <v>8.0468812971092787E-3</v>
      </c>
      <c r="G83">
        <f t="shared" si="33"/>
        <v>8.0872164574641633E-3</v>
      </c>
      <c r="H83">
        <f t="shared" si="34"/>
        <v>0.14830467326404964</v>
      </c>
      <c r="J83">
        <f t="shared" si="22"/>
        <v>0.71765915762236521</v>
      </c>
      <c r="K83">
        <f t="shared" ref="K83:K95" si="35">B83</f>
        <v>0.73220711057257992</v>
      </c>
      <c r="L83">
        <f t="shared" si="24"/>
        <v>7.8870007813153734E-3</v>
      </c>
      <c r="M83">
        <f t="shared" si="32"/>
        <v>8.0468812971092787E-3</v>
      </c>
      <c r="O83">
        <f t="shared" si="25"/>
        <v>77</v>
      </c>
      <c r="P83">
        <f t="shared" si="26"/>
        <v>-22.007459381107402</v>
      </c>
      <c r="S83">
        <f t="shared" si="27"/>
        <v>-2.0068666377598746E-2</v>
      </c>
      <c r="T83">
        <f t="shared" si="28"/>
        <v>-2.0068666377598746E-2</v>
      </c>
      <c r="U83">
        <v>-2.0068666377598746E-2</v>
      </c>
    </row>
    <row r="84" spans="1:21" x14ac:dyDescent="0.25">
      <c r="A84">
        <v>78</v>
      </c>
      <c r="B84">
        <f t="shared" si="29"/>
        <v>0.71407981764116157</v>
      </c>
      <c r="C84">
        <f t="shared" si="30"/>
        <v>0.71765915762236521</v>
      </c>
      <c r="D84">
        <f t="shared" si="21"/>
        <v>0.14438278009196676</v>
      </c>
      <c r="F84">
        <f t="shared" si="31"/>
        <v>7.8476642008112329E-3</v>
      </c>
      <c r="G84">
        <f t="shared" si="33"/>
        <v>7.8870007813153734E-3</v>
      </c>
      <c r="H84">
        <f t="shared" si="34"/>
        <v>0.14463308606346451</v>
      </c>
      <c r="J84">
        <f t="shared" si="22"/>
        <v>0.69989202918658366</v>
      </c>
      <c r="K84">
        <f t="shared" si="35"/>
        <v>0.71407981764116157</v>
      </c>
      <c r="L84">
        <f t="shared" si="24"/>
        <v>7.6917418560074405E-3</v>
      </c>
      <c r="M84">
        <f t="shared" si="32"/>
        <v>7.8476642008112329E-3</v>
      </c>
      <c r="O84">
        <f t="shared" si="25"/>
        <v>78</v>
      </c>
      <c r="P84">
        <f>(((L84/J84)-$B$1)/$B$1)*1000</f>
        <v>-22.007459381107402</v>
      </c>
      <c r="S84">
        <f t="shared" si="27"/>
        <v>-2.0068666377598746E-2</v>
      </c>
      <c r="T84">
        <f t="shared" si="28"/>
        <v>-2.0068666377598746E-2</v>
      </c>
      <c r="U84">
        <v>-2.0068666377598746E-2</v>
      </c>
    </row>
    <row r="85" spans="1:21" x14ac:dyDescent="0.25">
      <c r="A85">
        <v>79</v>
      </c>
      <c r="B85">
        <f t="shared" si="29"/>
        <v>0.69640130312813975</v>
      </c>
      <c r="C85">
        <f t="shared" si="30"/>
        <v>0.69989202918658366</v>
      </c>
      <c r="D85">
        <f t="shared" si="21"/>
        <v>0.14080828742290083</v>
      </c>
      <c r="F85">
        <f t="shared" si="31"/>
        <v>7.6533791334560874E-3</v>
      </c>
      <c r="G85">
        <f t="shared" si="33"/>
        <v>7.6917418560074405E-3</v>
      </c>
      <c r="H85">
        <f t="shared" si="34"/>
        <v>0.1410523965552771</v>
      </c>
      <c r="J85">
        <f t="shared" si="22"/>
        <v>0.68256476255636922</v>
      </c>
      <c r="K85">
        <f t="shared" si="35"/>
        <v>0.69640130312813975</v>
      </c>
      <c r="L85">
        <f t="shared" si="24"/>
        <v>7.5013169669788911E-3</v>
      </c>
      <c r="M85">
        <f t="shared" si="32"/>
        <v>7.6533791334560874E-3</v>
      </c>
      <c r="O85">
        <f t="shared" si="25"/>
        <v>79</v>
      </c>
      <c r="P85">
        <f t="shared" ref="P85:P96" si="36">(((L85/J85)-$B$1)/$B$1)*1000</f>
        <v>-22.007459381107402</v>
      </c>
      <c r="S85">
        <f t="shared" si="27"/>
        <v>-2.0068666377598746E-2</v>
      </c>
      <c r="T85">
        <f t="shared" si="28"/>
        <v>-2.0068666377598746E-2</v>
      </c>
      <c r="U85">
        <v>-2.0068666377598746E-2</v>
      </c>
    </row>
    <row r="86" spans="1:21" x14ac:dyDescent="0.25">
      <c r="A86">
        <v>80</v>
      </c>
      <c r="B86">
        <f t="shared" si="29"/>
        <v>0.67916045660077751</v>
      </c>
      <c r="C86">
        <f t="shared" si="30"/>
        <v>0.68256476255636922</v>
      </c>
      <c r="D86">
        <f t="shared" si="21"/>
        <v>0.13732228867141336</v>
      </c>
      <c r="F86">
        <f t="shared" si="31"/>
        <v>7.4639039925237984E-3</v>
      </c>
      <c r="G86">
        <f t="shared" si="33"/>
        <v>7.5013169669788911E-3</v>
      </c>
      <c r="H86">
        <f t="shared" si="34"/>
        <v>0.13756035438016542</v>
      </c>
      <c r="J86">
        <f t="shared" si="22"/>
        <v>0.66566646804807406</v>
      </c>
      <c r="K86">
        <f t="shared" si="35"/>
        <v>0.67916045660077751</v>
      </c>
      <c r="L86">
        <f t="shared" si="24"/>
        <v>7.3156064377196068E-3</v>
      </c>
      <c r="M86">
        <f t="shared" si="32"/>
        <v>7.4639039925237984E-3</v>
      </c>
      <c r="O86">
        <f t="shared" si="25"/>
        <v>80</v>
      </c>
      <c r="P86">
        <f t="shared" si="36"/>
        <v>-22.007459381107402</v>
      </c>
      <c r="S86">
        <f t="shared" si="27"/>
        <v>-2.0068666377598746E-2</v>
      </c>
      <c r="T86">
        <f t="shared" si="28"/>
        <v>-2.0068666377598746E-2</v>
      </c>
      <c r="U86">
        <v>-2.0068666377598746E-2</v>
      </c>
    </row>
    <row r="87" spans="1:21" x14ac:dyDescent="0.25">
      <c r="A87">
        <v>81</v>
      </c>
      <c r="B87">
        <f t="shared" si="29"/>
        <v>0.66234644268795062</v>
      </c>
      <c r="C87">
        <f t="shared" si="30"/>
        <v>0.66566646804807406</v>
      </c>
      <c r="D87">
        <f t="shared" si="21"/>
        <v>0.13392259298857179</v>
      </c>
      <c r="F87">
        <f t="shared" si="31"/>
        <v>7.2791196983933333E-3</v>
      </c>
      <c r="G87">
        <f t="shared" si="33"/>
        <v>7.3156064377196068E-3</v>
      </c>
      <c r="H87">
        <f t="shared" si="34"/>
        <v>0.13415476489108083</v>
      </c>
      <c r="J87">
        <f t="shared" si="22"/>
        <v>0.64918652557456547</v>
      </c>
      <c r="K87">
        <f t="shared" si="35"/>
        <v>0.66234644268795062</v>
      </c>
      <c r="L87">
        <f t="shared" si="24"/>
        <v>7.1344935545576129E-3</v>
      </c>
      <c r="M87">
        <f t="shared" si="32"/>
        <v>7.2791196983933333E-3</v>
      </c>
      <c r="O87">
        <f t="shared" si="25"/>
        <v>81</v>
      </c>
      <c r="P87">
        <f t="shared" si="36"/>
        <v>-22.007459381107402</v>
      </c>
      <c r="S87">
        <f t="shared" si="27"/>
        <v>-2.0068666377598746E-2</v>
      </c>
      <c r="T87">
        <f t="shared" si="28"/>
        <v>-2.0068666377598746E-2</v>
      </c>
      <c r="U87">
        <v>-2.0068666377598746E-2</v>
      </c>
    </row>
    <row r="88" spans="1:21" x14ac:dyDescent="0.25">
      <c r="A88">
        <v>82</v>
      </c>
      <c r="B88">
        <f t="shared" si="29"/>
        <v>0.645948694270432</v>
      </c>
      <c r="C88">
        <f t="shared" si="30"/>
        <v>0.64918652557456547</v>
      </c>
      <c r="D88">
        <f t="shared" si="21"/>
        <v>0.13060706376441475</v>
      </c>
      <c r="F88">
        <f t="shared" si="31"/>
        <v>7.0989101195045833E-3</v>
      </c>
      <c r="G88">
        <f t="shared" si="33"/>
        <v>7.1344935545576129E-3</v>
      </c>
      <c r="H88">
        <f t="shared" si="34"/>
        <v>0.13083348777397599</v>
      </c>
      <c r="J88">
        <f t="shared" si="22"/>
        <v>0.63311457797080972</v>
      </c>
      <c r="K88">
        <f t="shared" si="35"/>
        <v>0.645948694270432</v>
      </c>
      <c r="L88">
        <f t="shared" si="24"/>
        <v>6.9578644933079243E-3</v>
      </c>
      <c r="M88">
        <f t="shared" si="32"/>
        <v>7.0989101195045833E-3</v>
      </c>
      <c r="O88">
        <f t="shared" si="25"/>
        <v>82</v>
      </c>
      <c r="P88">
        <f t="shared" si="36"/>
        <v>-22.00745938110725</v>
      </c>
      <c r="S88">
        <f t="shared" si="27"/>
        <v>-2.0068666377598746E-2</v>
      </c>
      <c r="T88">
        <f t="shared" si="28"/>
        <v>-2.0068666377598746E-2</v>
      </c>
      <c r="U88">
        <v>-2.0068666377598746E-2</v>
      </c>
    </row>
    <row r="89" spans="1:21" x14ac:dyDescent="0.25">
      <c r="A89">
        <v>83</v>
      </c>
      <c r="B89">
        <f t="shared" si="29"/>
        <v>0.62995690583976416</v>
      </c>
      <c r="C89">
        <f t="shared" si="30"/>
        <v>0.63311457797080972</v>
      </c>
      <c r="D89">
        <f t="shared" si="21"/>
        <v>0.12737361728515484</v>
      </c>
      <c r="F89">
        <f t="shared" si="31"/>
        <v>6.9231619993730545E-3</v>
      </c>
      <c r="G89">
        <f t="shared" si="33"/>
        <v>6.9578644933079243E-3</v>
      </c>
      <c r="H89">
        <f t="shared" si="34"/>
        <v>0.12759443570267967</v>
      </c>
      <c r="J89">
        <f t="shared" si="22"/>
        <v>0.617440524484695</v>
      </c>
      <c r="K89">
        <f t="shared" si="35"/>
        <v>0.62995690583976416</v>
      </c>
      <c r="L89">
        <f t="shared" si="24"/>
        <v>6.7856082477373552E-3</v>
      </c>
      <c r="M89">
        <f t="shared" si="32"/>
        <v>6.9231619993730545E-3</v>
      </c>
      <c r="O89">
        <f t="shared" si="25"/>
        <v>83</v>
      </c>
      <c r="P89">
        <f t="shared" si="36"/>
        <v>-22.00745938110725</v>
      </c>
      <c r="S89">
        <f t="shared" si="27"/>
        <v>-2.0068666377598746E-2</v>
      </c>
      <c r="T89">
        <f t="shared" si="28"/>
        <v>-2.0068666377598746E-2</v>
      </c>
      <c r="U89">
        <v>-2.0068666377598746E-2</v>
      </c>
    </row>
    <row r="90" spans="1:21" x14ac:dyDescent="0.25">
      <c r="A90">
        <v>84</v>
      </c>
      <c r="B90">
        <f t="shared" si="29"/>
        <v>0.61436102702154649</v>
      </c>
      <c r="C90">
        <f t="shared" si="30"/>
        <v>0.617440524484695</v>
      </c>
      <c r="D90">
        <f t="shared" si="21"/>
        <v>0.12422022142362492</v>
      </c>
      <c r="F90">
        <f t="shared" si="31"/>
        <v>6.7517648854114589E-3</v>
      </c>
      <c r="G90">
        <f t="shared" si="33"/>
        <v>6.7856082477373552E-3</v>
      </c>
      <c r="H90">
        <f t="shared" si="34"/>
        <v>0.12443557302707306</v>
      </c>
      <c r="J90">
        <f t="shared" si="22"/>
        <v>0.6021545144290017</v>
      </c>
      <c r="K90">
        <f t="shared" si="35"/>
        <v>0.61436102702154649</v>
      </c>
      <c r="L90">
        <f t="shared" si="24"/>
        <v>6.6176165598003257E-3</v>
      </c>
      <c r="M90">
        <f t="shared" si="32"/>
        <v>6.7517648854114589E-3</v>
      </c>
      <c r="O90">
        <f t="shared" si="25"/>
        <v>84</v>
      </c>
      <c r="P90">
        <f t="shared" si="36"/>
        <v>-22.007459381107402</v>
      </c>
      <c r="S90">
        <f t="shared" si="27"/>
        <v>-2.0068666377598746E-2</v>
      </c>
      <c r="T90">
        <f t="shared" si="28"/>
        <v>-2.0068666377598746E-2</v>
      </c>
      <c r="U90">
        <v>-2.0068666377598746E-2</v>
      </c>
    </row>
    <row r="91" spans="1:21" x14ac:dyDescent="0.25">
      <c r="A91">
        <v>85</v>
      </c>
      <c r="B91">
        <f t="shared" si="29"/>
        <v>0.59915125625906673</v>
      </c>
      <c r="C91">
        <f t="shared" si="30"/>
        <v>0.6021545144290017</v>
      </c>
      <c r="D91">
        <f t="shared" si="21"/>
        <v>0.12114489436214523</v>
      </c>
      <c r="F91">
        <f t="shared" si="31"/>
        <v>6.5846110595134712E-3</v>
      </c>
      <c r="G91">
        <f t="shared" si="33"/>
        <v>6.6176165598003257E-3</v>
      </c>
      <c r="H91">
        <f t="shared" si="34"/>
        <v>0.12135491449374261</v>
      </c>
      <c r="J91">
        <f t="shared" si="22"/>
        <v>0.58724694099053187</v>
      </c>
      <c r="K91">
        <f t="shared" si="35"/>
        <v>0.59915125625906673</v>
      </c>
      <c r="L91">
        <f t="shared" si="24"/>
        <v>6.453783851601824E-3</v>
      </c>
      <c r="M91">
        <f t="shared" si="32"/>
        <v>6.5846110595134712E-3</v>
      </c>
      <c r="O91">
        <f t="shared" si="25"/>
        <v>85</v>
      </c>
      <c r="P91">
        <f t="shared" si="36"/>
        <v>-22.00745938110725</v>
      </c>
      <c r="S91">
        <f t="shared" si="27"/>
        <v>-2.0068666377598746E-2</v>
      </c>
      <c r="T91">
        <f t="shared" si="28"/>
        <v>-2.0068666377598746E-2</v>
      </c>
      <c r="U91">
        <v>-2.0068666377598746E-2</v>
      </c>
    </row>
    <row r="92" spans="1:21" x14ac:dyDescent="0.25">
      <c r="A92">
        <v>86</v>
      </c>
      <c r="B92">
        <f t="shared" si="29"/>
        <v>0.58431803465330789</v>
      </c>
      <c r="C92">
        <f t="shared" si="30"/>
        <v>0.58724694099053187</v>
      </c>
      <c r="D92">
        <f t="shared" si="21"/>
        <v>0.11814570334700873</v>
      </c>
      <c r="F92">
        <f t="shared" si="31"/>
        <v>6.4215954703560289E-3</v>
      </c>
      <c r="G92">
        <f t="shared" si="33"/>
        <v>6.453783851601824E-3</v>
      </c>
      <c r="H92">
        <f t="shared" si="34"/>
        <v>0.11835052399830608</v>
      </c>
      <c r="J92">
        <f t="shared" si="22"/>
        <v>0.57270843519250669</v>
      </c>
      <c r="K92">
        <f t="shared" si="35"/>
        <v>0.58431803465330789</v>
      </c>
      <c r="L92">
        <f t="shared" si="24"/>
        <v>6.2940071590447703E-3</v>
      </c>
      <c r="M92">
        <f t="shared" si="32"/>
        <v>6.4215954703560289E-3</v>
      </c>
      <c r="O92">
        <f t="shared" si="25"/>
        <v>86</v>
      </c>
      <c r="P92">
        <f t="shared" si="36"/>
        <v>-22.00745938110725</v>
      </c>
      <c r="S92">
        <f t="shared" si="27"/>
        <v>-2.0068666377598746E-2</v>
      </c>
      <c r="T92">
        <f t="shared" si="28"/>
        <v>-2.0068666377598746E-2</v>
      </c>
      <c r="U92">
        <v>-2.0068666377598746E-2</v>
      </c>
    </row>
    <row r="93" spans="1:21" x14ac:dyDescent="0.25">
      <c r="A93">
        <v>87</v>
      </c>
      <c r="B93">
        <f t="shared" si="29"/>
        <v>0.56985203995545775</v>
      </c>
      <c r="C93">
        <f t="shared" si="30"/>
        <v>0.57270843519250669</v>
      </c>
      <c r="D93">
        <f t="shared" si="21"/>
        <v>0.11522076347380139</v>
      </c>
      <c r="F93">
        <f t="shared" si="31"/>
        <v>6.262615667377628E-3</v>
      </c>
      <c r="G93">
        <f t="shared" si="33"/>
        <v>6.2940071590447703E-3</v>
      </c>
      <c r="H93">
        <f t="shared" si="34"/>
        <v>0.11542051336862716</v>
      </c>
      <c r="J93">
        <f t="shared" si="22"/>
        <v>0.55852986000643623</v>
      </c>
      <c r="K93">
        <f t="shared" si="35"/>
        <v>0.56985203995545775</v>
      </c>
      <c r="L93">
        <f t="shared" si="24"/>
        <v>6.1381860671200703E-3</v>
      </c>
      <c r="M93">
        <f t="shared" si="32"/>
        <v>6.262615667377628E-3</v>
      </c>
      <c r="O93">
        <f t="shared" si="25"/>
        <v>87</v>
      </c>
      <c r="P93">
        <f t="shared" si="36"/>
        <v>-22.007459381107559</v>
      </c>
      <c r="S93">
        <f t="shared" si="27"/>
        <v>-2.0068666377598746E-2</v>
      </c>
      <c r="T93">
        <f t="shared" si="28"/>
        <v>-2.0068666377598746E-2</v>
      </c>
      <c r="U93">
        <v>-2.0068666377598746E-2</v>
      </c>
    </row>
    <row r="94" spans="1:21" x14ac:dyDescent="0.25">
      <c r="A94">
        <v>88</v>
      </c>
      <c r="B94">
        <f t="shared" si="29"/>
        <v>0.55574418070814591</v>
      </c>
      <c r="C94">
        <f t="shared" si="30"/>
        <v>0.55852986000643623</v>
      </c>
      <c r="D94">
        <f t="shared" si="21"/>
        <v>0.11236823650279458</v>
      </c>
      <c r="F94">
        <f t="shared" si="31"/>
        <v>6.1075717363911217E-3</v>
      </c>
      <c r="G94">
        <f t="shared" si="33"/>
        <v>6.1381860671200703E-3</v>
      </c>
      <c r="H94">
        <f t="shared" si="34"/>
        <v>0.11256304117815408</v>
      </c>
      <c r="J94">
        <f t="shared" si="22"/>
        <v>0.54470230460976254</v>
      </c>
      <c r="K94">
        <f t="shared" si="35"/>
        <v>0.55574418070814591</v>
      </c>
      <c r="L94">
        <f t="shared" si="24"/>
        <v>5.9862226467987016E-3</v>
      </c>
      <c r="M94">
        <f t="shared" si="32"/>
        <v>6.1075717363911217E-3</v>
      </c>
      <c r="O94">
        <f t="shared" si="25"/>
        <v>88</v>
      </c>
      <c r="P94">
        <f t="shared" si="36"/>
        <v>-22.007459381107402</v>
      </c>
      <c r="S94">
        <f t="shared" si="27"/>
        <v>-2.0068666377598746E-2</v>
      </c>
      <c r="T94">
        <f t="shared" si="28"/>
        <v>-2.0068666377598746E-2</v>
      </c>
      <c r="U94">
        <v>-2.0068666377598746E-2</v>
      </c>
    </row>
    <row r="95" spans="1:21" x14ac:dyDescent="0.25">
      <c r="A95">
        <v>89</v>
      </c>
      <c r="B95">
        <f t="shared" si="29"/>
        <v>0.54198559053172746</v>
      </c>
      <c r="C95">
        <f t="shared" si="30"/>
        <v>0.54470230460976254</v>
      </c>
      <c r="D95">
        <f t="shared" si="21"/>
        <v>0.10958632970366478</v>
      </c>
      <c r="F95">
        <f t="shared" si="31"/>
        <v>5.956366236790557E-3</v>
      </c>
      <c r="G95">
        <f t="shared" si="33"/>
        <v>5.9862226467987016E-3</v>
      </c>
      <c r="H95">
        <f t="shared" si="34"/>
        <v>0.10977631158863661</v>
      </c>
      <c r="J95">
        <f t="shared" si="22"/>
        <v>0.53121707878566682</v>
      </c>
      <c r="K95">
        <f t="shared" si="35"/>
        <v>0.54198559053172746</v>
      </c>
      <c r="L95">
        <f t="shared" si="24"/>
        <v>5.8380213934861609E-3</v>
      </c>
      <c r="M95">
        <f t="shared" si="32"/>
        <v>5.956366236790557E-3</v>
      </c>
      <c r="O95">
        <f t="shared" si="25"/>
        <v>89</v>
      </c>
      <c r="P95">
        <f t="shared" si="36"/>
        <v>-22.007459381107402</v>
      </c>
      <c r="S95">
        <f t="shared" si="27"/>
        <v>-2.0068666377598746E-2</v>
      </c>
      <c r="T95">
        <f t="shared" si="28"/>
        <v>-2.0068666377598746E-2</v>
      </c>
      <c r="U95">
        <v>-2.0068666377598746E-2</v>
      </c>
    </row>
    <row r="96" spans="1:21" x14ac:dyDescent="0.25">
      <c r="A96">
        <v>90</v>
      </c>
      <c r="B96">
        <f t="shared" si="29"/>
        <v>0.52856762255202083</v>
      </c>
      <c r="C96">
        <f t="shared" si="30"/>
        <v>0.53121707878566682</v>
      </c>
      <c r="D96">
        <f t="shared" si="21"/>
        <v>0.1068732947288147</v>
      </c>
      <c r="F96">
        <f t="shared" si="31"/>
        <v>5.8089041403125829E-3</v>
      </c>
      <c r="G96">
        <f t="shared" si="33"/>
        <v>5.8380213934861609E-3</v>
      </c>
      <c r="H96">
        <f t="shared" si="34"/>
        <v>0.10705857322149381</v>
      </c>
      <c r="J96">
        <f t="shared" si="22"/>
        <v>0.5180657074615207</v>
      </c>
      <c r="K96">
        <f t="shared" ref="K96" si="37">B96</f>
        <v>0.52856762255202083</v>
      </c>
      <c r="L96">
        <f t="shared" si="24"/>
        <v>5.6934891670006047E-3</v>
      </c>
      <c r="M96">
        <f t="shared" si="32"/>
        <v>5.8089041403125829E-3</v>
      </c>
      <c r="O96">
        <f t="shared" si="25"/>
        <v>90</v>
      </c>
      <c r="P96">
        <f t="shared" si="36"/>
        <v>-22.007459381107402</v>
      </c>
      <c r="S96">
        <f t="shared" si="27"/>
        <v>-2.0068666377598746E-2</v>
      </c>
      <c r="T96">
        <f t="shared" si="28"/>
        <v>-2.0068666377598746E-2</v>
      </c>
      <c r="U96">
        <v>-2.0068666377598746E-2</v>
      </c>
    </row>
    <row r="97" spans="1:4" x14ac:dyDescent="0.25">
      <c r="A97">
        <v>91</v>
      </c>
      <c r="B97">
        <f t="shared" si="29"/>
        <v>0.51548184396599861</v>
      </c>
      <c r="C97">
        <f t="shared" si="30"/>
        <v>0.5180657074615207</v>
      </c>
      <c r="D97">
        <f t="shared" si="21"/>
        <v>0.10422742651458762</v>
      </c>
    </row>
    <row r="98" spans="1:4" x14ac:dyDescent="0.25">
      <c r="A98">
        <v>92</v>
      </c>
      <c r="B98">
        <f t="shared" si="29"/>
        <v>0</v>
      </c>
      <c r="C98">
        <f t="shared" si="30"/>
        <v>0</v>
      </c>
      <c r="D98">
        <f t="shared" si="21"/>
        <v>0</v>
      </c>
    </row>
    <row r="99" spans="1:4" x14ac:dyDescent="0.25">
      <c r="A99">
        <v>93</v>
      </c>
      <c r="B99">
        <f t="shared" si="29"/>
        <v>0</v>
      </c>
      <c r="C99">
        <f t="shared" si="30"/>
        <v>0</v>
      </c>
      <c r="D99">
        <f t="shared" si="21"/>
        <v>0</v>
      </c>
    </row>
    <row r="100" spans="1:4" x14ac:dyDescent="0.25">
      <c r="A100">
        <v>94</v>
      </c>
      <c r="B100">
        <f t="shared" si="29"/>
        <v>0</v>
      </c>
      <c r="C100">
        <f t="shared" si="30"/>
        <v>0</v>
      </c>
      <c r="D100">
        <f t="shared" si="21"/>
        <v>0</v>
      </c>
    </row>
    <row r="101" spans="1:4" x14ac:dyDescent="0.25">
      <c r="A101">
        <v>95</v>
      </c>
      <c r="B101">
        <f t="shared" si="29"/>
        <v>0</v>
      </c>
      <c r="C101">
        <f t="shared" si="30"/>
        <v>0</v>
      </c>
      <c r="D101">
        <f t="shared" si="21"/>
        <v>0</v>
      </c>
    </row>
    <row r="102" spans="1:4" x14ac:dyDescent="0.25">
      <c r="A102">
        <v>96</v>
      </c>
      <c r="B102">
        <f t="shared" si="29"/>
        <v>0</v>
      </c>
      <c r="C102">
        <f t="shared" si="30"/>
        <v>0</v>
      </c>
      <c r="D102">
        <f t="shared" si="21"/>
        <v>0</v>
      </c>
    </row>
    <row r="103" spans="1:4" x14ac:dyDescent="0.25">
      <c r="A103">
        <v>97</v>
      </c>
      <c r="B103">
        <f t="shared" si="29"/>
        <v>0</v>
      </c>
      <c r="C103">
        <f t="shared" si="30"/>
        <v>0</v>
      </c>
      <c r="D103">
        <f t="shared" si="21"/>
        <v>0</v>
      </c>
    </row>
    <row r="104" spans="1:4" x14ac:dyDescent="0.25">
      <c r="A104">
        <v>98</v>
      </c>
      <c r="B104">
        <f t="shared" si="29"/>
        <v>0</v>
      </c>
      <c r="C104">
        <f t="shared" si="30"/>
        <v>0</v>
      </c>
      <c r="D104">
        <f t="shared" si="21"/>
        <v>0</v>
      </c>
    </row>
    <row r="105" spans="1:4" x14ac:dyDescent="0.25">
      <c r="A105">
        <v>99</v>
      </c>
      <c r="B105">
        <f t="shared" si="29"/>
        <v>0</v>
      </c>
      <c r="C105">
        <f t="shared" si="30"/>
        <v>0</v>
      </c>
      <c r="D105">
        <f t="shared" si="21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C1" zoomScale="85" zoomScaleNormal="85" workbookViewId="0">
      <selection activeCell="S8" sqref="S8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4.5703125" customWidth="1"/>
  </cols>
  <sheetData>
    <row r="1" spans="1:21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P2">
        <v>200</v>
      </c>
      <c r="R2" t="s">
        <v>1</v>
      </c>
      <c r="S2" t="s">
        <v>7</v>
      </c>
      <c r="T2" t="s">
        <v>20</v>
      </c>
    </row>
    <row r="3" spans="1:21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5" spans="1:21" x14ac:dyDescent="0.25">
      <c r="B5" s="25" t="s">
        <v>47</v>
      </c>
      <c r="C5" s="25"/>
      <c r="D5" s="25"/>
      <c r="E5" s="25"/>
      <c r="F5" s="25"/>
      <c r="G5" s="25"/>
      <c r="H5" s="25"/>
      <c r="J5" s="25" t="s">
        <v>48</v>
      </c>
      <c r="K5" s="25"/>
      <c r="L5" s="25"/>
      <c r="M5" s="25"/>
    </row>
    <row r="6" spans="1:21" x14ac:dyDescent="0.25">
      <c r="B6" s="24" t="s">
        <v>44</v>
      </c>
      <c r="C6" s="24"/>
      <c r="D6" s="24"/>
      <c r="E6" s="4"/>
      <c r="F6" s="24" t="s">
        <v>45</v>
      </c>
      <c r="G6" s="24"/>
      <c r="H6" s="24"/>
      <c r="J6" s="24" t="s">
        <v>15</v>
      </c>
      <c r="K6" s="24"/>
      <c r="L6" s="24" t="s">
        <v>14</v>
      </c>
      <c r="M6" s="24"/>
    </row>
    <row r="7" spans="1:21" x14ac:dyDescent="0.25">
      <c r="A7" s="1" t="s">
        <v>2</v>
      </c>
      <c r="B7" t="s">
        <v>4</v>
      </c>
      <c r="C7" t="s">
        <v>5</v>
      </c>
      <c r="D7" t="s">
        <v>41</v>
      </c>
      <c r="F7" t="s">
        <v>4</v>
      </c>
      <c r="G7" t="s">
        <v>5</v>
      </c>
      <c r="H7" t="s">
        <v>41</v>
      </c>
      <c r="J7" s="1" t="s">
        <v>4</v>
      </c>
      <c r="K7" s="1" t="s">
        <v>5</v>
      </c>
      <c r="L7" s="1" t="s">
        <v>4</v>
      </c>
      <c r="M7" s="1" t="s">
        <v>5</v>
      </c>
      <c r="R7" t="s">
        <v>49</v>
      </c>
      <c r="S7" t="s">
        <v>50</v>
      </c>
      <c r="U7" t="s">
        <v>41</v>
      </c>
    </row>
    <row r="8" spans="1:21" x14ac:dyDescent="0.25">
      <c r="A8">
        <v>1</v>
      </c>
      <c r="B8">
        <f>C8*R8</f>
        <v>4.9210738928840092</v>
      </c>
      <c r="C8">
        <f>B3</f>
        <v>4.9457408784227441</v>
      </c>
      <c r="D8">
        <f>B8/$B$3</f>
        <v>0.99501247919268232</v>
      </c>
      <c r="F8">
        <f>G8*R8</f>
        <v>5.3988503079402533E-2</v>
      </c>
      <c r="G8">
        <f>C3</f>
        <v>5.4259121577255875E-2</v>
      </c>
      <c r="H8">
        <f>F8/$C$3</f>
        <v>0.99501247919268232</v>
      </c>
      <c r="J8">
        <f>K8*EXP($S$3)</f>
        <v>4.8232988912151198</v>
      </c>
      <c r="K8">
        <f>B8</f>
        <v>4.9210738928840092</v>
      </c>
      <c r="L8">
        <f>M8*EXP($T$3)</f>
        <v>5.2917280321008599E-2</v>
      </c>
      <c r="M8">
        <f>F8</f>
        <v>5.3988503079402533E-2</v>
      </c>
      <c r="O8">
        <v>1</v>
      </c>
      <c r="P8">
        <f>(((L8/J8)-$B$1)/$B$1)*1000</f>
        <v>-23.673157167576278</v>
      </c>
      <c r="R8">
        <f>EXP(-O8/$P$2)</f>
        <v>0.99501247919268232</v>
      </c>
      <c r="U8">
        <v>0.99501247919268232</v>
      </c>
    </row>
    <row r="9" spans="1:21" x14ac:dyDescent="0.25">
      <c r="A9">
        <v>2</v>
      </c>
      <c r="B9">
        <f t="shared" ref="B9:B72" si="0">C9*R9</f>
        <v>4.7753062653700766</v>
      </c>
      <c r="C9">
        <f>J8</f>
        <v>4.8232988912151198</v>
      </c>
      <c r="D9">
        <f t="shared" ref="D9:D72" si="1">B9/$B$3</f>
        <v>0.96553911390783964</v>
      </c>
      <c r="F9">
        <f t="shared" ref="F9:F72" si="2">G9*R9</f>
        <v>5.2390744584272689E-2</v>
      </c>
      <c r="G9">
        <f>L8</f>
        <v>5.2917280321008599E-2</v>
      </c>
      <c r="H9">
        <f>F9/$C$3</f>
        <v>0.96556566087560169</v>
      </c>
      <c r="J9">
        <f t="shared" ref="J9:J72" si="3">K9*EXP($S$3)</f>
        <v>4.6804274669148915</v>
      </c>
      <c r="K9">
        <f t="shared" ref="K9:K72" si="4">B9</f>
        <v>4.7753062653700766</v>
      </c>
      <c r="L9">
        <f t="shared" ref="L9:L72" si="5">M9*EXP($T$3)</f>
        <v>5.1351224043291281E-2</v>
      </c>
      <c r="M9">
        <f>F9</f>
        <v>5.2390744584272689E-2</v>
      </c>
      <c r="O9">
        <v>2</v>
      </c>
      <c r="P9">
        <f t="shared" ref="P9:P72" si="6">(((L9/J9)-$B$1)/$B$1)*1000</f>
        <v>-23.646313597131016</v>
      </c>
      <c r="R9">
        <f t="shared" ref="R9:R72" si="7">EXP(-O9/$P$2)</f>
        <v>0.99004983374916811</v>
      </c>
      <c r="U9">
        <v>0.99004983374916811</v>
      </c>
    </row>
    <row r="10" spans="1:21" x14ac:dyDescent="0.25">
      <c r="A10">
        <v>3</v>
      </c>
      <c r="B10">
        <f t="shared" si="0"/>
        <v>4.6107449801039779</v>
      </c>
      <c r="C10">
        <f t="shared" ref="C10:C73" si="8">J9</f>
        <v>4.6804274669148915</v>
      </c>
      <c r="D10">
        <f t="shared" si="1"/>
        <v>0.93226578048593589</v>
      </c>
      <c r="F10">
        <f t="shared" si="2"/>
        <v>5.0586703918278096E-2</v>
      </c>
      <c r="G10">
        <f t="shared" ref="G10:G73" si="9">L9</f>
        <v>5.1351224043291281E-2</v>
      </c>
      <c r="H10">
        <f t="shared" ref="H10:H73" si="10">F10/$C$3</f>
        <v>0.93231704546213723</v>
      </c>
      <c r="J10">
        <f t="shared" si="3"/>
        <v>4.5191357891149178</v>
      </c>
      <c r="K10">
        <f t="shared" si="4"/>
        <v>4.6107449801039779</v>
      </c>
      <c r="L10">
        <f t="shared" si="5"/>
        <v>4.9582978580131623E-2</v>
      </c>
      <c r="M10">
        <f t="shared" ref="M10:M73" si="11">F10</f>
        <v>5.0586703918278096E-2</v>
      </c>
      <c r="O10">
        <v>3</v>
      </c>
      <c r="P10">
        <f t="shared" si="6"/>
        <v>-23.619469288636491</v>
      </c>
      <c r="R10">
        <f t="shared" si="7"/>
        <v>0.98511193960306265</v>
      </c>
      <c r="U10">
        <v>0.98511193960306276</v>
      </c>
    </row>
    <row r="11" spans="1:21" x14ac:dyDescent="0.25">
      <c r="A11">
        <v>4</v>
      </c>
      <c r="B11">
        <f t="shared" si="0"/>
        <v>4.4296509049835189</v>
      </c>
      <c r="C11">
        <f t="shared" si="8"/>
        <v>4.5191357891149178</v>
      </c>
      <c r="D11">
        <f t="shared" si="1"/>
        <v>0.89564961324787151</v>
      </c>
      <c r="F11">
        <f t="shared" si="2"/>
        <v>4.860116982284228E-2</v>
      </c>
      <c r="G11">
        <f t="shared" si="9"/>
        <v>4.9582978580131623E-2</v>
      </c>
      <c r="H11">
        <f t="shared" si="10"/>
        <v>0.89572349146202779</v>
      </c>
      <c r="J11">
        <f t="shared" si="3"/>
        <v>4.3416398053628349</v>
      </c>
      <c r="K11">
        <f t="shared" si="4"/>
        <v>4.4296509049835189</v>
      </c>
      <c r="L11">
        <f t="shared" si="5"/>
        <v>4.7636840822606302E-2</v>
      </c>
      <c r="M11">
        <f t="shared" si="11"/>
        <v>4.860116982284228E-2</v>
      </c>
      <c r="O11">
        <v>4</v>
      </c>
      <c r="P11">
        <f t="shared" si="6"/>
        <v>-23.592624242072333</v>
      </c>
      <c r="R11">
        <f t="shared" si="7"/>
        <v>0.98019867330675525</v>
      </c>
      <c r="U11">
        <v>0.98019867330675547</v>
      </c>
    </row>
    <row r="12" spans="1:21" x14ac:dyDescent="0.25">
      <c r="A12">
        <v>5</v>
      </c>
      <c r="B12">
        <f t="shared" si="0"/>
        <v>4.234444336627134</v>
      </c>
      <c r="C12">
        <f t="shared" si="8"/>
        <v>4.3416398053628349</v>
      </c>
      <c r="D12">
        <f t="shared" si="1"/>
        <v>0.85617998207329227</v>
      </c>
      <c r="F12">
        <f t="shared" si="2"/>
        <v>4.646068303200384E-2</v>
      </c>
      <c r="G12">
        <f t="shared" si="9"/>
        <v>4.7636840822606302E-2</v>
      </c>
      <c r="H12">
        <f t="shared" si="10"/>
        <v>0.85627414675063673</v>
      </c>
      <c r="J12">
        <f t="shared" si="3"/>
        <v>4.1503117242964755</v>
      </c>
      <c r="K12">
        <f t="shared" si="4"/>
        <v>4.234444336627134</v>
      </c>
      <c r="L12">
        <f t="shared" si="5"/>
        <v>4.5538824891925171E-2</v>
      </c>
      <c r="M12">
        <f t="shared" si="11"/>
        <v>4.646068303200384E-2</v>
      </c>
      <c r="O12">
        <v>5</v>
      </c>
      <c r="P12">
        <f t="shared" si="6"/>
        <v>-23.565778457418471</v>
      </c>
      <c r="R12">
        <f t="shared" si="7"/>
        <v>0.97530991202833262</v>
      </c>
      <c r="U12">
        <v>0.97530991202833284</v>
      </c>
    </row>
    <row r="13" spans="1:21" x14ac:dyDescent="0.25">
      <c r="A13">
        <v>6</v>
      </c>
      <c r="B13">
        <f t="shared" si="0"/>
        <v>4.0276514756775219</v>
      </c>
      <c r="C13">
        <f t="shared" si="8"/>
        <v>4.1503117242964755</v>
      </c>
      <c r="D13">
        <f t="shared" si="1"/>
        <v>0.814367670018731</v>
      </c>
      <c r="F13">
        <f t="shared" si="2"/>
        <v>4.4192949219416404E-2</v>
      </c>
      <c r="G13">
        <f t="shared" si="9"/>
        <v>4.5538824891925171E-2</v>
      </c>
      <c r="H13">
        <f t="shared" si="10"/>
        <v>0.8144796291346712</v>
      </c>
      <c r="J13">
        <f t="shared" si="3"/>
        <v>3.9476275544099457</v>
      </c>
      <c r="K13">
        <f t="shared" si="4"/>
        <v>4.0276514756775219</v>
      </c>
      <c r="L13">
        <f t="shared" si="5"/>
        <v>4.3316086734550667E-2</v>
      </c>
      <c r="M13">
        <f t="shared" si="11"/>
        <v>4.4192949219416404E-2</v>
      </c>
      <c r="O13">
        <v>6</v>
      </c>
      <c r="P13">
        <f t="shared" si="6"/>
        <v>-23.538931934654375</v>
      </c>
      <c r="R13">
        <f t="shared" si="7"/>
        <v>0.97044553354850815</v>
      </c>
      <c r="U13">
        <v>0.97044553354850849</v>
      </c>
    </row>
    <row r="14" spans="1:21" x14ac:dyDescent="0.25">
      <c r="A14">
        <v>7</v>
      </c>
      <c r="B14">
        <f t="shared" si="0"/>
        <v>3.8118505479058546</v>
      </c>
      <c r="C14">
        <f t="shared" si="8"/>
        <v>3.9476275544099457</v>
      </c>
      <c r="D14">
        <f t="shared" si="1"/>
        <v>0.77073397931868592</v>
      </c>
      <c r="F14">
        <f t="shared" si="2"/>
        <v>4.1826247961964651E-2</v>
      </c>
      <c r="G14">
        <f t="shared" si="9"/>
        <v>4.3316086734550667E-2</v>
      </c>
      <c r="H14">
        <f t="shared" si="10"/>
        <v>0.7708611335038128</v>
      </c>
      <c r="J14">
        <f t="shared" si="3"/>
        <v>3.7361142956577447</v>
      </c>
      <c r="K14">
        <f t="shared" si="4"/>
        <v>3.8118505479058546</v>
      </c>
      <c r="L14">
        <f t="shared" si="5"/>
        <v>4.0996344812970355E-2</v>
      </c>
      <c r="M14">
        <f t="shared" si="11"/>
        <v>4.1826247961964651E-2</v>
      </c>
      <c r="O14">
        <v>7</v>
      </c>
      <c r="P14">
        <f t="shared" si="6"/>
        <v>-23.512084673759819</v>
      </c>
      <c r="R14">
        <f t="shared" si="7"/>
        <v>0.96560541625756646</v>
      </c>
      <c r="U14">
        <v>0.9656054162575668</v>
      </c>
    </row>
    <row r="15" spans="1:21" x14ac:dyDescent="0.25">
      <c r="A15">
        <v>8</v>
      </c>
      <c r="B15">
        <f t="shared" si="0"/>
        <v>3.5896191587339814</v>
      </c>
      <c r="C15">
        <f t="shared" si="8"/>
        <v>3.7361142956577447</v>
      </c>
      <c r="D15">
        <f t="shared" si="1"/>
        <v>0.72580008677663554</v>
      </c>
      <c r="F15">
        <f t="shared" si="2"/>
        <v>3.9388855140149039E-2</v>
      </c>
      <c r="G15">
        <f t="shared" si="9"/>
        <v>4.0996344812970355E-2</v>
      </c>
      <c r="H15">
        <f t="shared" si="10"/>
        <v>0.72593978662308278</v>
      </c>
      <c r="J15">
        <f t="shared" si="3"/>
        <v>3.5182983399705385</v>
      </c>
      <c r="K15">
        <f t="shared" si="4"/>
        <v>3.5896191587339814</v>
      </c>
      <c r="L15">
        <f t="shared" si="5"/>
        <v>3.8607313966630051E-2</v>
      </c>
      <c r="M15">
        <f t="shared" si="11"/>
        <v>3.9388855140149039E-2</v>
      </c>
      <c r="O15">
        <v>8</v>
      </c>
      <c r="P15">
        <f t="shared" si="6"/>
        <v>-23.485236674714891</v>
      </c>
      <c r="R15">
        <f t="shared" si="7"/>
        <v>0.96078943915232318</v>
      </c>
      <c r="U15">
        <v>0.96078943915232351</v>
      </c>
    </row>
    <row r="16" spans="1:21" x14ac:dyDescent="0.25">
      <c r="A16">
        <v>9</v>
      </c>
      <c r="B16">
        <f t="shared" si="0"/>
        <v>3.3634843533494108</v>
      </c>
      <c r="C16">
        <f t="shared" si="8"/>
        <v>3.5182983399705385</v>
      </c>
      <c r="D16">
        <f t="shared" si="1"/>
        <v>0.68007694621115411</v>
      </c>
      <c r="F16">
        <f t="shared" si="2"/>
        <v>3.6908494932438196E-2</v>
      </c>
      <c r="G16">
        <f t="shared" si="9"/>
        <v>3.8607313966630051E-2</v>
      </c>
      <c r="H16">
        <f t="shared" si="10"/>
        <v>0.68022654734442578</v>
      </c>
      <c r="J16">
        <f t="shared" si="3"/>
        <v>3.2966565236072953</v>
      </c>
      <c r="K16">
        <f t="shared" si="4"/>
        <v>3.3634843533494108</v>
      </c>
      <c r="L16">
        <f t="shared" si="5"/>
        <v>3.6176168279640535E-2</v>
      </c>
      <c r="M16">
        <f t="shared" si="11"/>
        <v>3.6908494932438196E-2</v>
      </c>
      <c r="O16">
        <v>9</v>
      </c>
      <c r="P16">
        <f t="shared" si="6"/>
        <v>-23.458387937498749</v>
      </c>
      <c r="R16">
        <f t="shared" si="7"/>
        <v>0.95599748183309996</v>
      </c>
      <c r="U16">
        <v>0.95599748183310018</v>
      </c>
    </row>
    <row r="17" spans="1:21" x14ac:dyDescent="0.25">
      <c r="A17">
        <v>10</v>
      </c>
      <c r="B17">
        <f t="shared" si="0"/>
        <v>3.135876687727492</v>
      </c>
      <c r="C17">
        <f t="shared" si="8"/>
        <v>3.2966565236072953</v>
      </c>
      <c r="D17">
        <f t="shared" si="1"/>
        <v>0.63405600188410205</v>
      </c>
      <c r="F17">
        <f t="shared" si="2"/>
        <v>3.441183573328345E-2</v>
      </c>
      <c r="G17">
        <f t="shared" si="9"/>
        <v>3.6176168279640535E-2</v>
      </c>
      <c r="H17">
        <f t="shared" si="10"/>
        <v>0.6342129163349387</v>
      </c>
      <c r="J17">
        <f t="shared" si="3"/>
        <v>3.073571110723385</v>
      </c>
      <c r="K17">
        <f t="shared" si="4"/>
        <v>3.135876687727492</v>
      </c>
      <c r="L17">
        <f t="shared" si="5"/>
        <v>3.3729047000626948E-2</v>
      </c>
      <c r="M17">
        <f t="shared" si="11"/>
        <v>3.441183573328345E-2</v>
      </c>
      <c r="O17">
        <v>10</v>
      </c>
      <c r="P17">
        <f t="shared" si="6"/>
        <v>-23.431538462091481</v>
      </c>
      <c r="R17">
        <f t="shared" si="7"/>
        <v>0.95122942450071402</v>
      </c>
      <c r="U17">
        <v>0.95122942450071424</v>
      </c>
    </row>
    <row r="18" spans="1:21" x14ac:dyDescent="0.25">
      <c r="A18">
        <v>11</v>
      </c>
      <c r="B18">
        <f t="shared" si="0"/>
        <v>2.9090894074785765</v>
      </c>
      <c r="C18">
        <f t="shared" si="8"/>
        <v>3.073571110723385</v>
      </c>
      <c r="D18">
        <f t="shared" si="1"/>
        <v>0.58820093470127777</v>
      </c>
      <c r="F18">
        <f t="shared" si="2"/>
        <v>3.1924042040718408E-2</v>
      </c>
      <c r="G18">
        <f t="shared" si="9"/>
        <v>3.3729047000626948E-2</v>
      </c>
      <c r="H18">
        <f t="shared" si="10"/>
        <v>0.58836267732908154</v>
      </c>
      <c r="J18">
        <f t="shared" si="3"/>
        <v>2.8512897832781623</v>
      </c>
      <c r="K18">
        <f t="shared" si="4"/>
        <v>2.9090894074785765</v>
      </c>
      <c r="L18">
        <f t="shared" si="5"/>
        <v>3.1290615321632555E-2</v>
      </c>
      <c r="M18">
        <f t="shared" si="11"/>
        <v>3.1924042040718408E-2</v>
      </c>
      <c r="O18">
        <v>11</v>
      </c>
      <c r="P18">
        <f t="shared" si="6"/>
        <v>-23.404688248472404</v>
      </c>
      <c r="R18">
        <f t="shared" si="7"/>
        <v>0.94648514795348382</v>
      </c>
      <c r="U18">
        <v>0.94648514795348415</v>
      </c>
    </row>
    <row r="19" spans="1:21" x14ac:dyDescent="0.25">
      <c r="A19">
        <v>12</v>
      </c>
      <c r="B19">
        <f t="shared" si="0"/>
        <v>2.6852435928624923</v>
      </c>
      <c r="C19">
        <f t="shared" si="8"/>
        <v>2.8512897832781623</v>
      </c>
      <c r="D19">
        <f t="shared" si="1"/>
        <v>0.54294061473735122</v>
      </c>
      <c r="F19">
        <f t="shared" si="2"/>
        <v>2.9468391743941429E-2</v>
      </c>
      <c r="G19">
        <f t="shared" si="9"/>
        <v>3.1290615321632555E-2</v>
      </c>
      <c r="H19">
        <f t="shared" si="10"/>
        <v>0.54310484370786194</v>
      </c>
      <c r="J19">
        <f t="shared" si="3"/>
        <v>2.6318914785702932</v>
      </c>
      <c r="K19">
        <f t="shared" si="4"/>
        <v>2.6852435928624923</v>
      </c>
      <c r="L19">
        <f t="shared" si="5"/>
        <v>2.8883689259359642E-2</v>
      </c>
      <c r="M19">
        <f t="shared" si="11"/>
        <v>2.9468391743941429E-2</v>
      </c>
      <c r="O19">
        <v>12</v>
      </c>
      <c r="P19">
        <f t="shared" si="6"/>
        <v>-23.377837296621593</v>
      </c>
      <c r="R19">
        <f t="shared" si="7"/>
        <v>0.94176453358424872</v>
      </c>
      <c r="U19">
        <v>0.94176453358424905</v>
      </c>
    </row>
    <row r="20" spans="1:21" x14ac:dyDescent="0.25">
      <c r="A20">
        <v>13</v>
      </c>
      <c r="B20">
        <f t="shared" si="0"/>
        <v>2.4662598717084685</v>
      </c>
      <c r="C20">
        <f t="shared" si="8"/>
        <v>2.6318914785702932</v>
      </c>
      <c r="D20">
        <f t="shared" si="1"/>
        <v>0.49866338175302632</v>
      </c>
      <c r="F20">
        <f t="shared" si="2"/>
        <v>2.7065965427249292E-2</v>
      </c>
      <c r="G20">
        <f t="shared" si="9"/>
        <v>2.8883689259359642E-2</v>
      </c>
      <c r="H20">
        <f t="shared" si="10"/>
        <v>0.49882793234519845</v>
      </c>
      <c r="J20">
        <f t="shared" si="3"/>
        <v>2.4172586641832368</v>
      </c>
      <c r="K20">
        <f t="shared" si="4"/>
        <v>2.4662598717084685</v>
      </c>
      <c r="L20">
        <f t="shared" si="5"/>
        <v>2.6528931123836006E-2</v>
      </c>
      <c r="M20">
        <f t="shared" si="11"/>
        <v>2.7065965427249292E-2</v>
      </c>
      <c r="O20">
        <v>13</v>
      </c>
      <c r="P20">
        <f t="shared" si="6"/>
        <v>-23.350985606518837</v>
      </c>
      <c r="R20">
        <f t="shared" si="7"/>
        <v>0.93706746337740343</v>
      </c>
      <c r="U20">
        <v>0.93706746337740365</v>
      </c>
    </row>
    <row r="21" spans="1:21" x14ac:dyDescent="0.25">
      <c r="A21">
        <v>14</v>
      </c>
      <c r="B21">
        <f t="shared" si="0"/>
        <v>2.2538370395985581</v>
      </c>
      <c r="C21">
        <f t="shared" si="8"/>
        <v>2.4172586641832368</v>
      </c>
      <c r="D21">
        <f t="shared" si="1"/>
        <v>0.4557127223206513</v>
      </c>
      <c r="F21">
        <f t="shared" si="2"/>
        <v>2.4735411428575254E-2</v>
      </c>
      <c r="G21">
        <f t="shared" si="9"/>
        <v>2.6528931123836006E-2</v>
      </c>
      <c r="H21">
        <f t="shared" si="10"/>
        <v>0.45587563361777211</v>
      </c>
      <c r="J21">
        <f t="shared" si="3"/>
        <v>2.2090563829563541</v>
      </c>
      <c r="K21">
        <f t="shared" si="4"/>
        <v>2.2538370395985581</v>
      </c>
      <c r="L21">
        <f t="shared" si="5"/>
        <v>2.4244619238587006E-2</v>
      </c>
      <c r="M21">
        <f t="shared" si="11"/>
        <v>2.4735411428575254E-2</v>
      </c>
      <c r="O21">
        <v>14</v>
      </c>
      <c r="P21">
        <f t="shared" si="6"/>
        <v>-23.324133178143288</v>
      </c>
      <c r="R21">
        <f t="shared" si="7"/>
        <v>0.93239381990594827</v>
      </c>
      <c r="U21">
        <v>0.9323938199059485</v>
      </c>
    </row>
    <row r="22" spans="1:21" x14ac:dyDescent="0.25">
      <c r="A22">
        <v>15</v>
      </c>
      <c r="B22">
        <f t="shared" si="0"/>
        <v>2.0494376702202706</v>
      </c>
      <c r="C22">
        <f t="shared" si="8"/>
        <v>2.2090563829563541</v>
      </c>
      <c r="D22">
        <f t="shared" si="1"/>
        <v>0.4143843603213318</v>
      </c>
      <c r="F22">
        <f t="shared" si="2"/>
        <v>2.2492787577115012E-2</v>
      </c>
      <c r="G22">
        <f t="shared" si="9"/>
        <v>2.4244619238587006E-2</v>
      </c>
      <c r="H22">
        <f t="shared" si="10"/>
        <v>0.41454389461666941</v>
      </c>
      <c r="J22">
        <f t="shared" si="3"/>
        <v>2.0087181492401385</v>
      </c>
      <c r="K22">
        <f t="shared" si="4"/>
        <v>2.0494376702202706</v>
      </c>
      <c r="L22">
        <f t="shared" si="5"/>
        <v>2.2046492818453358E-2</v>
      </c>
      <c r="M22">
        <f t="shared" si="11"/>
        <v>2.2492787577115012E-2</v>
      </c>
      <c r="O22">
        <v>15</v>
      </c>
      <c r="P22">
        <f t="shared" si="6"/>
        <v>-23.297280011475035</v>
      </c>
      <c r="R22">
        <f t="shared" si="7"/>
        <v>0.92774348632855286</v>
      </c>
      <c r="U22">
        <v>0.92774348632855319</v>
      </c>
    </row>
    <row r="23" spans="1:21" x14ac:dyDescent="0.25">
      <c r="A23">
        <v>16</v>
      </c>
      <c r="B23">
        <f t="shared" si="0"/>
        <v>1.8542805588470817</v>
      </c>
      <c r="C23">
        <f t="shared" si="8"/>
        <v>2.0087181492401385</v>
      </c>
      <c r="D23">
        <f t="shared" si="1"/>
        <v>0.37492472906070118</v>
      </c>
      <c r="F23">
        <f t="shared" si="2"/>
        <v>2.0351477901209867E-2</v>
      </c>
      <c r="G23">
        <f t="shared" si="9"/>
        <v>2.2046492818453358E-2</v>
      </c>
      <c r="H23">
        <f t="shared" si="10"/>
        <v>0.37507938406693114</v>
      </c>
      <c r="J23">
        <f t="shared" si="3"/>
        <v>1.8174385425144211</v>
      </c>
      <c r="K23">
        <f t="shared" si="4"/>
        <v>1.8542805588470817</v>
      </c>
      <c r="L23">
        <f t="shared" si="5"/>
        <v>1.9947670330130077E-2</v>
      </c>
      <c r="M23">
        <f t="shared" si="11"/>
        <v>2.0351477901209867E-2</v>
      </c>
      <c r="O23">
        <v>16</v>
      </c>
      <c r="P23">
        <f t="shared" si="6"/>
        <v>-23.270426106493698</v>
      </c>
      <c r="R23">
        <f t="shared" si="7"/>
        <v>0.92311634638663576</v>
      </c>
      <c r="U23">
        <v>0.92311634638663609</v>
      </c>
    </row>
    <row r="24" spans="1:21" x14ac:dyDescent="0.25">
      <c r="A24">
        <v>17</v>
      </c>
      <c r="B24">
        <f t="shared" si="0"/>
        <v>1.6693396274441761</v>
      </c>
      <c r="C24">
        <f t="shared" si="8"/>
        <v>1.8174385425144211</v>
      </c>
      <c r="D24">
        <f t="shared" si="1"/>
        <v>0.33753074988767878</v>
      </c>
      <c r="F24">
        <f t="shared" si="2"/>
        <v>1.8322180243414952E-2</v>
      </c>
      <c r="G24">
        <f t="shared" si="9"/>
        <v>1.9947670330130077E-2</v>
      </c>
      <c r="H24">
        <f t="shared" si="10"/>
        <v>0.33767926407225823</v>
      </c>
      <c r="J24">
        <f t="shared" si="3"/>
        <v>1.6361721342481652</v>
      </c>
      <c r="K24">
        <f t="shared" si="4"/>
        <v>1.6693396274441761</v>
      </c>
      <c r="L24">
        <f t="shared" si="5"/>
        <v>1.7958637352972599E-2</v>
      </c>
      <c r="M24">
        <f t="shared" si="11"/>
        <v>1.8322180243414952E-2</v>
      </c>
      <c r="O24">
        <v>17</v>
      </c>
      <c r="P24">
        <f t="shared" si="6"/>
        <v>-23.243571463178906</v>
      </c>
      <c r="R24">
        <f t="shared" si="7"/>
        <v>0.91851228440145738</v>
      </c>
      <c r="U24">
        <v>0.91851228440145771</v>
      </c>
    </row>
    <row r="25" spans="1:21" x14ac:dyDescent="0.25">
      <c r="A25">
        <v>18</v>
      </c>
      <c r="B25">
        <f t="shared" si="0"/>
        <v>1.4953487379611807</v>
      </c>
      <c r="C25">
        <f t="shared" si="8"/>
        <v>1.6361721342481652</v>
      </c>
      <c r="D25">
        <f t="shared" si="1"/>
        <v>0.30235080541422649</v>
      </c>
      <c r="F25">
        <f t="shared" si="2"/>
        <v>1.6412958721858398E-2</v>
      </c>
      <c r="G25">
        <f t="shared" si="9"/>
        <v>1.7958637352972599E-2</v>
      </c>
      <c r="H25">
        <f t="shared" si="10"/>
        <v>0.30249215698210485</v>
      </c>
      <c r="J25">
        <f t="shared" si="3"/>
        <v>1.4656382055586608</v>
      </c>
      <c r="K25">
        <f t="shared" si="4"/>
        <v>1.4953487379611807</v>
      </c>
      <c r="L25">
        <f t="shared" si="5"/>
        <v>1.6087297999434279E-2</v>
      </c>
      <c r="M25">
        <f t="shared" si="11"/>
        <v>1.6412958721858398E-2</v>
      </c>
      <c r="O25">
        <v>18</v>
      </c>
      <c r="P25">
        <f t="shared" si="6"/>
        <v>-23.216716081510739</v>
      </c>
      <c r="R25">
        <f t="shared" si="7"/>
        <v>0.91393118527122819</v>
      </c>
      <c r="U25">
        <v>0.91393118527122863</v>
      </c>
    </row>
    <row r="26" spans="1:21" x14ac:dyDescent="0.25">
      <c r="A26">
        <v>19</v>
      </c>
      <c r="B26">
        <f t="shared" si="0"/>
        <v>1.3328117158576323</v>
      </c>
      <c r="C26">
        <f t="shared" si="8"/>
        <v>1.4656382055586608</v>
      </c>
      <c r="D26">
        <f t="shared" si="1"/>
        <v>0.26948676621381784</v>
      </c>
      <c r="F26">
        <f t="shared" si="2"/>
        <v>1.4629353389410458E-2</v>
      </c>
      <c r="G26">
        <f t="shared" si="9"/>
        <v>1.6087297999434279E-2</v>
      </c>
      <c r="H26">
        <f t="shared" si="10"/>
        <v>0.26962016641903641</v>
      </c>
      <c r="J26">
        <f t="shared" si="3"/>
        <v>1.3063305715832627</v>
      </c>
      <c r="K26">
        <f t="shared" si="4"/>
        <v>1.3328117158576323</v>
      </c>
      <c r="L26">
        <f t="shared" si="5"/>
        <v>1.4339082398413066E-2</v>
      </c>
      <c r="M26">
        <f t="shared" si="11"/>
        <v>1.4629353389410458E-2</v>
      </c>
      <c r="O26">
        <v>19</v>
      </c>
      <c r="P26">
        <f t="shared" si="6"/>
        <v>-23.189859961468361</v>
      </c>
      <c r="R26">
        <f t="shared" si="7"/>
        <v>0.90937293446823142</v>
      </c>
      <c r="U26">
        <v>0.90937293446823175</v>
      </c>
    </row>
    <row r="27" spans="1:21" x14ac:dyDescent="0.25">
      <c r="A27">
        <v>20</v>
      </c>
      <c r="B27">
        <f t="shared" si="0"/>
        <v>1.1820167814928386</v>
      </c>
      <c r="C27">
        <f t="shared" si="8"/>
        <v>1.3063305715832627</v>
      </c>
      <c r="D27">
        <f t="shared" si="1"/>
        <v>0.23899690876441507</v>
      </c>
      <c r="F27">
        <f t="shared" si="2"/>
        <v>1.2974538294384953E-2</v>
      </c>
      <c r="G27">
        <f t="shared" si="9"/>
        <v>1.4339082398413066E-2</v>
      </c>
      <c r="H27">
        <f t="shared" si="10"/>
        <v>0.2391217903502435</v>
      </c>
      <c r="J27">
        <f t="shared" si="3"/>
        <v>1.1585317261372918</v>
      </c>
      <c r="K27">
        <f t="shared" si="4"/>
        <v>1.1820167814928386</v>
      </c>
      <c r="L27">
        <f t="shared" si="5"/>
        <v>1.2717101619762623E-2</v>
      </c>
      <c r="M27">
        <f t="shared" si="11"/>
        <v>1.2974538294384953E-2</v>
      </c>
      <c r="O27">
        <v>20</v>
      </c>
      <c r="P27">
        <f t="shared" si="6"/>
        <v>-23.163003103031695</v>
      </c>
      <c r="R27">
        <f t="shared" si="7"/>
        <v>0.90483741803595952</v>
      </c>
      <c r="U27">
        <v>0.90483741803595996</v>
      </c>
    </row>
    <row r="28" spans="1:21" x14ac:dyDescent="0.25">
      <c r="A28">
        <v>21</v>
      </c>
      <c r="B28">
        <f t="shared" si="0"/>
        <v>1.0430545232355994</v>
      </c>
      <c r="C28">
        <f t="shared" si="8"/>
        <v>1.1585317261372918</v>
      </c>
      <c r="D28">
        <f t="shared" si="1"/>
        <v>0.21089954950657303</v>
      </c>
      <c r="F28">
        <f t="shared" si="2"/>
        <v>1.1449518444493809E-2</v>
      </c>
      <c r="G28">
        <f t="shared" si="9"/>
        <v>1.2717101619762623E-2</v>
      </c>
      <c r="H28">
        <f t="shared" si="10"/>
        <v>0.21101555114915779</v>
      </c>
      <c r="J28">
        <f t="shared" si="3"/>
        <v>1.0223304577226684</v>
      </c>
      <c r="K28">
        <f t="shared" si="4"/>
        <v>1.0430545232355994</v>
      </c>
      <c r="L28">
        <f t="shared" si="5"/>
        <v>1.1222340730150545E-2</v>
      </c>
      <c r="M28">
        <f t="shared" si="11"/>
        <v>1.1449518444493809E-2</v>
      </c>
      <c r="O28">
        <v>21</v>
      </c>
      <c r="P28">
        <f t="shared" si="6"/>
        <v>-23.136145506180529</v>
      </c>
      <c r="R28">
        <f t="shared" si="7"/>
        <v>0.90032452258626561</v>
      </c>
      <c r="U28">
        <v>0.90032452258626594</v>
      </c>
    </row>
    <row r="29" spans="1:21" x14ac:dyDescent="0.25">
      <c r="A29">
        <v>22</v>
      </c>
      <c r="B29">
        <f t="shared" si="0"/>
        <v>0.91583852158129053</v>
      </c>
      <c r="C29">
        <f t="shared" si="8"/>
        <v>1.0223304577226684</v>
      </c>
      <c r="D29">
        <f t="shared" si="1"/>
        <v>0.18517721491979225</v>
      </c>
      <c r="F29">
        <f t="shared" si="2"/>
        <v>1.0053355903997422E-2</v>
      </c>
      <c r="G29">
        <f t="shared" si="9"/>
        <v>1.1222340730150545E-2</v>
      </c>
      <c r="H29">
        <f t="shared" si="10"/>
        <v>0.18528416258422339</v>
      </c>
      <c r="J29">
        <f t="shared" si="3"/>
        <v>0.89764206387202317</v>
      </c>
      <c r="K29">
        <f t="shared" si="4"/>
        <v>0.91583852158129053</v>
      </c>
      <c r="L29">
        <f t="shared" si="5"/>
        <v>9.853880404060756E-3</v>
      </c>
      <c r="M29">
        <f t="shared" si="11"/>
        <v>1.0053355903997422E-2</v>
      </c>
      <c r="O29">
        <v>22</v>
      </c>
      <c r="P29">
        <f t="shared" si="6"/>
        <v>-23.109287170894326</v>
      </c>
      <c r="R29">
        <f t="shared" si="7"/>
        <v>0.89583413529652822</v>
      </c>
      <c r="U29">
        <v>0.89583413529652867</v>
      </c>
    </row>
    <row r="30" spans="1:21" x14ac:dyDescent="0.25">
      <c r="A30">
        <v>23</v>
      </c>
      <c r="B30">
        <f t="shared" si="0"/>
        <v>0.80012774508217488</v>
      </c>
      <c r="C30">
        <f t="shared" si="8"/>
        <v>0.89764206387202317</v>
      </c>
      <c r="D30">
        <f t="shared" si="1"/>
        <v>0.1617811698491865</v>
      </c>
      <c r="F30">
        <f t="shared" si="2"/>
        <v>8.7834153782867259E-3</v>
      </c>
      <c r="G30">
        <f t="shared" si="9"/>
        <v>9.853880404060756E-3</v>
      </c>
      <c r="H30">
        <f t="shared" si="10"/>
        <v>0.16187905596261115</v>
      </c>
      <c r="J30">
        <f t="shared" si="3"/>
        <v>0.78423030210253175</v>
      </c>
      <c r="K30">
        <f t="shared" si="4"/>
        <v>0.80012774508217488</v>
      </c>
      <c r="L30">
        <f t="shared" si="5"/>
        <v>8.6091376355641701E-3</v>
      </c>
      <c r="M30">
        <f t="shared" si="11"/>
        <v>8.7834153782867259E-3</v>
      </c>
      <c r="O30">
        <v>23</v>
      </c>
      <c r="P30">
        <f t="shared" si="6"/>
        <v>-23.082428097153013</v>
      </c>
      <c r="R30">
        <f t="shared" si="7"/>
        <v>0.89136614390683133</v>
      </c>
      <c r="U30">
        <v>0.89136614390683166</v>
      </c>
    </row>
    <row r="31" spans="1:21" x14ac:dyDescent="0.25">
      <c r="A31">
        <v>24</v>
      </c>
      <c r="B31">
        <f t="shared" si="0"/>
        <v>0.69554988202760581</v>
      </c>
      <c r="C31">
        <f t="shared" si="8"/>
        <v>0.78423030210253175</v>
      </c>
      <c r="D31">
        <f t="shared" si="1"/>
        <v>0.14063613503532862</v>
      </c>
      <c r="F31">
        <f t="shared" si="2"/>
        <v>7.6356201114926902E-3</v>
      </c>
      <c r="G31">
        <f t="shared" si="9"/>
        <v>8.6091376355641701E-3</v>
      </c>
      <c r="H31">
        <f t="shared" si="10"/>
        <v>0.14072509634386265</v>
      </c>
      <c r="J31">
        <f t="shared" si="3"/>
        <v>0.68173025802757092</v>
      </c>
      <c r="K31">
        <f t="shared" si="4"/>
        <v>0.69554988202760581</v>
      </c>
      <c r="L31">
        <f t="shared" si="5"/>
        <v>7.4841165584889763E-3</v>
      </c>
      <c r="M31">
        <f t="shared" si="11"/>
        <v>7.6356201114926902E-3</v>
      </c>
      <c r="O31">
        <v>24</v>
      </c>
      <c r="P31">
        <f t="shared" si="6"/>
        <v>-23.055568284936221</v>
      </c>
      <c r="R31">
        <f t="shared" si="7"/>
        <v>0.88692043671715748</v>
      </c>
      <c r="U31">
        <v>0.88692043671715781</v>
      </c>
    </row>
    <row r="32" spans="1:21" x14ac:dyDescent="0.25">
      <c r="A32">
        <v>25</v>
      </c>
      <c r="B32">
        <f t="shared" si="0"/>
        <v>0.60162484110752834</v>
      </c>
      <c r="C32">
        <f t="shared" si="8"/>
        <v>0.68173025802757092</v>
      </c>
      <c r="D32">
        <f t="shared" si="1"/>
        <v>0.12164503881153468</v>
      </c>
      <c r="F32">
        <f t="shared" si="2"/>
        <v>6.6047096814486035E-3</v>
      </c>
      <c r="G32">
        <f t="shared" si="9"/>
        <v>7.4841165584889763E-3</v>
      </c>
      <c r="H32">
        <f t="shared" si="10"/>
        <v>0.12172533372189977</v>
      </c>
      <c r="J32">
        <f t="shared" si="3"/>
        <v>0.58967137909420753</v>
      </c>
      <c r="K32">
        <f t="shared" si="4"/>
        <v>0.60162484110752834</v>
      </c>
      <c r="L32">
        <f t="shared" si="5"/>
        <v>6.4736611262970201E-3</v>
      </c>
      <c r="M32">
        <f t="shared" si="11"/>
        <v>6.6047096814486035E-3</v>
      </c>
      <c r="O32">
        <v>25</v>
      </c>
      <c r="P32">
        <f t="shared" si="6"/>
        <v>-23.028707734223726</v>
      </c>
      <c r="R32">
        <f t="shared" si="7"/>
        <v>0.88249690258459546</v>
      </c>
      <c r="U32">
        <v>0.88249690258459579</v>
      </c>
    </row>
    <row r="33" spans="1:21" x14ac:dyDescent="0.25">
      <c r="A33">
        <v>26</v>
      </c>
      <c r="B33">
        <f t="shared" si="0"/>
        <v>0.51778774372724978</v>
      </c>
      <c r="C33">
        <f t="shared" si="8"/>
        <v>0.58967137909420753</v>
      </c>
      <c r="D33">
        <f t="shared" si="1"/>
        <v>0.10469366601599607</v>
      </c>
      <c r="F33">
        <f t="shared" si="2"/>
        <v>5.6844922563294683E-3</v>
      </c>
      <c r="G33">
        <f t="shared" si="9"/>
        <v>6.4736611262970201E-3</v>
      </c>
      <c r="H33">
        <f t="shared" si="10"/>
        <v>0.104765652135295</v>
      </c>
      <c r="J33">
        <f t="shared" si="3"/>
        <v>0.50750001007214873</v>
      </c>
      <c r="K33">
        <f t="shared" si="4"/>
        <v>0.51778774372724978</v>
      </c>
      <c r="L33">
        <f t="shared" si="5"/>
        <v>5.5717023635269503E-3</v>
      </c>
      <c r="M33">
        <f t="shared" si="11"/>
        <v>5.6844922563294683E-3</v>
      </c>
      <c r="O33">
        <v>26</v>
      </c>
      <c r="P33">
        <f t="shared" si="6"/>
        <v>-23.001846444994992</v>
      </c>
      <c r="R33">
        <f t="shared" si="7"/>
        <v>0.8780954309205613</v>
      </c>
      <c r="U33">
        <v>0.87809543092056175</v>
      </c>
    </row>
    <row r="34" spans="1:21" x14ac:dyDescent="0.25">
      <c r="A34">
        <v>27</v>
      </c>
      <c r="B34">
        <f t="shared" si="0"/>
        <v>0.44341083398187409</v>
      </c>
      <c r="C34">
        <f t="shared" si="8"/>
        <v>0.50750001007214873</v>
      </c>
      <c r="D34">
        <f t="shared" si="1"/>
        <v>8.9655088060999089E-2</v>
      </c>
      <c r="F34">
        <f t="shared" si="2"/>
        <v>4.8680850102033255E-3</v>
      </c>
      <c r="G34">
        <f t="shared" si="9"/>
        <v>5.5717023635269503E-3</v>
      </c>
      <c r="H34">
        <f t="shared" si="10"/>
        <v>8.9719200545331168E-2</v>
      </c>
      <c r="J34">
        <f t="shared" si="3"/>
        <v>0.4346008677069777</v>
      </c>
      <c r="K34">
        <f t="shared" si="4"/>
        <v>0.44341083398187409</v>
      </c>
      <c r="L34">
        <f t="shared" si="5"/>
        <v>4.7714940110964114E-3</v>
      </c>
      <c r="M34">
        <f t="shared" si="11"/>
        <v>4.8680850102033255E-3</v>
      </c>
      <c r="O34">
        <v>27</v>
      </c>
      <c r="P34">
        <f t="shared" si="6"/>
        <v>-22.974984417230104</v>
      </c>
      <c r="R34">
        <f t="shared" si="7"/>
        <v>0.87371591168803442</v>
      </c>
      <c r="U34">
        <v>0.87371591168803475</v>
      </c>
    </row>
    <row r="35" spans="1:21" x14ac:dyDescent="0.25">
      <c r="A35">
        <v>28</v>
      </c>
      <c r="B35">
        <f t="shared" si="0"/>
        <v>0.37782384345252801</v>
      </c>
      <c r="C35">
        <f t="shared" si="8"/>
        <v>0.4346008677069777</v>
      </c>
      <c r="D35">
        <f t="shared" si="1"/>
        <v>7.6393780576110681E-2</v>
      </c>
      <c r="F35">
        <f t="shared" si="2"/>
        <v>4.1481376137027463E-3</v>
      </c>
      <c r="G35">
        <f t="shared" si="9"/>
        <v>4.7714940110964114E-3</v>
      </c>
      <c r="H35">
        <f t="shared" si="10"/>
        <v>7.6450511787156283E-2</v>
      </c>
      <c r="J35">
        <f t="shared" si="3"/>
        <v>0.37031700089575686</v>
      </c>
      <c r="K35">
        <f t="shared" si="4"/>
        <v>0.37782384345252801</v>
      </c>
      <c r="L35">
        <f t="shared" si="5"/>
        <v>4.065831582542501E-3</v>
      </c>
      <c r="M35">
        <f t="shared" si="11"/>
        <v>4.1481376137027463E-3</v>
      </c>
      <c r="O35">
        <v>28</v>
      </c>
      <c r="P35">
        <f t="shared" si="6"/>
        <v>-22.94812165090838</v>
      </c>
      <c r="R35">
        <f t="shared" si="7"/>
        <v>0.86935823539880586</v>
      </c>
      <c r="U35">
        <v>0.86935823539880608</v>
      </c>
    </row>
    <row r="36" spans="1:21" x14ac:dyDescent="0.25">
      <c r="A36">
        <v>29</v>
      </c>
      <c r="B36">
        <f t="shared" si="0"/>
        <v>0.32033246129274007</v>
      </c>
      <c r="C36">
        <f t="shared" si="8"/>
        <v>0.37031700089575686</v>
      </c>
      <c r="D36">
        <f t="shared" si="1"/>
        <v>6.4769357952068424E-2</v>
      </c>
      <c r="F36">
        <f t="shared" si="2"/>
        <v>3.5170349589329886E-3</v>
      </c>
      <c r="G36">
        <f t="shared" si="9"/>
        <v>4.065831582542501E-3</v>
      </c>
      <c r="H36">
        <f t="shared" si="10"/>
        <v>6.4819238806240562E-2</v>
      </c>
      <c r="J36">
        <f t="shared" si="3"/>
        <v>0.31396789379807449</v>
      </c>
      <c r="K36">
        <f t="shared" si="4"/>
        <v>0.32033246129274007</v>
      </c>
      <c r="L36">
        <f t="shared" si="5"/>
        <v>3.4472510665265795E-3</v>
      </c>
      <c r="M36">
        <f t="shared" si="11"/>
        <v>3.5170349589329886E-3</v>
      </c>
      <c r="O36">
        <v>29</v>
      </c>
      <c r="P36">
        <f t="shared" si="6"/>
        <v>-22.921258146009752</v>
      </c>
      <c r="R36">
        <f t="shared" si="7"/>
        <v>0.8650222931107413</v>
      </c>
      <c r="U36">
        <v>0.86502229311074164</v>
      </c>
    </row>
    <row r="37" spans="1:21" x14ac:dyDescent="0.25">
      <c r="A37">
        <v>30</v>
      </c>
      <c r="B37">
        <f t="shared" si="0"/>
        <v>0.27023467053337813</v>
      </c>
      <c r="C37">
        <f t="shared" si="8"/>
        <v>0.31396789379807449</v>
      </c>
      <c r="D37">
        <f t="shared" si="1"/>
        <v>5.4639876446490904E-2</v>
      </c>
      <c r="F37">
        <f t="shared" si="2"/>
        <v>2.9670764896992147E-3</v>
      </c>
      <c r="G37">
        <f t="shared" si="9"/>
        <v>3.4472510665265795E-3</v>
      </c>
      <c r="H37">
        <f t="shared" si="10"/>
        <v>5.4683459728971026E-2</v>
      </c>
      <c r="J37">
        <f t="shared" si="3"/>
        <v>0.26486547756096618</v>
      </c>
      <c r="K37">
        <f t="shared" si="4"/>
        <v>0.27023467053337813</v>
      </c>
      <c r="L37">
        <f t="shared" si="5"/>
        <v>2.9082046988479879E-3</v>
      </c>
      <c r="M37">
        <f t="shared" si="11"/>
        <v>2.9670764896992147E-3</v>
      </c>
      <c r="O37">
        <v>30</v>
      </c>
      <c r="P37">
        <f t="shared" si="6"/>
        <v>-22.894393902513688</v>
      </c>
      <c r="R37">
        <f t="shared" si="7"/>
        <v>0.86070797642505781</v>
      </c>
      <c r="U37">
        <v>0.86070797642505814</v>
      </c>
    </row>
    <row r="38" spans="1:21" x14ac:dyDescent="0.25">
      <c r="A38">
        <v>31</v>
      </c>
      <c r="B38">
        <f t="shared" si="0"/>
        <v>0.22683481497465691</v>
      </c>
      <c r="C38">
        <f t="shared" si="8"/>
        <v>0.26486547756096618</v>
      </c>
      <c r="D38">
        <f t="shared" si="1"/>
        <v>4.58646784275114E-2</v>
      </c>
      <c r="F38">
        <f t="shared" si="2"/>
        <v>2.4906306433225781E-3</v>
      </c>
      <c r="G38">
        <f t="shared" si="9"/>
        <v>2.9082046988479879E-3</v>
      </c>
      <c r="H38">
        <f t="shared" si="10"/>
        <v>4.5902524237815726E-2</v>
      </c>
      <c r="J38">
        <f t="shared" si="3"/>
        <v>0.22232791772103502</v>
      </c>
      <c r="K38">
        <f t="shared" si="4"/>
        <v>0.22683481497465691</v>
      </c>
      <c r="L38">
        <f t="shared" si="5"/>
        <v>2.4412123398745915E-3</v>
      </c>
      <c r="M38">
        <f t="shared" si="11"/>
        <v>2.4906306433225781E-3</v>
      </c>
      <c r="O38">
        <v>31</v>
      </c>
      <c r="P38">
        <f t="shared" si="6"/>
        <v>-22.867528920399959</v>
      </c>
      <c r="R38">
        <f t="shared" si="7"/>
        <v>0.85641517748361351</v>
      </c>
      <c r="U38">
        <v>0.85641517748361395</v>
      </c>
    </row>
    <row r="39" spans="1:21" x14ac:dyDescent="0.25">
      <c r="A39">
        <v>32</v>
      </c>
      <c r="B39">
        <f t="shared" si="0"/>
        <v>0.18945535419977086</v>
      </c>
      <c r="C39">
        <f t="shared" si="8"/>
        <v>0.22232791772103502</v>
      </c>
      <c r="D39">
        <f t="shared" si="1"/>
        <v>3.8306769169069457E-2</v>
      </c>
      <c r="F39">
        <f t="shared" si="2"/>
        <v>2.080263932971805E-3</v>
      </c>
      <c r="G39">
        <f t="shared" si="9"/>
        <v>2.4412123398745915E-3</v>
      </c>
      <c r="H39">
        <f t="shared" si="10"/>
        <v>3.8339432569136946E-2</v>
      </c>
      <c r="J39">
        <f t="shared" si="3"/>
        <v>0.1856911356620552</v>
      </c>
      <c r="K39">
        <f t="shared" si="4"/>
        <v>0.18945535419977086</v>
      </c>
      <c r="L39">
        <f t="shared" si="5"/>
        <v>2.0389879956636699E-3</v>
      </c>
      <c r="M39">
        <f t="shared" si="11"/>
        <v>2.080263932971805E-3</v>
      </c>
      <c r="O39">
        <v>32</v>
      </c>
      <c r="P39">
        <f t="shared" si="6"/>
        <v>-22.840663199648198</v>
      </c>
      <c r="R39">
        <f t="shared" si="7"/>
        <v>0.85214378896621135</v>
      </c>
      <c r="U39">
        <v>0.85214378896621168</v>
      </c>
    </row>
    <row r="40" spans="1:21" x14ac:dyDescent="0.25">
      <c r="A40">
        <v>33</v>
      </c>
      <c r="B40">
        <f t="shared" si="0"/>
        <v>0.15744634483279166</v>
      </c>
      <c r="C40">
        <f t="shared" si="8"/>
        <v>0.1856911356620552</v>
      </c>
      <c r="D40">
        <f t="shared" si="1"/>
        <v>3.1834733906035771E-2</v>
      </c>
      <c r="F40">
        <f t="shared" si="2"/>
        <v>1.7288450842340645E-3</v>
      </c>
      <c r="G40">
        <f t="shared" si="9"/>
        <v>2.0389879956636699E-3</v>
      </c>
      <c r="H40">
        <f t="shared" si="10"/>
        <v>3.1862754758616565E-2</v>
      </c>
      <c r="J40">
        <f t="shared" si="3"/>
        <v>0.15431810149325406</v>
      </c>
      <c r="K40">
        <f t="shared" si="4"/>
        <v>0.15744634483279166</v>
      </c>
      <c r="L40">
        <f t="shared" si="5"/>
        <v>1.6945418882879711E-3</v>
      </c>
      <c r="M40">
        <f t="shared" si="11"/>
        <v>1.7288450842340645E-3</v>
      </c>
      <c r="O40">
        <v>33</v>
      </c>
      <c r="P40">
        <f t="shared" si="6"/>
        <v>-22.813796740238175</v>
      </c>
      <c r="R40">
        <f t="shared" si="7"/>
        <v>0.84789370408791587</v>
      </c>
      <c r="U40">
        <v>0.8478937040879162</v>
      </c>
    </row>
    <row r="41" spans="1:21" x14ac:dyDescent="0.25">
      <c r="A41">
        <v>34</v>
      </c>
      <c r="B41">
        <f t="shared" si="0"/>
        <v>0.13019275279380832</v>
      </c>
      <c r="C41">
        <f t="shared" si="8"/>
        <v>0.15431810149325406</v>
      </c>
      <c r="D41">
        <f t="shared" si="1"/>
        <v>2.632421632961255E-2</v>
      </c>
      <c r="F41">
        <f t="shared" si="2"/>
        <v>1.4296253713973609E-3</v>
      </c>
      <c r="G41">
        <f t="shared" si="9"/>
        <v>1.6945418882879711E-3</v>
      </c>
      <c r="H41">
        <f t="shared" si="10"/>
        <v>2.6348111245439433E-2</v>
      </c>
      <c r="J41">
        <f t="shared" si="3"/>
        <v>0.12760600101995279</v>
      </c>
      <c r="K41">
        <f t="shared" si="4"/>
        <v>0.13019275279380832</v>
      </c>
      <c r="L41">
        <f t="shared" si="5"/>
        <v>1.4012591981110616E-3</v>
      </c>
      <c r="M41">
        <f t="shared" si="11"/>
        <v>1.4296253713973609E-3</v>
      </c>
      <c r="O41">
        <v>34</v>
      </c>
      <c r="P41">
        <f t="shared" si="6"/>
        <v>-22.786929542149817</v>
      </c>
      <c r="R41">
        <f t="shared" si="7"/>
        <v>0.8436648165963837</v>
      </c>
      <c r="U41">
        <v>0.84366481659638404</v>
      </c>
    </row>
    <row r="42" spans="1:21" x14ac:dyDescent="0.25">
      <c r="A42">
        <v>35</v>
      </c>
      <c r="B42">
        <f t="shared" si="0"/>
        <v>0.107119753448482</v>
      </c>
      <c r="C42">
        <f t="shared" si="8"/>
        <v>0.12760600101995279</v>
      </c>
      <c r="D42">
        <f t="shared" si="1"/>
        <v>2.1658990246703699E-2</v>
      </c>
      <c r="F42">
        <f t="shared" si="2"/>
        <v>1.1762968717717603E-3</v>
      </c>
      <c r="G42">
        <f t="shared" si="9"/>
        <v>1.4012591981110616E-3</v>
      </c>
      <c r="H42">
        <f t="shared" si="10"/>
        <v>2.1679246504146057E-2</v>
      </c>
      <c r="J42">
        <f t="shared" si="3"/>
        <v>0.1049914305864048</v>
      </c>
      <c r="K42">
        <f t="shared" si="4"/>
        <v>0.107119753448482</v>
      </c>
      <c r="L42">
        <f t="shared" si="5"/>
        <v>1.1529571622447843E-3</v>
      </c>
      <c r="M42">
        <f t="shared" si="11"/>
        <v>1.1762968717717603E-3</v>
      </c>
      <c r="O42">
        <v>35</v>
      </c>
      <c r="P42">
        <f t="shared" si="6"/>
        <v>-22.760061605362605</v>
      </c>
      <c r="R42">
        <f t="shared" si="7"/>
        <v>0.83945702076920736</v>
      </c>
      <c r="U42">
        <v>0.8394570207692077</v>
      </c>
    </row>
    <row r="43" spans="1:21" x14ac:dyDescent="0.25">
      <c r="A43">
        <v>36</v>
      </c>
      <c r="B43">
        <f t="shared" si="0"/>
        <v>8.7696214422278221E-2</v>
      </c>
      <c r="C43">
        <f t="shared" si="8"/>
        <v>0.1049914305864048</v>
      </c>
      <c r="D43">
        <f t="shared" si="1"/>
        <v>1.7731663784667503E-2</v>
      </c>
      <c r="F43">
        <f t="shared" si="2"/>
        <v>9.6303077265634117E-4</v>
      </c>
      <c r="G43">
        <f t="shared" si="9"/>
        <v>1.1529571622447843E-3</v>
      </c>
      <c r="H43">
        <f t="shared" si="10"/>
        <v>1.7748735045132403E-2</v>
      </c>
      <c r="J43">
        <f t="shared" si="3"/>
        <v>8.5953810691277055E-2</v>
      </c>
      <c r="K43">
        <f t="shared" si="4"/>
        <v>8.7696214422278221E-2</v>
      </c>
      <c r="L43">
        <f t="shared" si="5"/>
        <v>9.4392262144151796E-4</v>
      </c>
      <c r="M43">
        <f t="shared" si="11"/>
        <v>9.6303077265634117E-4</v>
      </c>
      <c r="O43">
        <v>36</v>
      </c>
      <c r="P43">
        <f t="shared" si="6"/>
        <v>-22.733192929856152</v>
      </c>
      <c r="R43">
        <f t="shared" si="7"/>
        <v>0.835270211411272</v>
      </c>
      <c r="U43">
        <v>0.83527021141127233</v>
      </c>
    </row>
    <row r="44" spans="1:21" x14ac:dyDescent="0.25">
      <c r="A44">
        <v>37</v>
      </c>
      <c r="B44">
        <f t="shared" si="0"/>
        <v>7.1436580278935E-2</v>
      </c>
      <c r="C44">
        <f t="shared" si="8"/>
        <v>8.5953810691277055E-2</v>
      </c>
      <c r="D44">
        <f t="shared" si="1"/>
        <v>1.4444060462325915E-2</v>
      </c>
      <c r="F44">
        <f t="shared" si="2"/>
        <v>7.8449813430497384E-4</v>
      </c>
      <c r="G44">
        <f t="shared" si="9"/>
        <v>9.4392262144151796E-4</v>
      </c>
      <c r="H44">
        <f t="shared" si="10"/>
        <v>1.4458364077788843E-2</v>
      </c>
      <c r="J44">
        <f t="shared" si="3"/>
        <v>7.001723322013699E-2</v>
      </c>
      <c r="K44">
        <f t="shared" si="4"/>
        <v>7.1436580278935E-2</v>
      </c>
      <c r="L44">
        <f t="shared" si="5"/>
        <v>7.6893237108777352E-4</v>
      </c>
      <c r="M44">
        <f t="shared" si="11"/>
        <v>7.8449813430497384E-4</v>
      </c>
      <c r="O44">
        <v>37</v>
      </c>
      <c r="P44">
        <f>(((L44/J44)-$B$1)/$B$1)*1000</f>
        <v>-22.70632351561024</v>
      </c>
      <c r="R44">
        <f t="shared" si="7"/>
        <v>0.83110428385212565</v>
      </c>
      <c r="U44">
        <v>0.83110428385212598</v>
      </c>
    </row>
    <row r="45" spans="1:21" x14ac:dyDescent="0.25">
      <c r="A45">
        <v>38</v>
      </c>
      <c r="B45">
        <f t="shared" si="0"/>
        <v>5.7901390544834903E-2</v>
      </c>
      <c r="C45">
        <f t="shared" si="8"/>
        <v>7.001723322013699E-2</v>
      </c>
      <c r="D45">
        <f t="shared" si="1"/>
        <v>1.1707323931475428E-2</v>
      </c>
      <c r="F45">
        <f t="shared" si="2"/>
        <v>6.3587564765576121E-4</v>
      </c>
      <c r="G45">
        <f t="shared" si="9"/>
        <v>7.6893237108777352E-4</v>
      </c>
      <c r="H45">
        <f t="shared" si="10"/>
        <v>1.1719239625919507E-2</v>
      </c>
      <c r="J45">
        <f t="shared" si="3"/>
        <v>5.6750969177389352E-2</v>
      </c>
      <c r="K45">
        <f t="shared" si="4"/>
        <v>5.7901390544834903E-2</v>
      </c>
      <c r="L45">
        <f t="shared" si="5"/>
        <v>6.2325880469059271E-4</v>
      </c>
      <c r="M45">
        <f t="shared" si="11"/>
        <v>6.3587564765576121E-4</v>
      </c>
      <c r="O45">
        <v>38</v>
      </c>
      <c r="P45">
        <f t="shared" si="6"/>
        <v>-22.679453362604796</v>
      </c>
      <c r="R45">
        <f t="shared" si="7"/>
        <v>0.82695913394336229</v>
      </c>
      <c r="U45">
        <v>0.82695913394336262</v>
      </c>
    </row>
    <row r="46" spans="1:21" x14ac:dyDescent="0.25">
      <c r="A46">
        <v>39</v>
      </c>
      <c r="B46">
        <f t="shared" si="0"/>
        <v>4.6696664317424807E-2</v>
      </c>
      <c r="C46">
        <f t="shared" si="8"/>
        <v>5.6750969177389352E-2</v>
      </c>
      <c r="D46">
        <f t="shared" si="1"/>
        <v>9.4417935482938066E-3</v>
      </c>
      <c r="F46">
        <f t="shared" si="2"/>
        <v>5.1283894543798663E-4</v>
      </c>
      <c r="G46">
        <f t="shared" si="9"/>
        <v>6.2325880469059271E-4</v>
      </c>
      <c r="H46">
        <f t="shared" si="10"/>
        <v>9.4516632509022494E-3</v>
      </c>
      <c r="J46">
        <f t="shared" si="3"/>
        <v>4.5768865521684313E-2</v>
      </c>
      <c r="K46">
        <f t="shared" si="4"/>
        <v>4.6696664317424807E-2</v>
      </c>
      <c r="L46">
        <f t="shared" si="5"/>
        <v>5.0266335770339152E-4</v>
      </c>
      <c r="M46">
        <f t="shared" si="11"/>
        <v>5.1283894543798663E-4</v>
      </c>
      <c r="O46">
        <v>39</v>
      </c>
      <c r="P46">
        <f t="shared" si="6"/>
        <v>-22.652582470818984</v>
      </c>
      <c r="R46">
        <f t="shared" si="7"/>
        <v>0.82283465805601841</v>
      </c>
      <c r="U46">
        <v>0.82283465805601863</v>
      </c>
    </row>
    <row r="47" spans="1:21" x14ac:dyDescent="0.25">
      <c r="A47">
        <v>40</v>
      </c>
      <c r="B47">
        <f t="shared" si="0"/>
        <v>3.7472377736093472E-2</v>
      </c>
      <c r="C47">
        <f t="shared" si="8"/>
        <v>4.5768865521684313E-2</v>
      </c>
      <c r="D47">
        <f t="shared" si="1"/>
        <v>7.5766965268192253E-3</v>
      </c>
      <c r="F47">
        <f t="shared" si="2"/>
        <v>4.1154594939720471E-4</v>
      </c>
      <c r="G47">
        <f t="shared" si="9"/>
        <v>5.0266335770339152E-4</v>
      </c>
      <c r="H47">
        <f t="shared" si="10"/>
        <v>7.5848251396999191E-3</v>
      </c>
      <c r="J47">
        <f t="shared" si="3"/>
        <v>3.6727852887364451E-2</v>
      </c>
      <c r="K47">
        <f t="shared" si="4"/>
        <v>3.7472377736093472E-2</v>
      </c>
      <c r="L47">
        <f t="shared" si="5"/>
        <v>4.033801851701295E-4</v>
      </c>
      <c r="M47">
        <f t="shared" si="11"/>
        <v>4.1154594939720471E-4</v>
      </c>
      <c r="O47">
        <v>40</v>
      </c>
      <c r="P47">
        <f t="shared" si="6"/>
        <v>-22.625710840232426</v>
      </c>
      <c r="R47">
        <f t="shared" si="7"/>
        <v>0.81873075307798182</v>
      </c>
      <c r="U47">
        <v>0.81873075307798204</v>
      </c>
    </row>
    <row r="48" spans="1:21" x14ac:dyDescent="0.25">
      <c r="A48">
        <v>41</v>
      </c>
      <c r="B48">
        <f t="shared" si="0"/>
        <v>2.9920246792244674E-2</v>
      </c>
      <c r="C48">
        <f t="shared" si="8"/>
        <v>3.6727852887364451E-2</v>
      </c>
      <c r="D48">
        <f t="shared" si="1"/>
        <v>6.0496996360607149E-3</v>
      </c>
      <c r="F48">
        <f t="shared" si="2"/>
        <v>3.2861258534238545E-4</v>
      </c>
      <c r="G48">
        <f t="shared" si="9"/>
        <v>4.033801851701295E-4</v>
      </c>
      <c r="H48">
        <f t="shared" si="10"/>
        <v>6.0563565312146883E-3</v>
      </c>
      <c r="J48">
        <f t="shared" si="3"/>
        <v>2.9325772447066568E-2</v>
      </c>
      <c r="K48">
        <f t="shared" si="4"/>
        <v>2.9920246792244674E-2</v>
      </c>
      <c r="L48">
        <f t="shared" si="5"/>
        <v>3.2209235862678805E-4</v>
      </c>
      <c r="M48">
        <f t="shared" si="11"/>
        <v>3.2861258534238545E-4</v>
      </c>
      <c r="O48">
        <v>41</v>
      </c>
      <c r="P48">
        <f t="shared" si="6"/>
        <v>-22.598838470825669</v>
      </c>
      <c r="R48">
        <f t="shared" si="7"/>
        <v>0.81464731641141452</v>
      </c>
      <c r="U48">
        <v>0.81464731641141486</v>
      </c>
    </row>
    <row r="49" spans="1:21" x14ac:dyDescent="0.25">
      <c r="A49">
        <v>42</v>
      </c>
      <c r="B49">
        <f t="shared" si="0"/>
        <v>2.3771009146498743E-2</v>
      </c>
      <c r="C49">
        <f t="shared" si="8"/>
        <v>2.9325772447066568E-2</v>
      </c>
      <c r="D49">
        <f t="shared" si="1"/>
        <v>4.8063595992678858E-3</v>
      </c>
      <c r="F49">
        <f t="shared" si="2"/>
        <v>2.6108299165025409E-4</v>
      </c>
      <c r="G49">
        <f t="shared" si="9"/>
        <v>3.2209235862678805E-4</v>
      </c>
      <c r="H49">
        <f t="shared" si="10"/>
        <v>4.8117806566130225E-3</v>
      </c>
      <c r="J49">
        <f t="shared" si="3"/>
        <v>2.3298711735494419E-2</v>
      </c>
      <c r="K49">
        <f t="shared" si="4"/>
        <v>2.3771009146498743E-2</v>
      </c>
      <c r="L49">
        <f t="shared" si="5"/>
        <v>2.5590266571912031E-4</v>
      </c>
      <c r="M49">
        <f t="shared" si="11"/>
        <v>2.6108299165025409E-4</v>
      </c>
      <c r="O49">
        <v>42</v>
      </c>
      <c r="P49">
        <f t="shared" si="6"/>
        <v>-22.571965362577565</v>
      </c>
      <c r="R49">
        <f t="shared" si="7"/>
        <v>0.81058424597018708</v>
      </c>
      <c r="U49">
        <v>0.81058424597018741</v>
      </c>
    </row>
    <row r="50" spans="1:21" x14ac:dyDescent="0.25">
      <c r="A50">
        <v>43</v>
      </c>
      <c r="B50">
        <f t="shared" si="0"/>
        <v>1.8791376517422055E-2</v>
      </c>
      <c r="C50">
        <f t="shared" si="8"/>
        <v>2.3298711735494419E-2</v>
      </c>
      <c r="D50">
        <f t="shared" si="1"/>
        <v>3.7995068846823307E-3</v>
      </c>
      <c r="F50">
        <f t="shared" si="2"/>
        <v>2.0639610455431634E-4</v>
      </c>
      <c r="G50">
        <f t="shared" si="9"/>
        <v>2.5590266571912031E-4</v>
      </c>
      <c r="H50">
        <f t="shared" si="10"/>
        <v>3.8038969034993124E-3</v>
      </c>
      <c r="J50">
        <f t="shared" si="3"/>
        <v>1.8418017590012228E-2</v>
      </c>
      <c r="K50">
        <f>B50</f>
        <v>1.8791376517422055E-2</v>
      </c>
      <c r="L50">
        <f t="shared" si="5"/>
        <v>2.0230085849577559E-4</v>
      </c>
      <c r="M50">
        <f t="shared" si="11"/>
        <v>2.0639610455431634E-4</v>
      </c>
      <c r="O50">
        <v>43</v>
      </c>
      <c r="P50">
        <f t="shared" si="6"/>
        <v>-22.545091515468201</v>
      </c>
      <c r="R50">
        <f t="shared" si="7"/>
        <v>0.80654144017732687</v>
      </c>
      <c r="U50">
        <v>0.8065414401773271</v>
      </c>
    </row>
    <row r="51" spans="1:21" x14ac:dyDescent="0.25">
      <c r="A51">
        <v>44</v>
      </c>
      <c r="B51">
        <f t="shared" si="0"/>
        <v>1.4780805337188398E-2</v>
      </c>
      <c r="C51">
        <f t="shared" si="8"/>
        <v>1.8418017590012228E-2</v>
      </c>
      <c r="D51">
        <f t="shared" si="1"/>
        <v>2.9885927509211065E-3</v>
      </c>
      <c r="F51">
        <f t="shared" si="2"/>
        <v>1.6235024178680728E-4</v>
      </c>
      <c r="G51">
        <f t="shared" si="9"/>
        <v>2.0230085849577559E-4</v>
      </c>
      <c r="H51">
        <f t="shared" si="10"/>
        <v>2.9921280895719589E-3</v>
      </c>
      <c r="J51">
        <f t="shared" si="3"/>
        <v>1.4487130968957328E-2</v>
      </c>
      <c r="K51">
        <f t="shared" si="4"/>
        <v>1.4780805337188398E-2</v>
      </c>
      <c r="L51">
        <f t="shared" si="5"/>
        <v>1.591289397703945E-4</v>
      </c>
      <c r="M51">
        <f t="shared" si="11"/>
        <v>1.6235024178680728E-4</v>
      </c>
      <c r="O51">
        <v>44</v>
      </c>
      <c r="P51">
        <f t="shared" si="6"/>
        <v>-22.518216929477195</v>
      </c>
      <c r="R51">
        <f t="shared" si="7"/>
        <v>0.80251879796247849</v>
      </c>
      <c r="U51">
        <v>0.80251879796247871</v>
      </c>
    </row>
    <row r="52" spans="1:21" x14ac:dyDescent="0.25">
      <c r="A52">
        <v>45</v>
      </c>
      <c r="B52">
        <f t="shared" si="0"/>
        <v>1.1568209042003676E-2</v>
      </c>
      <c r="C52">
        <f t="shared" si="8"/>
        <v>1.4487130968957328E-2</v>
      </c>
      <c r="D52">
        <f t="shared" si="1"/>
        <v>2.3390244912493102E-3</v>
      </c>
      <c r="F52">
        <f t="shared" si="2"/>
        <v>1.2706703928064408E-4</v>
      </c>
      <c r="G52">
        <f t="shared" si="9"/>
        <v>1.591289397703945E-4</v>
      </c>
      <c r="H52">
        <f t="shared" si="10"/>
        <v>2.3418558131229963E-3</v>
      </c>
      <c r="J52">
        <f t="shared" si="3"/>
        <v>1.1338364564353474E-2</v>
      </c>
      <c r="K52">
        <f t="shared" si="4"/>
        <v>1.1568209042003676E-2</v>
      </c>
      <c r="L52">
        <f t="shared" si="5"/>
        <v>1.2454581538008566E-4</v>
      </c>
      <c r="M52">
        <f t="shared" si="11"/>
        <v>1.2706703928064408E-4</v>
      </c>
      <c r="O52">
        <v>45</v>
      </c>
      <c r="P52">
        <f t="shared" si="6"/>
        <v>-22.491341604583866</v>
      </c>
      <c r="R52">
        <f t="shared" si="7"/>
        <v>0.79851621875937706</v>
      </c>
      <c r="U52">
        <v>0.79851621875937728</v>
      </c>
    </row>
    <row r="53" spans="1:21" x14ac:dyDescent="0.25">
      <c r="A53">
        <v>46</v>
      </c>
      <c r="B53">
        <f t="shared" si="0"/>
        <v>9.0087116438119109E-3</v>
      </c>
      <c r="C53">
        <f t="shared" si="8"/>
        <v>1.1338364564353474E-2</v>
      </c>
      <c r="D53">
        <f t="shared" si="1"/>
        <v>1.8215090246872976E-3</v>
      </c>
      <c r="F53">
        <f t="shared" si="2"/>
        <v>9.8955835370654599E-5</v>
      </c>
      <c r="G53">
        <f t="shared" si="9"/>
        <v>1.2454581538008566E-4</v>
      </c>
      <c r="H53">
        <f t="shared" si="10"/>
        <v>1.8237640509855676E-3</v>
      </c>
      <c r="J53">
        <f t="shared" si="3"/>
        <v>8.8297208757029521E-3</v>
      </c>
      <c r="K53">
        <f t="shared" si="4"/>
        <v>9.0087116438119109E-3</v>
      </c>
      <c r="L53">
        <f t="shared" si="5"/>
        <v>9.6992385064039759E-5</v>
      </c>
      <c r="M53">
        <f t="shared" si="11"/>
        <v>9.8955835370654599E-5</v>
      </c>
      <c r="O53">
        <v>46</v>
      </c>
      <c r="P53">
        <f t="shared" si="6"/>
        <v>-22.464465540768607</v>
      </c>
      <c r="R53">
        <f t="shared" si="7"/>
        <v>0.79453360250333405</v>
      </c>
      <c r="U53">
        <v>0.79453360250333427</v>
      </c>
    </row>
    <row r="54" spans="1:21" x14ac:dyDescent="0.25">
      <c r="A54">
        <v>47</v>
      </c>
      <c r="B54">
        <f t="shared" si="0"/>
        <v>6.9805199346890659E-3</v>
      </c>
      <c r="C54">
        <f t="shared" si="8"/>
        <v>8.8297208757029521E-3</v>
      </c>
      <c r="D54">
        <f t="shared" si="1"/>
        <v>1.4114204739564191E-3</v>
      </c>
      <c r="F54">
        <f t="shared" si="2"/>
        <v>7.6679352267595399E-5</v>
      </c>
      <c r="G54">
        <f t="shared" si="9"/>
        <v>9.6992385064039759E-5</v>
      </c>
      <c r="H54">
        <f t="shared" si="10"/>
        <v>1.413206665323855E-3</v>
      </c>
      <c r="J54">
        <f t="shared" si="3"/>
        <v>6.8418265593973683E-3</v>
      </c>
      <c r="K54">
        <f t="shared" si="4"/>
        <v>6.9805199346890659E-3</v>
      </c>
      <c r="L54">
        <f t="shared" si="5"/>
        <v>7.5157904874857971E-5</v>
      </c>
      <c r="M54">
        <f t="shared" si="11"/>
        <v>7.6679352267595399E-5</v>
      </c>
      <c r="O54">
        <v>47</v>
      </c>
      <c r="P54">
        <f t="shared" si="6"/>
        <v>-22.437588738010579</v>
      </c>
      <c r="R54">
        <f t="shared" si="7"/>
        <v>0.79057084962873558</v>
      </c>
      <c r="U54">
        <v>0.79057084962873581</v>
      </c>
    </row>
    <row r="55" spans="1:21" x14ac:dyDescent="0.25">
      <c r="A55">
        <v>48</v>
      </c>
      <c r="B55">
        <f t="shared" si="0"/>
        <v>5.381971392207089E-3</v>
      </c>
      <c r="C55">
        <f t="shared" si="8"/>
        <v>6.8418265593973683E-3</v>
      </c>
      <c r="D55">
        <f t="shared" si="1"/>
        <v>1.0882032691375988E-3</v>
      </c>
      <c r="F55">
        <f t="shared" si="2"/>
        <v>5.9121301953953017E-5</v>
      </c>
      <c r="G55">
        <f t="shared" si="9"/>
        <v>7.5157904874857971E-5</v>
      </c>
      <c r="H55">
        <f t="shared" si="10"/>
        <v>1.0896103776721526E-3</v>
      </c>
      <c r="J55">
        <f t="shared" si="3"/>
        <v>5.2750389881609126E-3</v>
      </c>
      <c r="K55">
        <f t="shared" si="4"/>
        <v>5.381971392207089E-3</v>
      </c>
      <c r="L55">
        <f t="shared" si="5"/>
        <v>5.7948235827896329E-5</v>
      </c>
      <c r="M55">
        <f t="shared" si="11"/>
        <v>5.9121301953953017E-5</v>
      </c>
      <c r="O55">
        <v>48</v>
      </c>
      <c r="P55">
        <f>(((L55/J55)-$B$1)/$B$1)*1000</f>
        <v>-22.410711196289711</v>
      </c>
      <c r="R55">
        <f t="shared" si="7"/>
        <v>0.78662786106655347</v>
      </c>
      <c r="U55">
        <v>0.78662786106655369</v>
      </c>
    </row>
    <row r="56" spans="1:21" x14ac:dyDescent="0.25">
      <c r="A56">
        <v>49</v>
      </c>
      <c r="B56">
        <f t="shared" si="0"/>
        <v>4.1287969554363382E-3</v>
      </c>
      <c r="C56">
        <f t="shared" si="8"/>
        <v>5.2750389881609126E-3</v>
      </c>
      <c r="D56">
        <f t="shared" si="1"/>
        <v>8.3481869692151375E-4</v>
      </c>
      <c r="F56">
        <f t="shared" si="2"/>
        <v>4.5356347165604475E-5</v>
      </c>
      <c r="G56">
        <f t="shared" si="9"/>
        <v>5.7948235827896329E-5</v>
      </c>
      <c r="H56">
        <f t="shared" si="10"/>
        <v>8.3592114739684191E-4</v>
      </c>
      <c r="J56">
        <f t="shared" si="3"/>
        <v>4.0467634119465638E-3</v>
      </c>
      <c r="K56">
        <f t="shared" si="4"/>
        <v>4.1287969554363382E-3</v>
      </c>
      <c r="L56">
        <f t="shared" si="5"/>
        <v>4.4456400907602955E-5</v>
      </c>
      <c r="M56">
        <f t="shared" si="11"/>
        <v>4.5356347165604475E-5</v>
      </c>
      <c r="O56">
        <v>49</v>
      </c>
      <c r="P56">
        <f t="shared" si="6"/>
        <v>-22.383832915585472</v>
      </c>
      <c r="R56">
        <f t="shared" si="7"/>
        <v>0.78270453824186814</v>
      </c>
      <c r="U56">
        <v>0.78270453824186847</v>
      </c>
    </row>
    <row r="57" spans="1:21" x14ac:dyDescent="0.25">
      <c r="A57">
        <v>50</v>
      </c>
      <c r="B57">
        <f t="shared" si="0"/>
        <v>3.1516225141286942E-3</v>
      </c>
      <c r="C57">
        <f t="shared" si="8"/>
        <v>4.0467634119465638E-3</v>
      </c>
      <c r="D57">
        <f t="shared" si="1"/>
        <v>6.3723971627356753E-4</v>
      </c>
      <c r="F57">
        <f t="shared" si="2"/>
        <v>3.4622679839377496E-5</v>
      </c>
      <c r="G57">
        <f t="shared" si="9"/>
        <v>4.4456400907602955E-5</v>
      </c>
      <c r="H57">
        <f t="shared" si="10"/>
        <v>6.3809879026663959E-4</v>
      </c>
      <c r="J57">
        <f t="shared" si="3"/>
        <v>3.0890040891088559E-3</v>
      </c>
      <c r="K57">
        <f t="shared" si="4"/>
        <v>3.1516225141286942E-3</v>
      </c>
      <c r="L57">
        <f t="shared" si="5"/>
        <v>3.3935707604826356E-5</v>
      </c>
      <c r="M57">
        <f t="shared" si="11"/>
        <v>3.4622679839377496E-5</v>
      </c>
      <c r="O57">
        <v>50</v>
      </c>
      <c r="P57">
        <f t="shared" si="6"/>
        <v>-22.356953895877947</v>
      </c>
      <c r="R57">
        <f t="shared" si="7"/>
        <v>0.77880078307140488</v>
      </c>
      <c r="U57">
        <v>0.77880078307140521</v>
      </c>
    </row>
    <row r="58" spans="1:21" x14ac:dyDescent="0.25">
      <c r="A58">
        <v>51</v>
      </c>
      <c r="B58">
        <f t="shared" si="0"/>
        <v>2.3937202309196937E-3</v>
      </c>
      <c r="C58">
        <f t="shared" si="8"/>
        <v>3.0890040891088559E-3</v>
      </c>
      <c r="D58">
        <f t="shared" si="1"/>
        <v>4.8399628888019699E-4</v>
      </c>
      <c r="F58">
        <f t="shared" si="2"/>
        <v>2.6297339692963265E-5</v>
      </c>
      <c r="G58">
        <f t="shared" si="9"/>
        <v>3.3935707604826356E-5</v>
      </c>
      <c r="H58">
        <f t="shared" si="10"/>
        <v>4.8466209788376816E-4</v>
      </c>
      <c r="J58">
        <f t="shared" si="3"/>
        <v>2.3461602867555827E-3</v>
      </c>
      <c r="K58">
        <f t="shared" si="4"/>
        <v>2.3937202309196937E-3</v>
      </c>
      <c r="L58">
        <f t="shared" si="5"/>
        <v>2.577555621763913E-5</v>
      </c>
      <c r="M58">
        <f t="shared" si="11"/>
        <v>2.6297339692963265E-5</v>
      </c>
      <c r="O58">
        <v>51</v>
      </c>
      <c r="P58">
        <f t="shared" si="6"/>
        <v>-22.330074137146298</v>
      </c>
      <c r="R58">
        <f t="shared" si="7"/>
        <v>0.77491649796108097</v>
      </c>
      <c r="U58">
        <v>0.77491649796108131</v>
      </c>
    </row>
    <row r="59" spans="1:21" x14ac:dyDescent="0.25">
      <c r="A59">
        <v>52</v>
      </c>
      <c r="B59">
        <f t="shared" si="0"/>
        <v>1.8090106096522419E-3</v>
      </c>
      <c r="C59">
        <f t="shared" si="8"/>
        <v>2.3461602867555827E-3</v>
      </c>
      <c r="D59">
        <f t="shared" si="1"/>
        <v>3.6577140900053725E-4</v>
      </c>
      <c r="F59">
        <f t="shared" si="2"/>
        <v>1.9874283496579622E-5</v>
      </c>
      <c r="G59">
        <f t="shared" si="9"/>
        <v>2.577555621763913E-5</v>
      </c>
      <c r="H59">
        <f t="shared" si="10"/>
        <v>3.6628465258660669E-4</v>
      </c>
      <c r="J59">
        <f t="shared" si="3"/>
        <v>1.7730680452389025E-3</v>
      </c>
      <c r="K59">
        <f t="shared" si="4"/>
        <v>1.8090106096522419E-3</v>
      </c>
      <c r="L59">
        <f t="shared" si="5"/>
        <v>1.9479944265558575E-5</v>
      </c>
      <c r="M59">
        <f t="shared" si="11"/>
        <v>1.9874283496579622E-5</v>
      </c>
      <c r="O59">
        <v>52</v>
      </c>
      <c r="P59">
        <f t="shared" si="6"/>
        <v>-22.303193639370456</v>
      </c>
      <c r="R59">
        <f t="shared" si="7"/>
        <v>0.77105158580356625</v>
      </c>
      <c r="U59">
        <v>0.7710515858035667</v>
      </c>
    </row>
    <row r="60" spans="1:21" x14ac:dyDescent="0.25">
      <c r="A60">
        <v>53</v>
      </c>
      <c r="B60">
        <f t="shared" si="0"/>
        <v>1.3603083540193457E-3</v>
      </c>
      <c r="C60">
        <f t="shared" si="8"/>
        <v>1.7730680452389025E-3</v>
      </c>
      <c r="D60">
        <f t="shared" si="1"/>
        <v>2.7504642630067676E-4</v>
      </c>
      <c r="F60">
        <f t="shared" si="2"/>
        <v>1.4945129145734588E-5</v>
      </c>
      <c r="G60">
        <f t="shared" si="9"/>
        <v>1.9479944265558575E-5</v>
      </c>
      <c r="H60">
        <f t="shared" si="10"/>
        <v>2.7543993915299999E-4</v>
      </c>
      <c r="J60">
        <f t="shared" si="3"/>
        <v>1.3332808891855473E-3</v>
      </c>
      <c r="K60">
        <f t="shared" si="4"/>
        <v>1.3603083540193457E-3</v>
      </c>
      <c r="L60">
        <f t="shared" si="5"/>
        <v>1.4648592632312432E-5</v>
      </c>
      <c r="M60">
        <f t="shared" si="11"/>
        <v>1.4945129145734588E-5</v>
      </c>
      <c r="O60">
        <v>53</v>
      </c>
      <c r="P60">
        <f t="shared" si="6"/>
        <v>-22.276312402530195</v>
      </c>
      <c r="R60">
        <f t="shared" si="7"/>
        <v>0.76720594997585567</v>
      </c>
      <c r="U60">
        <v>0.76720594997585612</v>
      </c>
    </row>
    <row r="61" spans="1:21" x14ac:dyDescent="0.25">
      <c r="A61">
        <v>54</v>
      </c>
      <c r="B61">
        <f t="shared" si="0"/>
        <v>1.017799290995453E-3</v>
      </c>
      <c r="C61">
        <f t="shared" si="8"/>
        <v>1.3332808891855473E-3</v>
      </c>
      <c r="D61">
        <f t="shared" si="1"/>
        <v>2.0579308864237169E-4</v>
      </c>
      <c r="F61">
        <f t="shared" si="2"/>
        <v>1.1182435236401216E-5</v>
      </c>
      <c r="G61">
        <f t="shared" si="9"/>
        <v>1.4648592632312432E-5</v>
      </c>
      <c r="H61">
        <f t="shared" si="10"/>
        <v>2.0609318601812061E-4</v>
      </c>
      <c r="J61">
        <f t="shared" si="3"/>
        <v>9.9757701237460647E-4</v>
      </c>
      <c r="K61">
        <f t="shared" si="4"/>
        <v>1.017799290995453E-3</v>
      </c>
      <c r="L61">
        <f t="shared" si="5"/>
        <v>1.0960556902381071E-5</v>
      </c>
      <c r="M61">
        <f t="shared" si="11"/>
        <v>1.1182435236401216E-5</v>
      </c>
      <c r="O61">
        <v>54</v>
      </c>
      <c r="P61">
        <f t="shared" si="6"/>
        <v>-22.249430426605144</v>
      </c>
      <c r="R61">
        <f t="shared" si="7"/>
        <v>0.76337949433685315</v>
      </c>
      <c r="U61">
        <v>0.76337949433685348</v>
      </c>
    </row>
    <row r="62" spans="1:21" x14ac:dyDescent="0.25">
      <c r="A62">
        <v>55</v>
      </c>
      <c r="B62">
        <f t="shared" si="0"/>
        <v>7.5773168936980049E-4</v>
      </c>
      <c r="C62">
        <f t="shared" si="8"/>
        <v>9.9757701237460647E-4</v>
      </c>
      <c r="D62">
        <f t="shared" si="1"/>
        <v>1.5320893431267879E-4</v>
      </c>
      <c r="F62">
        <f t="shared" si="2"/>
        <v>8.3253334780696729E-6</v>
      </c>
      <c r="G62">
        <f t="shared" si="9"/>
        <v>1.0960556902381071E-5</v>
      </c>
      <c r="H62">
        <f t="shared" si="10"/>
        <v>1.5343656948474177E-4</v>
      </c>
      <c r="J62">
        <f t="shared" si="3"/>
        <v>7.4267659798012749E-4</v>
      </c>
      <c r="K62">
        <f t="shared" si="4"/>
        <v>7.5773168936980049E-4</v>
      </c>
      <c r="L62">
        <f t="shared" si="5"/>
        <v>8.1601448511538493E-6</v>
      </c>
      <c r="M62">
        <f t="shared" si="11"/>
        <v>8.3253334780696729E-6</v>
      </c>
      <c r="O62">
        <v>55</v>
      </c>
      <c r="P62">
        <f t="shared" si="6"/>
        <v>-22.222547711574919</v>
      </c>
      <c r="R62">
        <f t="shared" si="7"/>
        <v>0.75957212322496848</v>
      </c>
      <c r="U62">
        <v>0.75957212322496881</v>
      </c>
    </row>
    <row r="63" spans="1:21" x14ac:dyDescent="0.25">
      <c r="A63">
        <v>56</v>
      </c>
      <c r="B63">
        <f t="shared" si="0"/>
        <v>5.6130289791303046E-4</v>
      </c>
      <c r="C63">
        <f t="shared" si="8"/>
        <v>7.4267659798012749E-4</v>
      </c>
      <c r="D63">
        <f t="shared" si="1"/>
        <v>1.1349217674582997E-4</v>
      </c>
      <c r="F63">
        <f t="shared" si="2"/>
        <v>6.1673048064257299E-6</v>
      </c>
      <c r="G63">
        <f t="shared" si="9"/>
        <v>8.1601448511538493E-6</v>
      </c>
      <c r="H63">
        <f t="shared" si="10"/>
        <v>1.1366392649104213E-4</v>
      </c>
      <c r="J63">
        <f t="shared" si="3"/>
        <v>5.5015057771325485E-4</v>
      </c>
      <c r="K63">
        <f t="shared" si="4"/>
        <v>5.6130289791303046E-4</v>
      </c>
      <c r="L63">
        <f t="shared" si="5"/>
        <v>6.0449351001036431E-6</v>
      </c>
      <c r="M63">
        <f t="shared" si="11"/>
        <v>6.1673048064257299E-6</v>
      </c>
      <c r="O63">
        <v>56</v>
      </c>
      <c r="P63">
        <f t="shared" si="6"/>
        <v>-22.195664257419303</v>
      </c>
      <c r="R63">
        <f t="shared" si="7"/>
        <v>0.75578374145572547</v>
      </c>
      <c r="U63">
        <v>0.7557837414557258</v>
      </c>
    </row>
    <row r="64" spans="1:21" x14ac:dyDescent="0.25">
      <c r="A64">
        <v>57</v>
      </c>
      <c r="B64">
        <f t="shared" si="0"/>
        <v>4.1372107646241093E-4</v>
      </c>
      <c r="C64">
        <f t="shared" si="8"/>
        <v>5.5015057771325485E-4</v>
      </c>
      <c r="D64">
        <f t="shared" si="1"/>
        <v>8.365199201344966E-5</v>
      </c>
      <c r="F64">
        <f t="shared" si="2"/>
        <v>4.5458773617135036E-6</v>
      </c>
      <c r="G64">
        <f t="shared" si="9"/>
        <v>6.0449351001036431E-6</v>
      </c>
      <c r="H64">
        <f t="shared" si="10"/>
        <v>8.3780887518441254E-5</v>
      </c>
      <c r="J64">
        <f t="shared" si="3"/>
        <v>4.0550100502636507E-4</v>
      </c>
      <c r="K64">
        <f t="shared" si="4"/>
        <v>4.1372107646241093E-4</v>
      </c>
      <c r="L64">
        <f t="shared" si="5"/>
        <v>4.4556795045961585E-6</v>
      </c>
      <c r="M64">
        <f t="shared" si="11"/>
        <v>4.5458773617135036E-6</v>
      </c>
      <c r="O64">
        <v>57</v>
      </c>
      <c r="P64">
        <f t="shared" si="6"/>
        <v>-22.168780064117755</v>
      </c>
      <c r="R64">
        <f t="shared" si="7"/>
        <v>0.75201425431938262</v>
      </c>
      <c r="U64">
        <v>0.75201425431938296</v>
      </c>
    </row>
    <row r="65" spans="1:21" x14ac:dyDescent="0.25">
      <c r="A65">
        <v>58</v>
      </c>
      <c r="B65">
        <f t="shared" si="0"/>
        <v>3.0342162867772165E-4</v>
      </c>
      <c r="C65">
        <f t="shared" si="8"/>
        <v>4.0550100502636507E-4</v>
      </c>
      <c r="D65">
        <f t="shared" si="1"/>
        <v>6.1350086091547615E-5</v>
      </c>
      <c r="F65">
        <f t="shared" si="2"/>
        <v>3.3340226420958159E-6</v>
      </c>
      <c r="G65">
        <f t="shared" si="9"/>
        <v>4.4556795045961585E-6</v>
      </c>
      <c r="H65">
        <f t="shared" si="10"/>
        <v>6.1446307002016752E-5</v>
      </c>
      <c r="J65">
        <f t="shared" si="3"/>
        <v>2.973930562774493E-4</v>
      </c>
      <c r="K65">
        <f>B65</f>
        <v>3.0342162867772165E-4</v>
      </c>
      <c r="L65">
        <f t="shared" si="5"/>
        <v>3.2678700220470429E-6</v>
      </c>
      <c r="M65">
        <f t="shared" si="11"/>
        <v>3.3340226420958159E-6</v>
      </c>
      <c r="O65">
        <v>58</v>
      </c>
      <c r="P65">
        <f t="shared" si="6"/>
        <v>-22.14189513164991</v>
      </c>
      <c r="R65">
        <f t="shared" si="7"/>
        <v>0.74826356757856527</v>
      </c>
      <c r="U65">
        <v>0.74826356757856549</v>
      </c>
    </row>
    <row r="66" spans="1:21" x14ac:dyDescent="0.25">
      <c r="A66">
        <v>59</v>
      </c>
      <c r="B66">
        <f t="shared" si="0"/>
        <v>2.2141852429158787E-4</v>
      </c>
      <c r="C66">
        <f t="shared" si="8"/>
        <v>2.973930562774493E-4</v>
      </c>
      <c r="D66">
        <f t="shared" si="1"/>
        <v>4.4769535997648322E-5</v>
      </c>
      <c r="F66">
        <f t="shared" si="2"/>
        <v>2.4330324551469411E-6</v>
      </c>
      <c r="G66">
        <f t="shared" si="9"/>
        <v>3.2678700220470429E-6</v>
      </c>
      <c r="H66">
        <f t="shared" si="10"/>
        <v>4.4840984970291335E-5</v>
      </c>
      <c r="J66">
        <f t="shared" si="3"/>
        <v>2.1701924131934105E-4</v>
      </c>
      <c r="K66">
        <f t="shared" si="4"/>
        <v>2.2141852429158787E-4</v>
      </c>
      <c r="L66">
        <f t="shared" si="5"/>
        <v>2.3847569966844E-6</v>
      </c>
      <c r="M66">
        <f t="shared" si="11"/>
        <v>2.4330324551469411E-6</v>
      </c>
      <c r="O66">
        <v>59</v>
      </c>
      <c r="P66">
        <f t="shared" si="6"/>
        <v>-22.115009459995846</v>
      </c>
      <c r="R66">
        <f t="shared" si="7"/>
        <v>0.74453158746590942</v>
      </c>
      <c r="U66">
        <v>0.74453158746590964</v>
      </c>
    </row>
    <row r="67" spans="1:21" x14ac:dyDescent="0.25">
      <c r="A67">
        <v>60</v>
      </c>
      <c r="B67">
        <f t="shared" si="0"/>
        <v>1.6077180820789057E-4</v>
      </c>
      <c r="C67">
        <f t="shared" si="8"/>
        <v>2.1701924131934105E-4</v>
      </c>
      <c r="D67">
        <f t="shared" si="1"/>
        <v>3.2507123231891318E-5</v>
      </c>
      <c r="F67">
        <f t="shared" si="2"/>
        <v>1.7666714350420145E-6</v>
      </c>
      <c r="G67">
        <f t="shared" si="9"/>
        <v>2.3847569966844E-6</v>
      </c>
      <c r="H67">
        <f t="shared" si="10"/>
        <v>3.2559897463997294E-5</v>
      </c>
      <c r="J67">
        <f t="shared" si="3"/>
        <v>1.5757749246340081E-4</v>
      </c>
      <c r="K67">
        <f t="shared" si="4"/>
        <v>1.6077180820789057E-4</v>
      </c>
      <c r="L67">
        <f t="shared" si="5"/>
        <v>1.7316177006378928E-6</v>
      </c>
      <c r="M67">
        <f t="shared" si="11"/>
        <v>1.7666714350420145E-6</v>
      </c>
      <c r="O67">
        <v>60</v>
      </c>
      <c r="P67">
        <f t="shared" si="6"/>
        <v>-22.088123049134726</v>
      </c>
      <c r="R67">
        <f t="shared" si="7"/>
        <v>0.74081822068171788</v>
      </c>
      <c r="U67">
        <v>0.7408182206817181</v>
      </c>
    </row>
    <row r="68" spans="1:21" x14ac:dyDescent="0.25">
      <c r="A68">
        <v>61</v>
      </c>
      <c r="B68">
        <f t="shared" si="0"/>
        <v>1.1615405297279331E-4</v>
      </c>
      <c r="C68">
        <f t="shared" si="8"/>
        <v>1.5757749246340081E-4</v>
      </c>
      <c r="D68">
        <f t="shared" si="1"/>
        <v>2.3485672991795765E-5</v>
      </c>
      <c r="F68">
        <f t="shared" si="2"/>
        <v>1.2764158826504751E-6</v>
      </c>
      <c r="G68">
        <f t="shared" si="9"/>
        <v>1.7316177006378928E-6</v>
      </c>
      <c r="H68">
        <f t="shared" si="10"/>
        <v>2.3524447973841104E-5</v>
      </c>
      <c r="J68">
        <f t="shared" si="3"/>
        <v>1.1384623094644951E-4</v>
      </c>
      <c r="K68">
        <f t="shared" si="4"/>
        <v>1.1615405297279331E-4</v>
      </c>
      <c r="L68">
        <f t="shared" si="5"/>
        <v>1.2510896434572953E-6</v>
      </c>
      <c r="M68">
        <f t="shared" si="11"/>
        <v>1.2764158826504751E-6</v>
      </c>
      <c r="O68">
        <v>61</v>
      </c>
      <c r="P68">
        <f t="shared" si="6"/>
        <v>-22.061235899046629</v>
      </c>
      <c r="R68">
        <f t="shared" si="7"/>
        <v>0.73712337439162778</v>
      </c>
      <c r="U68">
        <v>0.73712337439162801</v>
      </c>
    </row>
    <row r="69" spans="1:21" x14ac:dyDescent="0.25">
      <c r="A69">
        <v>62</v>
      </c>
      <c r="B69">
        <f t="shared" si="0"/>
        <v>8.3500171565280873E-5</v>
      </c>
      <c r="C69">
        <f t="shared" si="8"/>
        <v>1.1384623094644951E-4</v>
      </c>
      <c r="D69">
        <f t="shared" si="1"/>
        <v>1.6883248358112543E-5</v>
      </c>
      <c r="F69">
        <f t="shared" si="2"/>
        <v>9.176078909574845E-7</v>
      </c>
      <c r="G69">
        <f t="shared" si="9"/>
        <v>1.2510896434572953E-6</v>
      </c>
      <c r="H69">
        <f t="shared" si="10"/>
        <v>1.6911587660905365E-5</v>
      </c>
      <c r="J69">
        <f t="shared" si="3"/>
        <v>8.1841137461778876E-5</v>
      </c>
      <c r="K69">
        <f t="shared" si="4"/>
        <v>8.3500171565280873E-5</v>
      </c>
      <c r="L69">
        <f t="shared" si="5"/>
        <v>8.9940100615777361E-7</v>
      </c>
      <c r="M69">
        <f t="shared" si="11"/>
        <v>9.176078909574845E-7</v>
      </c>
      <c r="O69">
        <v>62</v>
      </c>
      <c r="P69">
        <f>(((L69/J69)-$B$1)/$B$1)*1000</f>
        <v>-22.034348009710879</v>
      </c>
      <c r="R69">
        <f t="shared" si="7"/>
        <v>0.73344695622428924</v>
      </c>
      <c r="U69">
        <v>0.73344695622428957</v>
      </c>
    </row>
    <row r="70" spans="1:21" x14ac:dyDescent="0.25">
      <c r="A70">
        <v>63</v>
      </c>
      <c r="B70">
        <f t="shared" si="0"/>
        <v>5.9726751577130742E-5</v>
      </c>
      <c r="C70">
        <f t="shared" si="8"/>
        <v>8.1841137461778876E-5</v>
      </c>
      <c r="D70">
        <f t="shared" si="1"/>
        <v>1.2076401300704277E-5</v>
      </c>
      <c r="F70">
        <f t="shared" si="2"/>
        <v>6.5637284780033861E-7</v>
      </c>
      <c r="G70">
        <f t="shared" si="9"/>
        <v>8.9940100615777361E-7</v>
      </c>
      <c r="H70">
        <f t="shared" si="10"/>
        <v>1.209700468272001E-5</v>
      </c>
      <c r="J70">
        <f t="shared" si="3"/>
        <v>5.854006278475643E-5</v>
      </c>
      <c r="K70">
        <f t="shared" si="4"/>
        <v>5.9726751577130742E-5</v>
      </c>
      <c r="L70">
        <f t="shared" si="5"/>
        <v>6.4334930588954582E-7</v>
      </c>
      <c r="M70">
        <f t="shared" si="11"/>
        <v>6.5637284780033861E-7</v>
      </c>
      <c r="O70">
        <v>63</v>
      </c>
      <c r="P70">
        <f t="shared" si="6"/>
        <v>-22.007459381107868</v>
      </c>
      <c r="R70">
        <f t="shared" si="7"/>
        <v>0.72978887426905681</v>
      </c>
      <c r="U70">
        <v>0.72978887426905703</v>
      </c>
    </row>
    <row r="71" spans="1:21" x14ac:dyDescent="0.25">
      <c r="A71">
        <v>64</v>
      </c>
      <c r="B71">
        <f t="shared" si="0"/>
        <v>4.2508810221384295E-5</v>
      </c>
      <c r="C71">
        <f t="shared" si="8"/>
        <v>5.854006278475643E-5</v>
      </c>
      <c r="D71">
        <f t="shared" si="1"/>
        <v>8.5950338415102858E-6</v>
      </c>
      <c r="F71">
        <f t="shared" si="2"/>
        <v>4.6716747897372115E-7</v>
      </c>
      <c r="G71">
        <f t="shared" si="9"/>
        <v>6.4334930588954582E-7</v>
      </c>
      <c r="H71">
        <f t="shared" si="10"/>
        <v>8.6099344293392797E-6</v>
      </c>
      <c r="J71">
        <f t="shared" si="3"/>
        <v>4.1664218353672565E-5</v>
      </c>
      <c r="K71">
        <f t="shared" si="4"/>
        <v>4.2508810221384295E-5</v>
      </c>
      <c r="L71">
        <f t="shared" si="5"/>
        <v>4.5789808999432758E-7</v>
      </c>
      <c r="M71">
        <f t="shared" si="11"/>
        <v>4.6716747897372115E-7</v>
      </c>
      <c r="O71">
        <v>64</v>
      </c>
      <c r="P71">
        <f t="shared" si="6"/>
        <v>-21.98057001321644</v>
      </c>
      <c r="R71">
        <f t="shared" si="7"/>
        <v>0.72614903707369094</v>
      </c>
      <c r="U71">
        <v>0.72614903707369127</v>
      </c>
    </row>
    <row r="72" spans="1:21" x14ac:dyDescent="0.25">
      <c r="A72">
        <v>65</v>
      </c>
      <c r="B72">
        <f t="shared" si="0"/>
        <v>3.0103537428644494E-5</v>
      </c>
      <c r="C72">
        <f t="shared" si="8"/>
        <v>4.1664218353672565E-5</v>
      </c>
      <c r="D72">
        <f t="shared" si="1"/>
        <v>6.0867599351959729E-6</v>
      </c>
      <c r="F72">
        <f t="shared" si="2"/>
        <v>3.3084389520136092E-7</v>
      </c>
      <c r="G72">
        <f t="shared" si="9"/>
        <v>4.5789808999432758E-7</v>
      </c>
      <c r="H72">
        <f t="shared" si="10"/>
        <v>6.0974797524190432E-6</v>
      </c>
      <c r="J72">
        <f t="shared" si="3"/>
        <v>2.9505421349432317E-5</v>
      </c>
      <c r="K72">
        <f t="shared" si="4"/>
        <v>3.0103537428644494E-5</v>
      </c>
      <c r="L72">
        <f t="shared" si="5"/>
        <v>3.2427939554308816E-7</v>
      </c>
      <c r="M72">
        <f t="shared" si="11"/>
        <v>3.3084389520136092E-7</v>
      </c>
      <c r="O72">
        <v>65</v>
      </c>
      <c r="P72">
        <f t="shared" si="6"/>
        <v>-21.953679906016689</v>
      </c>
      <c r="R72">
        <f t="shared" si="7"/>
        <v>0.72252735364207221</v>
      </c>
      <c r="U72">
        <v>0.72252735364207255</v>
      </c>
    </row>
    <row r="73" spans="1:21" x14ac:dyDescent="0.25">
      <c r="A73">
        <v>66</v>
      </c>
      <c r="B73">
        <f t="shared" ref="B73:B106" si="12">C73*R73</f>
        <v>2.1212147673015942E-5</v>
      </c>
      <c r="C73">
        <f t="shared" si="8"/>
        <v>2.9505421349432317E-5</v>
      </c>
      <c r="D73">
        <f t="shared" ref="D73:D106" si="13">B73/$B$3</f>
        <v>4.2889727129781918E-6</v>
      </c>
      <c r="F73">
        <f t="shared" ref="F73:F97" si="14">G73*R73</f>
        <v>2.3313215371888525E-7</v>
      </c>
      <c r="G73">
        <f t="shared" si="9"/>
        <v>3.2427939554308816E-7</v>
      </c>
      <c r="H73">
        <f t="shared" si="10"/>
        <v>4.2966444524344944E-6</v>
      </c>
      <c r="J73">
        <f t="shared" ref="J73:J97" si="15">K73*EXP($S$3)</f>
        <v>2.0790691336599427E-5</v>
      </c>
      <c r="K73">
        <f t="shared" ref="K73:K82" si="16">B73</f>
        <v>2.1212147673015942E-5</v>
      </c>
      <c r="L73">
        <f t="shared" ref="L73:L97" si="17">M73*EXP($T$3)</f>
        <v>2.2850641945079917E-7</v>
      </c>
      <c r="M73">
        <f t="shared" si="11"/>
        <v>2.3313215371888525E-7</v>
      </c>
      <c r="O73">
        <v>66</v>
      </c>
      <c r="P73">
        <f t="shared" ref="P73:P84" si="18">(((L73/J73)-$B$1)/$B$1)*1000</f>
        <v>-21.926789059488232</v>
      </c>
      <c r="R73">
        <f t="shared" ref="R73:R103" si="19">EXP(-O73/$P$2)</f>
        <v>0.71892373343192617</v>
      </c>
      <c r="U73">
        <v>0.7189237334319265</v>
      </c>
    </row>
    <row r="74" spans="1:21" x14ac:dyDescent="0.25">
      <c r="A74">
        <v>67</v>
      </c>
      <c r="B74">
        <f t="shared" si="12"/>
        <v>1.4872373354669781E-5</v>
      </c>
      <c r="C74">
        <f t="shared" ref="C74:C106" si="20">J73</f>
        <v>2.0790691336599427E-5</v>
      </c>
      <c r="D74">
        <f t="shared" si="13"/>
        <v>3.007107270733674E-6</v>
      </c>
      <c r="F74">
        <f t="shared" si="14"/>
        <v>1.6345934480921005E-7</v>
      </c>
      <c r="G74">
        <f t="shared" ref="G74:G97" si="21">L73</f>
        <v>2.2850641945079917E-7</v>
      </c>
      <c r="H74">
        <f t="shared" ref="H74:H97" si="22">F74/$C$3</f>
        <v>3.0125689479965392E-6</v>
      </c>
      <c r="J74">
        <f t="shared" si="15"/>
        <v>1.4576879655281134E-5</v>
      </c>
      <c r="K74">
        <f t="shared" si="16"/>
        <v>1.4872373354669781E-5</v>
      </c>
      <c r="L74">
        <f t="shared" si="17"/>
        <v>1.6021603632232238E-7</v>
      </c>
      <c r="M74">
        <f t="shared" ref="M74:M97" si="23">F74</f>
        <v>1.6345934480921005E-7</v>
      </c>
      <c r="O74">
        <v>67</v>
      </c>
      <c r="P74">
        <f t="shared" si="18"/>
        <v>-21.899897473610693</v>
      </c>
      <c r="R74">
        <f t="shared" si="19"/>
        <v>0.71533808635255991</v>
      </c>
      <c r="U74">
        <v>0.71533808635256024</v>
      </c>
    </row>
    <row r="75" spans="1:21" x14ac:dyDescent="0.25">
      <c r="A75">
        <v>68</v>
      </c>
      <c r="B75">
        <f t="shared" si="12"/>
        <v>1.0375390337111171E-5</v>
      </c>
      <c r="C75">
        <f t="shared" si="20"/>
        <v>1.4576879655281134E-5</v>
      </c>
      <c r="D75">
        <f t="shared" si="13"/>
        <v>2.0978434964874275E-6</v>
      </c>
      <c r="F75">
        <f t="shared" si="14"/>
        <v>1.1403701988488539E-7</v>
      </c>
      <c r="G75">
        <f t="shared" si="21"/>
        <v>1.6021603632232238E-7</v>
      </c>
      <c r="H75">
        <f t="shared" si="22"/>
        <v>2.1017115015862508E-6</v>
      </c>
      <c r="J75">
        <f t="shared" si="15"/>
        <v>1.0169245534247441E-5</v>
      </c>
      <c r="K75">
        <f t="shared" si="16"/>
        <v>1.0375390337111171E-5</v>
      </c>
      <c r="L75">
        <f t="shared" si="17"/>
        <v>1.1177433349736974E-7</v>
      </c>
      <c r="M75">
        <f t="shared" si="23"/>
        <v>1.1403701988488539E-7</v>
      </c>
      <c r="O75">
        <v>68</v>
      </c>
      <c r="P75">
        <f t="shared" si="18"/>
        <v>-21.873005148363699</v>
      </c>
      <c r="R75">
        <f t="shared" si="19"/>
        <v>0.71177032276260965</v>
      </c>
      <c r="U75">
        <v>0.7117703227626101</v>
      </c>
    </row>
    <row r="76" spans="1:21" x14ac:dyDescent="0.25">
      <c r="A76">
        <v>69</v>
      </c>
      <c r="B76">
        <f t="shared" si="12"/>
        <v>7.2020666667655696E-6</v>
      </c>
      <c r="C76">
        <f t="shared" si="20"/>
        <v>1.0169245534247441E-5</v>
      </c>
      <c r="D76">
        <f t="shared" si="13"/>
        <v>1.4562159328214531E-6</v>
      </c>
      <c r="F76">
        <f t="shared" si="14"/>
        <v>7.9160857978134947E-8</v>
      </c>
      <c r="G76">
        <f t="shared" si="21"/>
        <v>1.1177433349736974E-7</v>
      </c>
      <c r="H76">
        <f t="shared" si="22"/>
        <v>1.4589410163123113E-6</v>
      </c>
      <c r="J76">
        <f t="shared" si="15"/>
        <v>7.0589714611884456E-6</v>
      </c>
      <c r="K76">
        <f t="shared" si="16"/>
        <v>7.2020666667655696E-6</v>
      </c>
      <c r="L76">
        <f t="shared" si="17"/>
        <v>7.7590173335972297E-8</v>
      </c>
      <c r="M76">
        <f t="shared" si="23"/>
        <v>7.9160857978134947E-8</v>
      </c>
      <c r="O76">
        <v>69</v>
      </c>
      <c r="P76">
        <f t="shared" si="18"/>
        <v>-21.846112083727178</v>
      </c>
      <c r="R76">
        <f t="shared" si="19"/>
        <v>0.70822035346779999</v>
      </c>
      <c r="U76">
        <v>0.70822035346780032</v>
      </c>
    </row>
    <row r="77" spans="1:21" x14ac:dyDescent="0.25">
      <c r="A77">
        <v>70</v>
      </c>
      <c r="B77">
        <f t="shared" si="12"/>
        <v>4.9743731143638013E-6</v>
      </c>
      <c r="C77">
        <f t="shared" si="20"/>
        <v>7.0589714611884456E-6</v>
      </c>
      <c r="D77">
        <f t="shared" si="13"/>
        <v>1.0057892713437483E-6</v>
      </c>
      <c r="F77">
        <f t="shared" si="14"/>
        <v>5.4676871029070173E-8</v>
      </c>
      <c r="G77">
        <f t="shared" si="21"/>
        <v>7.7590173335972297E-8</v>
      </c>
      <c r="H77">
        <f t="shared" si="22"/>
        <v>1.0076991561910839E-6</v>
      </c>
      <c r="J77">
        <f t="shared" si="15"/>
        <v>4.8755391301267632E-6</v>
      </c>
      <c r="K77">
        <f t="shared" si="16"/>
        <v>4.9743731143638013E-6</v>
      </c>
      <c r="L77">
        <f t="shared" si="17"/>
        <v>5.3591989892099813E-8</v>
      </c>
      <c r="M77">
        <f t="shared" si="23"/>
        <v>5.4676871029070173E-8</v>
      </c>
      <c r="O77">
        <v>70</v>
      </c>
      <c r="P77">
        <f t="shared" si="18"/>
        <v>-21.819218279680442</v>
      </c>
      <c r="R77">
        <f t="shared" si="19"/>
        <v>0.70468808971871344</v>
      </c>
      <c r="U77">
        <v>0.70468808971871377</v>
      </c>
    </row>
    <row r="78" spans="1:21" x14ac:dyDescent="0.25">
      <c r="A78">
        <v>71</v>
      </c>
      <c r="B78">
        <f t="shared" si="12"/>
        <v>3.4185985593691108E-6</v>
      </c>
      <c r="C78">
        <f t="shared" si="20"/>
        <v>4.8755391301267632E-6</v>
      </c>
      <c r="D78">
        <f t="shared" si="13"/>
        <v>6.9122071766512418E-7</v>
      </c>
      <c r="F78">
        <f t="shared" si="14"/>
        <v>3.757728008104264E-8</v>
      </c>
      <c r="G78">
        <f t="shared" si="21"/>
        <v>5.3591989892099813E-8</v>
      </c>
      <c r="H78">
        <f t="shared" si="22"/>
        <v>6.9255231173506754E-7</v>
      </c>
      <c r="J78">
        <f t="shared" si="15"/>
        <v>3.350675685800617E-6</v>
      </c>
      <c r="K78">
        <f t="shared" si="16"/>
        <v>3.4185985593691108E-6</v>
      </c>
      <c r="L78">
        <f t="shared" si="17"/>
        <v>3.6831683605397559E-8</v>
      </c>
      <c r="M78">
        <f t="shared" si="23"/>
        <v>3.757728008104264E-8</v>
      </c>
      <c r="O78">
        <v>71</v>
      </c>
      <c r="P78">
        <f t="shared" si="18"/>
        <v>-21.792323736203429</v>
      </c>
      <c r="R78">
        <f t="shared" si="19"/>
        <v>0.70117344320857244</v>
      </c>
      <c r="U78">
        <v>0.70117344320857278</v>
      </c>
    </row>
    <row r="79" spans="1:21" x14ac:dyDescent="0.25">
      <c r="A79">
        <v>72</v>
      </c>
      <c r="B79">
        <f t="shared" si="12"/>
        <v>2.3376871023249067E-6</v>
      </c>
      <c r="C79">
        <f t="shared" si="20"/>
        <v>3.350675685800617E-6</v>
      </c>
      <c r="D79">
        <f t="shared" si="13"/>
        <v>4.7266671663365085E-7</v>
      </c>
      <c r="F79">
        <f t="shared" si="14"/>
        <v>2.5696593700824394E-8</v>
      </c>
      <c r="G79">
        <f t="shared" si="21"/>
        <v>3.6831683605397559E-8</v>
      </c>
      <c r="H79">
        <f t="shared" si="22"/>
        <v>4.7359030065086406E-7</v>
      </c>
      <c r="J79">
        <f t="shared" si="15"/>
        <v>2.2912404597208052E-6</v>
      </c>
      <c r="K79">
        <f t="shared" si="16"/>
        <v>2.3376871023249067E-6</v>
      </c>
      <c r="L79">
        <f t="shared" si="17"/>
        <v>2.5186730036980243E-8</v>
      </c>
      <c r="M79">
        <f t="shared" si="23"/>
        <v>2.5696593700824394E-8</v>
      </c>
      <c r="O79">
        <v>72</v>
      </c>
      <c r="P79">
        <f t="shared" si="18"/>
        <v>-21.765428453275753</v>
      </c>
      <c r="R79">
        <f t="shared" si="19"/>
        <v>0.69767632607103103</v>
      </c>
      <c r="U79">
        <v>0.69767632607103147</v>
      </c>
    </row>
    <row r="80" spans="1:21" x14ac:dyDescent="0.25">
      <c r="A80">
        <v>73</v>
      </c>
      <c r="B80">
        <f t="shared" si="12"/>
        <v>1.5905714534943036E-6</v>
      </c>
      <c r="C80">
        <f t="shared" si="20"/>
        <v>2.2912404597208052E-6</v>
      </c>
      <c r="D80">
        <f t="shared" si="13"/>
        <v>3.2160428388669563E-7</v>
      </c>
      <c r="F80">
        <f t="shared" si="14"/>
        <v>1.7484543638239479E-8</v>
      </c>
      <c r="G80">
        <f t="shared" si="21"/>
        <v>2.5186730036980243E-8</v>
      </c>
      <c r="H80">
        <f t="shared" si="22"/>
        <v>3.2224155367765079E-7</v>
      </c>
      <c r="J80">
        <f t="shared" si="15"/>
        <v>1.558968976086928E-6</v>
      </c>
      <c r="K80">
        <f t="shared" si="16"/>
        <v>1.5905714534943036E-6</v>
      </c>
      <c r="L80">
        <f t="shared" si="17"/>
        <v>1.7137620867703174E-8</v>
      </c>
      <c r="M80">
        <f t="shared" si="23"/>
        <v>1.7484543638239479E-8</v>
      </c>
      <c r="O80">
        <v>73</v>
      </c>
      <c r="P80">
        <f t="shared" si="18"/>
        <v>-21.738532430876887</v>
      </c>
      <c r="R80">
        <f t="shared" si="19"/>
        <v>0.69419665087797888</v>
      </c>
      <c r="U80">
        <v>0.69419665087797922</v>
      </c>
    </row>
    <row r="81" spans="1:21" x14ac:dyDescent="0.25">
      <c r="A81">
        <v>74</v>
      </c>
      <c r="B81">
        <f t="shared" si="12"/>
        <v>1.0768333921818063E-6</v>
      </c>
      <c r="C81">
        <f t="shared" si="20"/>
        <v>1.558968976086928E-6</v>
      </c>
      <c r="D81">
        <f t="shared" si="13"/>
        <v>2.1772944006828384E-7</v>
      </c>
      <c r="F81">
        <f t="shared" si="14"/>
        <v>1.1837543078769713E-8</v>
      </c>
      <c r="G81">
        <f t="shared" si="21"/>
        <v>1.7137620867703174E-8</v>
      </c>
      <c r="H81">
        <f t="shared" si="22"/>
        <v>2.1816687654839822E-7</v>
      </c>
      <c r="J81">
        <f t="shared" si="15"/>
        <v>1.0554381867836636E-6</v>
      </c>
      <c r="K81">
        <f t="shared" si="16"/>
        <v>1.0768333921818063E-6</v>
      </c>
      <c r="L81">
        <f t="shared" si="17"/>
        <v>1.1602666302675422E-8</v>
      </c>
      <c r="M81">
        <f t="shared" si="23"/>
        <v>1.1837543078769713E-8</v>
      </c>
      <c r="O81">
        <v>74</v>
      </c>
      <c r="P81">
        <f t="shared" si="18"/>
        <v>-21.711635668986766</v>
      </c>
      <c r="R81">
        <f t="shared" si="19"/>
        <v>0.69073433063735468</v>
      </c>
      <c r="U81">
        <v>0.69073433063735501</v>
      </c>
    </row>
    <row r="82" spans="1:21" x14ac:dyDescent="0.25">
      <c r="A82">
        <v>75</v>
      </c>
      <c r="B82">
        <f t="shared" si="12"/>
        <v>7.2539135020299561E-7</v>
      </c>
      <c r="C82">
        <f t="shared" si="20"/>
        <v>1.0554381867836636E-6</v>
      </c>
      <c r="D82">
        <f t="shared" si="13"/>
        <v>1.4666990609389379E-7</v>
      </c>
      <c r="F82">
        <f t="shared" si="14"/>
        <v>7.974388155218108E-9</v>
      </c>
      <c r="G82">
        <f t="shared" si="21"/>
        <v>1.1602666302675422E-8</v>
      </c>
      <c r="H82">
        <f t="shared" si="22"/>
        <v>1.4696861879460983E-7</v>
      </c>
      <c r="J82">
        <f t="shared" si="15"/>
        <v>7.1097881708105753E-7</v>
      </c>
      <c r="K82">
        <f t="shared" si="16"/>
        <v>7.2539135020299561E-7</v>
      </c>
      <c r="L82">
        <f t="shared" si="17"/>
        <v>7.8161628741138486E-9</v>
      </c>
      <c r="M82">
        <f t="shared" si="23"/>
        <v>7.974388155218108E-9</v>
      </c>
      <c r="O82">
        <v>75</v>
      </c>
      <c r="P82">
        <f t="shared" si="18"/>
        <v>-21.68473816758485</v>
      </c>
      <c r="R82">
        <f t="shared" si="19"/>
        <v>0.68728927879097224</v>
      </c>
      <c r="U82">
        <v>0.68728927879097257</v>
      </c>
    </row>
    <row r="83" spans="1:21" x14ac:dyDescent="0.25">
      <c r="A83">
        <v>76</v>
      </c>
      <c r="B83">
        <f t="shared" si="12"/>
        <v>4.8621097576918575E-7</v>
      </c>
      <c r="C83">
        <f t="shared" si="20"/>
        <v>7.1097881708105753E-7</v>
      </c>
      <c r="D83">
        <f t="shared" si="13"/>
        <v>9.8309027448329287E-8</v>
      </c>
      <c r="F83">
        <f t="shared" si="14"/>
        <v>5.3451721577247936E-9</v>
      </c>
      <c r="G83">
        <f t="shared" si="21"/>
        <v>7.8161628741138486E-9</v>
      </c>
      <c r="H83">
        <f t="shared" si="22"/>
        <v>9.8511955268464232E-8</v>
      </c>
      <c r="J83">
        <f t="shared" si="15"/>
        <v>4.765506292671738E-7</v>
      </c>
      <c r="K83">
        <f>B83</f>
        <v>4.8621097576918575E-7</v>
      </c>
      <c r="L83">
        <f t="shared" si="17"/>
        <v>5.2391149467206797E-9</v>
      </c>
      <c r="M83">
        <f t="shared" si="23"/>
        <v>5.3451721577247936E-9</v>
      </c>
      <c r="O83">
        <v>76</v>
      </c>
      <c r="P83">
        <f t="shared" si="18"/>
        <v>-21.657839926651079</v>
      </c>
      <c r="R83">
        <f t="shared" si="19"/>
        <v>0.68386140921235583</v>
      </c>
      <c r="U83">
        <v>0.68386140921235627</v>
      </c>
    </row>
    <row r="84" spans="1:21" x14ac:dyDescent="0.25">
      <c r="A84">
        <v>77</v>
      </c>
      <c r="B84">
        <f t="shared" si="12"/>
        <v>3.24269178868545E-7</v>
      </c>
      <c r="C84">
        <f t="shared" si="20"/>
        <v>4.765506292671738E-7</v>
      </c>
      <c r="D84">
        <f t="shared" si="13"/>
        <v>6.556533931716179E-8</v>
      </c>
      <c r="F84">
        <f t="shared" si="14"/>
        <v>3.5649590986450511E-9</v>
      </c>
      <c r="G84">
        <f t="shared" si="21"/>
        <v>5.2391149467206797E-9</v>
      </c>
      <c r="H84">
        <f t="shared" si="22"/>
        <v>6.5702484577992066E-8</v>
      </c>
      <c r="J84">
        <f t="shared" si="15"/>
        <v>3.178263941847206E-7</v>
      </c>
      <c r="K84">
        <f t="shared" ref="K84:K97" si="24">B84</f>
        <v>3.24269178868545E-7</v>
      </c>
      <c r="L84">
        <f t="shared" si="17"/>
        <v>3.4942243106551787E-9</v>
      </c>
      <c r="M84">
        <f t="shared" si="23"/>
        <v>3.5649590986450511E-9</v>
      </c>
      <c r="O84">
        <v>77</v>
      </c>
      <c r="P84">
        <f t="shared" si="18"/>
        <v>-21.63094094616476</v>
      </c>
      <c r="R84">
        <f t="shared" si="19"/>
        <v>0.68045063620458768</v>
      </c>
      <c r="U84">
        <v>0.68045063620458801</v>
      </c>
    </row>
    <row r="85" spans="1:21" x14ac:dyDescent="0.25">
      <c r="A85">
        <v>78</v>
      </c>
      <c r="B85">
        <f t="shared" si="12"/>
        <v>2.1518654507972859E-7</v>
      </c>
      <c r="C85">
        <f t="shared" si="20"/>
        <v>3.178263941847206E-7</v>
      </c>
      <c r="D85">
        <f t="shared" si="13"/>
        <v>4.350946609810139E-8</v>
      </c>
      <c r="F85">
        <f t="shared" si="14"/>
        <v>2.3657885905676991E-9</v>
      </c>
      <c r="G85">
        <f t="shared" si="21"/>
        <v>3.4942243106551787E-9</v>
      </c>
      <c r="H85">
        <f t="shared" si="22"/>
        <v>4.3601675106354484E-8</v>
      </c>
      <c r="J85">
        <f t="shared" si="15"/>
        <v>2.109110830033072E-7</v>
      </c>
      <c r="K85">
        <f t="shared" si="24"/>
        <v>2.1518654507972859E-7</v>
      </c>
      <c r="L85">
        <f t="shared" si="17"/>
        <v>2.3188473635431681E-9</v>
      </c>
      <c r="M85">
        <f t="shared" si="23"/>
        <v>2.3657885905676991E-9</v>
      </c>
      <c r="O85">
        <v>78</v>
      </c>
      <c r="P85">
        <f>(((L85/J85)-$B$1)/$B$1)*1000</f>
        <v>-21.604041226105672</v>
      </c>
      <c r="R85">
        <f t="shared" si="19"/>
        <v>0.67705687449816465</v>
      </c>
      <c r="U85">
        <v>0.6770568744981651</v>
      </c>
    </row>
    <row r="86" spans="1:21" x14ac:dyDescent="0.25">
      <c r="A86">
        <v>79</v>
      </c>
      <c r="B86">
        <f t="shared" si="12"/>
        <v>1.4208658667568917E-7</v>
      </c>
      <c r="C86">
        <f t="shared" si="20"/>
        <v>2.109110830033072E-7</v>
      </c>
      <c r="D86">
        <f t="shared" si="13"/>
        <v>2.8729080266939152E-8</v>
      </c>
      <c r="F86">
        <f t="shared" si="14"/>
        <v>1.5621611828838947E-9</v>
      </c>
      <c r="G86">
        <f t="shared" si="21"/>
        <v>2.3188473635431681E-9</v>
      </c>
      <c r="H86">
        <f t="shared" si="22"/>
        <v>2.8790756972717289E-8</v>
      </c>
      <c r="J86">
        <f t="shared" si="15"/>
        <v>1.3926352070437116E-7</v>
      </c>
      <c r="K86">
        <f t="shared" si="24"/>
        <v>1.4208658667568917E-7</v>
      </c>
      <c r="L86">
        <f t="shared" si="17"/>
        <v>1.5311652760530705E-9</v>
      </c>
      <c r="M86">
        <f t="shared" si="23"/>
        <v>1.5621611828838947E-9</v>
      </c>
      <c r="O86">
        <v>79</v>
      </c>
      <c r="P86">
        <f t="shared" ref="P86:P97" si="25">(((L86/J86)-$B$1)/$B$1)*1000</f>
        <v>-21.577140766453752</v>
      </c>
      <c r="R86">
        <f t="shared" si="19"/>
        <v>0.67368003924886766</v>
      </c>
      <c r="U86">
        <v>0.67368003924886799</v>
      </c>
    </row>
    <row r="87" spans="1:21" x14ac:dyDescent="0.25">
      <c r="A87">
        <v>80</v>
      </c>
      <c r="B87">
        <f t="shared" si="12"/>
        <v>9.3351129609639289E-8</v>
      </c>
      <c r="C87">
        <f t="shared" si="20"/>
        <v>1.3926352070437116E-7</v>
      </c>
      <c r="D87">
        <f t="shared" si="13"/>
        <v>1.8875054699471049E-8</v>
      </c>
      <c r="F87">
        <f t="shared" si="14"/>
        <v>1.0263707783320666E-9</v>
      </c>
      <c r="G87">
        <f t="shared" si="21"/>
        <v>1.5311652760530705E-9</v>
      </c>
      <c r="H87">
        <f t="shared" si="22"/>
        <v>1.8916096473671934E-8</v>
      </c>
      <c r="J87">
        <f t="shared" si="15"/>
        <v>9.149637045502191E-8</v>
      </c>
      <c r="K87">
        <f t="shared" si="24"/>
        <v>9.3351129609639289E-8</v>
      </c>
      <c r="L87">
        <f t="shared" si="17"/>
        <v>1.0060058548096866E-9</v>
      </c>
      <c r="M87">
        <f t="shared" si="23"/>
        <v>1.0263707783320666E-9</v>
      </c>
      <c r="O87">
        <v>80</v>
      </c>
      <c r="P87">
        <f t="shared" si="25"/>
        <v>-21.550239567188463</v>
      </c>
      <c r="R87">
        <f t="shared" si="19"/>
        <v>0.67032004603563933</v>
      </c>
      <c r="U87">
        <v>0.67032004603563977</v>
      </c>
    </row>
    <row r="88" spans="1:21" x14ac:dyDescent="0.25">
      <c r="A88">
        <v>81</v>
      </c>
      <c r="B88">
        <f t="shared" si="12"/>
        <v>6.102595737121605E-8</v>
      </c>
      <c r="C88">
        <f t="shared" si="20"/>
        <v>9.149637045502191E-8</v>
      </c>
      <c r="D88">
        <f t="shared" si="13"/>
        <v>1.2339093145267643E-8</v>
      </c>
      <c r="F88">
        <f t="shared" si="14"/>
        <v>6.7098257674591821E-10</v>
      </c>
      <c r="G88">
        <f t="shared" si="21"/>
        <v>1.0060058548096866E-9</v>
      </c>
      <c r="H88">
        <f t="shared" si="22"/>
        <v>1.236626316905171E-8</v>
      </c>
      <c r="J88">
        <f t="shared" si="15"/>
        <v>5.9813455138228991E-8</v>
      </c>
      <c r="K88">
        <f t="shared" si="24"/>
        <v>6.102595737121605E-8</v>
      </c>
      <c r="L88">
        <f t="shared" si="17"/>
        <v>6.5766915322611968E-10</v>
      </c>
      <c r="M88">
        <f t="shared" si="23"/>
        <v>6.7098257674591821E-10</v>
      </c>
      <c r="O88">
        <v>81</v>
      </c>
      <c r="P88">
        <f t="shared" si="25"/>
        <v>-21.523337628289276</v>
      </c>
      <c r="R88">
        <f t="shared" si="19"/>
        <v>0.66697681085847438</v>
      </c>
      <c r="U88">
        <v>0.66697681085847482</v>
      </c>
    </row>
    <row r="89" spans="1:21" x14ac:dyDescent="0.25">
      <c r="A89">
        <v>82</v>
      </c>
      <c r="B89">
        <f t="shared" si="12"/>
        <v>3.9695214464003187E-8</v>
      </c>
      <c r="C89">
        <f t="shared" si="20"/>
        <v>5.9813455138228991E-8</v>
      </c>
      <c r="D89">
        <f t="shared" si="13"/>
        <v>8.0261411666723758E-9</v>
      </c>
      <c r="F89">
        <f t="shared" si="14"/>
        <v>4.3646229804545567E-10</v>
      </c>
      <c r="G89">
        <f t="shared" si="21"/>
        <v>6.5766915322611968E-10</v>
      </c>
      <c r="H89">
        <f t="shared" si="22"/>
        <v>8.0440354609133624E-9</v>
      </c>
      <c r="J89">
        <f t="shared" si="15"/>
        <v>3.8906524892388113E-8</v>
      </c>
      <c r="K89">
        <f t="shared" si="24"/>
        <v>3.9695214464003187E-8</v>
      </c>
      <c r="L89">
        <f t="shared" si="17"/>
        <v>4.2780215152945444E-10</v>
      </c>
      <c r="M89">
        <f t="shared" si="23"/>
        <v>4.3646229804545567E-10</v>
      </c>
      <c r="O89">
        <v>82</v>
      </c>
      <c r="P89">
        <f t="shared" si="25"/>
        <v>-21.496434949736269</v>
      </c>
      <c r="R89">
        <f t="shared" si="19"/>
        <v>0.6636502501363194</v>
      </c>
      <c r="U89">
        <v>0.66365025013631984</v>
      </c>
    </row>
    <row r="90" spans="1:21" x14ac:dyDescent="0.25">
      <c r="A90">
        <v>83</v>
      </c>
      <c r="B90">
        <f t="shared" si="12"/>
        <v>2.5691545568694969E-8</v>
      </c>
      <c r="C90">
        <f t="shared" si="20"/>
        <v>3.8906524892388113E-8</v>
      </c>
      <c r="D90">
        <f t="shared" si="13"/>
        <v>5.1946808780019046E-9</v>
      </c>
      <c r="F90">
        <f t="shared" si="14"/>
        <v>2.8249499282715555E-10</v>
      </c>
      <c r="G90">
        <f t="shared" si="21"/>
        <v>4.2780215152945444E-10</v>
      </c>
      <c r="H90">
        <f t="shared" si="22"/>
        <v>5.2064055704427529E-9</v>
      </c>
      <c r="J90">
        <f t="shared" si="15"/>
        <v>2.5181089728052566E-8</v>
      </c>
      <c r="K90">
        <f t="shared" si="24"/>
        <v>2.5691545568694969E-8</v>
      </c>
      <c r="L90">
        <f t="shared" si="17"/>
        <v>2.7688981675839668E-10</v>
      </c>
      <c r="M90">
        <f t="shared" si="23"/>
        <v>2.8249499282715555E-10</v>
      </c>
      <c r="O90">
        <v>83</v>
      </c>
      <c r="P90">
        <f t="shared" si="25"/>
        <v>-21.469531531508768</v>
      </c>
      <c r="R90">
        <f t="shared" si="19"/>
        <v>0.66034028070498285</v>
      </c>
      <c r="U90">
        <v>0.6603402807049833</v>
      </c>
    </row>
    <row r="91" spans="1:21" x14ac:dyDescent="0.25">
      <c r="A91">
        <v>84</v>
      </c>
      <c r="B91">
        <f t="shared" si="12"/>
        <v>1.654515492529453E-8</v>
      </c>
      <c r="C91">
        <f t="shared" si="20"/>
        <v>2.5181089728052566E-8</v>
      </c>
      <c r="D91">
        <f t="shared" si="13"/>
        <v>3.3453339614854583E-9</v>
      </c>
      <c r="F91">
        <f t="shared" si="14"/>
        <v>1.8192957354027833E-10</v>
      </c>
      <c r="G91">
        <f t="shared" si="21"/>
        <v>2.7688981675839668E-10</v>
      </c>
      <c r="H91">
        <f t="shared" si="22"/>
        <v>3.3529767576727387E-9</v>
      </c>
      <c r="J91">
        <f t="shared" si="15"/>
        <v>1.6216425346010637E-8</v>
      </c>
      <c r="K91">
        <f t="shared" si="24"/>
        <v>1.654515492529453E-8</v>
      </c>
      <c r="L91">
        <f t="shared" si="17"/>
        <v>1.7831978463180232E-10</v>
      </c>
      <c r="M91">
        <f t="shared" si="23"/>
        <v>1.8192957354027833E-10</v>
      </c>
      <c r="O91">
        <v>84</v>
      </c>
      <c r="P91">
        <f t="shared" si="25"/>
        <v>-21.442627373586543</v>
      </c>
      <c r="R91">
        <f t="shared" si="19"/>
        <v>0.65704681981505675</v>
      </c>
      <c r="U91">
        <v>0.65704681981505719</v>
      </c>
    </row>
    <row r="92" spans="1:21" x14ac:dyDescent="0.25">
      <c r="A92">
        <v>85</v>
      </c>
      <c r="B92">
        <f t="shared" si="12"/>
        <v>1.0601808914035584E-8</v>
      </c>
      <c r="C92">
        <f t="shared" si="20"/>
        <v>1.6216425346010637E-8</v>
      </c>
      <c r="D92">
        <f t="shared" si="13"/>
        <v>2.1436240140054864E-9</v>
      </c>
      <c r="F92">
        <f t="shared" si="14"/>
        <v>1.1658008728313405E-10</v>
      </c>
      <c r="G92">
        <f t="shared" si="21"/>
        <v>1.7831978463180232E-10</v>
      </c>
      <c r="H92">
        <f t="shared" si="22"/>
        <v>2.1485804394592637E-9</v>
      </c>
      <c r="J92">
        <f t="shared" si="15"/>
        <v>1.0391165483998492E-8</v>
      </c>
      <c r="K92">
        <f t="shared" si="24"/>
        <v>1.0601808914035584E-8</v>
      </c>
      <c r="L92">
        <f t="shared" si="17"/>
        <v>1.1426694215870682E-10</v>
      </c>
      <c r="M92">
        <f t="shared" si="23"/>
        <v>1.1658008728313405E-10</v>
      </c>
      <c r="O92">
        <v>85</v>
      </c>
      <c r="P92">
        <f t="shared" si="25"/>
        <v>-21.415722475949373</v>
      </c>
      <c r="R92">
        <f t="shared" si="19"/>
        <v>0.65376978512984729</v>
      </c>
      <c r="U92">
        <v>0.65376978512984774</v>
      </c>
    </row>
    <row r="93" spans="1:21" x14ac:dyDescent="0.25">
      <c r="A93">
        <v>86</v>
      </c>
      <c r="B93">
        <f t="shared" si="12"/>
        <v>6.7595476521160326E-9</v>
      </c>
      <c r="C93">
        <f t="shared" si="20"/>
        <v>1.0391165483998492E-8</v>
      </c>
      <c r="D93">
        <f t="shared" si="13"/>
        <v>1.3667411654352044E-9</v>
      </c>
      <c r="F93">
        <f t="shared" si="14"/>
        <v>7.4331685100461939E-11</v>
      </c>
      <c r="G93">
        <f t="shared" si="21"/>
        <v>1.1426694215870682E-10</v>
      </c>
      <c r="H93">
        <f t="shared" si="22"/>
        <v>1.3699389695173392E-9</v>
      </c>
      <c r="J93">
        <f t="shared" si="15"/>
        <v>6.6252446935845055E-9</v>
      </c>
      <c r="K93">
        <f t="shared" si="24"/>
        <v>6.7595476521160326E-9</v>
      </c>
      <c r="L93">
        <f t="shared" si="17"/>
        <v>7.2856819375211543E-11</v>
      </c>
      <c r="M93">
        <f t="shared" si="23"/>
        <v>7.4331685100461939E-11</v>
      </c>
      <c r="O93">
        <v>86</v>
      </c>
      <c r="P93">
        <f t="shared" si="25"/>
        <v>-21.388816838576876</v>
      </c>
      <c r="R93">
        <f t="shared" si="19"/>
        <v>0.65050909472331653</v>
      </c>
      <c r="U93">
        <v>0.65050909472331697</v>
      </c>
    </row>
    <row r="94" spans="1:21" x14ac:dyDescent="0.25">
      <c r="A94">
        <v>87</v>
      </c>
      <c r="B94">
        <f t="shared" si="12"/>
        <v>4.288286800903491E-9</v>
      </c>
      <c r="C94">
        <f t="shared" si="20"/>
        <v>6.6252446935845055E-9</v>
      </c>
      <c r="D94">
        <f t="shared" si="13"/>
        <v>8.6706661475379941E-10</v>
      </c>
      <c r="F94">
        <f t="shared" si="14"/>
        <v>4.7157644937260806E-11</v>
      </c>
      <c r="G94">
        <f t="shared" si="21"/>
        <v>7.2856819375211543E-11</v>
      </c>
      <c r="H94">
        <f t="shared" si="22"/>
        <v>8.691192110457638E-10</v>
      </c>
      <c r="J94">
        <f t="shared" si="15"/>
        <v>4.2030844125139747E-9</v>
      </c>
      <c r="K94">
        <f t="shared" si="24"/>
        <v>4.288286800903491E-9</v>
      </c>
      <c r="L94">
        <f t="shared" si="17"/>
        <v>4.6221957900064047E-11</v>
      </c>
      <c r="M94">
        <f t="shared" si="23"/>
        <v>4.7157644937260806E-11</v>
      </c>
      <c r="O94">
        <v>87</v>
      </c>
      <c r="P94">
        <f t="shared" si="25"/>
        <v>-21.361910461448527</v>
      </c>
      <c r="R94">
        <f t="shared" si="19"/>
        <v>0.64726466707803465</v>
      </c>
      <c r="U94">
        <v>0.64726466707803509</v>
      </c>
    </row>
    <row r="95" spans="1:21" x14ac:dyDescent="0.25">
      <c r="A95">
        <v>88</v>
      </c>
      <c r="B95">
        <f t="shared" si="12"/>
        <v>2.7069394425458383E-9</v>
      </c>
      <c r="C95">
        <f t="shared" si="20"/>
        <v>4.2030844125139747E-9</v>
      </c>
      <c r="D95">
        <f t="shared" si="13"/>
        <v>5.4732738917957907E-10</v>
      </c>
      <c r="F95">
        <f t="shared" si="14"/>
        <v>2.9768624341412883E-11</v>
      </c>
      <c r="G95">
        <f t="shared" si="21"/>
        <v>4.6221957900064047E-11</v>
      </c>
      <c r="H95">
        <f t="shared" si="22"/>
        <v>5.4863815476679548E-10</v>
      </c>
      <c r="J95">
        <f t="shared" si="15"/>
        <v>2.6531562614204294E-9</v>
      </c>
      <c r="K95">
        <f t="shared" si="24"/>
        <v>2.7069394425458383E-9</v>
      </c>
      <c r="L95">
        <f t="shared" si="17"/>
        <v>2.9177964736835568E-11</v>
      </c>
      <c r="M95">
        <f t="shared" si="23"/>
        <v>2.9768624341412883E-11</v>
      </c>
      <c r="O95">
        <v>88</v>
      </c>
      <c r="P95">
        <f t="shared" si="25"/>
        <v>-21.335003344543946</v>
      </c>
      <c r="R95">
        <f t="shared" si="19"/>
        <v>0.64403642108314141</v>
      </c>
      <c r="U95">
        <v>0.64403642108314174</v>
      </c>
    </row>
    <row r="96" spans="1:21" x14ac:dyDescent="0.25">
      <c r="A96">
        <v>89</v>
      </c>
      <c r="B96">
        <f t="shared" si="12"/>
        <v>1.7002069404253601E-9</v>
      </c>
      <c r="C96">
        <f t="shared" si="20"/>
        <v>2.6531562614204294E-9</v>
      </c>
      <c r="D96">
        <f t="shared" si="13"/>
        <v>3.4377194079111895E-10</v>
      </c>
      <c r="F96">
        <f t="shared" si="14"/>
        <v>1.8697948128579179E-11</v>
      </c>
      <c r="G96">
        <f t="shared" si="21"/>
        <v>2.9177964736835568E-11</v>
      </c>
      <c r="H96">
        <f t="shared" si="22"/>
        <v>3.4460469659385183E-10</v>
      </c>
      <c r="J96">
        <f t="shared" si="15"/>
        <v>1.6664261559754599E-9</v>
      </c>
      <c r="K96">
        <f t="shared" si="24"/>
        <v>1.7002069404253601E-9</v>
      </c>
      <c r="L96">
        <f t="shared" si="17"/>
        <v>1.8326949370915069E-11</v>
      </c>
      <c r="M96">
        <f t="shared" si="23"/>
        <v>1.8697948128579179E-11</v>
      </c>
      <c r="O96">
        <v>89</v>
      </c>
      <c r="P96">
        <f t="shared" si="25"/>
        <v>-21.308095487843218</v>
      </c>
      <c r="R96">
        <f t="shared" si="19"/>
        <v>0.64082427603231873</v>
      </c>
      <c r="U96">
        <v>0.64082427603231928</v>
      </c>
    </row>
    <row r="97" spans="1:21" x14ac:dyDescent="0.25">
      <c r="A97">
        <v>90</v>
      </c>
      <c r="B97">
        <f t="shared" si="12"/>
        <v>1.0625602296488094E-9</v>
      </c>
      <c r="C97">
        <f t="shared" si="20"/>
        <v>1.6664261559754599E-9</v>
      </c>
      <c r="D97">
        <f t="shared" si="13"/>
        <v>2.1484348973569205E-10</v>
      </c>
      <c r="F97">
        <f t="shared" si="14"/>
        <v>1.1685778852242398E-11</v>
      </c>
      <c r="G97">
        <f t="shared" si="21"/>
        <v>1.8326949370915069E-11</v>
      </c>
      <c r="H97">
        <f t="shared" si="22"/>
        <v>2.1536984957642211E-10</v>
      </c>
      <c r="J97">
        <f t="shared" si="15"/>
        <v>1.0414486124513034E-9</v>
      </c>
      <c r="K97">
        <f t="shared" si="24"/>
        <v>1.0625602296488094E-9</v>
      </c>
      <c r="L97">
        <f t="shared" si="17"/>
        <v>1.1453913333806557E-11</v>
      </c>
      <c r="M97">
        <f t="shared" si="23"/>
        <v>1.1685778852242398E-11</v>
      </c>
      <c r="O97">
        <v>90</v>
      </c>
      <c r="P97">
        <f t="shared" si="25"/>
        <v>-21.281186891325508</v>
      </c>
      <c r="R97">
        <f t="shared" si="19"/>
        <v>0.63762815162177333</v>
      </c>
      <c r="U97">
        <v>0.63762815162177378</v>
      </c>
    </row>
    <row r="98" spans="1:21" x14ac:dyDescent="0.25">
      <c r="A98">
        <v>91</v>
      </c>
      <c r="B98">
        <f t="shared" si="12"/>
        <v>0</v>
      </c>
      <c r="C98">
        <f t="shared" si="20"/>
        <v>1.0414486124513034E-9</v>
      </c>
      <c r="D98">
        <f t="shared" si="13"/>
        <v>0</v>
      </c>
      <c r="U98">
        <v>0.63444796794822866</v>
      </c>
    </row>
    <row r="99" spans="1:21" x14ac:dyDescent="0.25">
      <c r="A99">
        <v>92</v>
      </c>
      <c r="B99">
        <f t="shared" si="12"/>
        <v>0</v>
      </c>
      <c r="C99">
        <f t="shared" si="20"/>
        <v>0</v>
      </c>
      <c r="D99">
        <f t="shared" si="13"/>
        <v>0</v>
      </c>
      <c r="O99">
        <v>150</v>
      </c>
      <c r="R99">
        <f t="shared" si="19"/>
        <v>0.47236655274101469</v>
      </c>
      <c r="U99">
        <v>0.63128364550692639</v>
      </c>
    </row>
    <row r="100" spans="1:21" x14ac:dyDescent="0.25">
      <c r="A100">
        <v>93</v>
      </c>
      <c r="B100">
        <f t="shared" si="12"/>
        <v>0</v>
      </c>
      <c r="C100">
        <f t="shared" si="20"/>
        <v>0</v>
      </c>
      <c r="D100">
        <f t="shared" si="13"/>
        <v>0</v>
      </c>
      <c r="O100">
        <v>200</v>
      </c>
      <c r="R100">
        <f t="shared" si="19"/>
        <v>0.36787944117144233</v>
      </c>
      <c r="U100">
        <v>0.62813510518964122</v>
      </c>
    </row>
    <row r="101" spans="1:21" x14ac:dyDescent="0.25">
      <c r="A101">
        <v>94</v>
      </c>
      <c r="B101">
        <f t="shared" si="12"/>
        <v>0</v>
      </c>
      <c r="C101">
        <f t="shared" si="20"/>
        <v>0</v>
      </c>
      <c r="D101">
        <f t="shared" si="13"/>
        <v>0</v>
      </c>
      <c r="O101">
        <v>250</v>
      </c>
      <c r="R101">
        <f t="shared" si="19"/>
        <v>0.28650479686019009</v>
      </c>
      <c r="U101">
        <v>0.62500226828270122</v>
      </c>
    </row>
    <row r="102" spans="1:21" x14ac:dyDescent="0.25">
      <c r="A102">
        <v>95</v>
      </c>
      <c r="B102">
        <f t="shared" si="12"/>
        <v>0</v>
      </c>
      <c r="C102">
        <f t="shared" si="20"/>
        <v>0</v>
      </c>
      <c r="D102">
        <f t="shared" si="13"/>
        <v>0</v>
      </c>
      <c r="O102">
        <v>300</v>
      </c>
      <c r="R102">
        <f t="shared" si="19"/>
        <v>0.22313016014842982</v>
      </c>
      <c r="U102">
        <v>0.62188505646502057</v>
      </c>
    </row>
    <row r="103" spans="1:21" x14ac:dyDescent="0.25">
      <c r="A103">
        <v>96</v>
      </c>
      <c r="B103">
        <f t="shared" si="12"/>
        <v>0</v>
      </c>
      <c r="C103">
        <f t="shared" si="20"/>
        <v>0</v>
      </c>
      <c r="D103">
        <f t="shared" si="13"/>
        <v>0</v>
      </c>
      <c r="O103">
        <v>365</v>
      </c>
      <c r="R103">
        <f t="shared" si="19"/>
        <v>0.16121764412977677</v>
      </c>
      <c r="U103">
        <v>0.61878339180614128</v>
      </c>
    </row>
    <row r="104" spans="1:21" x14ac:dyDescent="0.25">
      <c r="A104">
        <v>97</v>
      </c>
      <c r="B104">
        <f t="shared" si="12"/>
        <v>0</v>
      </c>
      <c r="C104">
        <f t="shared" si="20"/>
        <v>0</v>
      </c>
      <c r="D104">
        <f t="shared" si="13"/>
        <v>0</v>
      </c>
      <c r="U104">
        <v>0.61569719676428558</v>
      </c>
    </row>
    <row r="105" spans="1:21" x14ac:dyDescent="0.25">
      <c r="A105">
        <v>98</v>
      </c>
      <c r="B105">
        <f t="shared" si="12"/>
        <v>0</v>
      </c>
      <c r="C105">
        <f t="shared" si="20"/>
        <v>0</v>
      </c>
      <c r="D105">
        <f t="shared" si="13"/>
        <v>0</v>
      </c>
      <c r="U105">
        <v>0.61262639418441656</v>
      </c>
    </row>
    <row r="106" spans="1:21" x14ac:dyDescent="0.25">
      <c r="A106">
        <v>99</v>
      </c>
      <c r="B106">
        <f t="shared" si="12"/>
        <v>0</v>
      </c>
      <c r="C106">
        <f t="shared" si="20"/>
        <v>0</v>
      </c>
      <c r="D106">
        <f t="shared" si="13"/>
        <v>0</v>
      </c>
      <c r="U106">
        <v>0.60957090729630981</v>
      </c>
    </row>
  </sheetData>
  <mergeCells count="6">
    <mergeCell ref="B6:D6"/>
    <mergeCell ref="F6:H6"/>
    <mergeCell ref="J6:K6"/>
    <mergeCell ref="L6:M6"/>
    <mergeCell ref="B5:H5"/>
    <mergeCell ref="J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opLeftCell="I1" zoomScale="85" zoomScaleNormal="85" workbookViewId="0">
      <selection activeCell="Q4" sqref="Q4"/>
    </sheetView>
  </sheetViews>
  <sheetFormatPr baseColWidth="10" defaultRowHeight="15" x14ac:dyDescent="0.25"/>
  <cols>
    <col min="13" max="13" width="14.5703125" customWidth="1"/>
    <col min="14" max="14" width="12.7109375" bestFit="1" customWidth="1"/>
    <col min="15" max="15" width="13.7109375" bestFit="1" customWidth="1"/>
    <col min="16" max="16" width="13.7109375" customWidth="1"/>
    <col min="19" max="19" width="17.5703125" customWidth="1"/>
    <col min="20" max="20" width="14.5703125" customWidth="1"/>
  </cols>
  <sheetData>
    <row r="1" spans="1:22" x14ac:dyDescent="0.25">
      <c r="A1" t="s">
        <v>11</v>
      </c>
      <c r="B1">
        <v>1.1237199999999999E-2</v>
      </c>
      <c r="F1" t="s">
        <v>46</v>
      </c>
      <c r="G1">
        <v>15</v>
      </c>
      <c r="T1" t="s">
        <v>18</v>
      </c>
      <c r="U1" t="s">
        <v>19</v>
      </c>
    </row>
    <row r="2" spans="1:22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Q2" t="s">
        <v>52</v>
      </c>
      <c r="S2" t="s">
        <v>1</v>
      </c>
      <c r="T2" t="s">
        <v>7</v>
      </c>
      <c r="U2" t="s">
        <v>20</v>
      </c>
    </row>
    <row r="3" spans="1:22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Q3">
        <f>EXP(-0.0005)</f>
        <v>0.99950012497916929</v>
      </c>
      <c r="S3" s="1" t="s">
        <v>13</v>
      </c>
      <c r="T3">
        <f>-LOG(2)/$G$1</f>
        <v>-2.0068666377598746E-2</v>
      </c>
      <c r="U3" s="1">
        <f>-LOG(2)*$G$3/$G$1</f>
        <v>-2.0041172304661438E-2</v>
      </c>
    </row>
    <row r="5" spans="1:22" x14ac:dyDescent="0.25">
      <c r="B5" s="25" t="s">
        <v>47</v>
      </c>
      <c r="C5" s="25"/>
      <c r="D5" s="25"/>
      <c r="E5" s="25"/>
      <c r="F5" s="25"/>
      <c r="G5" s="25"/>
      <c r="H5" s="25"/>
      <c r="K5" s="25" t="s">
        <v>48</v>
      </c>
      <c r="L5" s="25"/>
      <c r="M5" s="25"/>
      <c r="N5" s="25"/>
    </row>
    <row r="6" spans="1:22" x14ac:dyDescent="0.25">
      <c r="B6" s="24" t="s">
        <v>44</v>
      </c>
      <c r="C6" s="24"/>
      <c r="D6" s="24"/>
      <c r="E6" s="4"/>
      <c r="F6" s="24" t="s">
        <v>45</v>
      </c>
      <c r="G6" s="24"/>
      <c r="H6" s="24"/>
      <c r="K6" s="24" t="s">
        <v>15</v>
      </c>
      <c r="L6" s="24"/>
      <c r="M6" s="24" t="s">
        <v>14</v>
      </c>
      <c r="N6" s="24"/>
    </row>
    <row r="7" spans="1:22" x14ac:dyDescent="0.25">
      <c r="A7" s="1" t="s">
        <v>2</v>
      </c>
      <c r="B7" t="s">
        <v>4</v>
      </c>
      <c r="C7" t="s">
        <v>5</v>
      </c>
      <c r="D7" t="s">
        <v>41</v>
      </c>
      <c r="E7" t="s">
        <v>51</v>
      </c>
      <c r="F7" t="s">
        <v>4</v>
      </c>
      <c r="G7" t="s">
        <v>5</v>
      </c>
      <c r="H7" t="s">
        <v>41</v>
      </c>
      <c r="K7" s="1" t="s">
        <v>4</v>
      </c>
      <c r="L7" s="1" t="s">
        <v>5</v>
      </c>
      <c r="M7" s="1" t="s">
        <v>4</v>
      </c>
      <c r="N7" s="1" t="s">
        <v>5</v>
      </c>
      <c r="V7" t="s">
        <v>41</v>
      </c>
    </row>
    <row r="8" spans="1:22" x14ac:dyDescent="0.25">
      <c r="A8">
        <v>1</v>
      </c>
      <c r="B8">
        <f>C8*$Q$3</f>
        <v>4.9432686260981189</v>
      </c>
      <c r="C8">
        <f>B3</f>
        <v>4.9457408784227441</v>
      </c>
      <c r="D8">
        <f>B8/$B$3</f>
        <v>0.99950012497916918</v>
      </c>
      <c r="E8">
        <f>C8-B8</f>
        <v>2.4722523246252237E-3</v>
      </c>
      <c r="F8">
        <f>G8*$Q$3</f>
        <v>5.4231998797727186E-2</v>
      </c>
      <c r="G8">
        <f>C3</f>
        <v>5.4259121577255875E-2</v>
      </c>
      <c r="H8">
        <f>F8/$C$3</f>
        <v>0.99950012497916929</v>
      </c>
      <c r="K8">
        <f>L8*EXP($T$3)</f>
        <v>4.8450526454631975</v>
      </c>
      <c r="L8">
        <f>B8</f>
        <v>4.9432686260981189</v>
      </c>
      <c r="M8">
        <f>N8*EXP($U$3)</f>
        <v>5.3155944674502534E-2</v>
      </c>
      <c r="N8">
        <f>F8</f>
        <v>5.4231998797727186E-2</v>
      </c>
      <c r="P8">
        <v>1</v>
      </c>
      <c r="Q8">
        <f>(((M8/K8)-$B$1)/$B$1)*1000</f>
        <v>-23.673157167576125</v>
      </c>
      <c r="S8">
        <f>EXP(-LOG(2)/50)</f>
        <v>0.99399748758098483</v>
      </c>
      <c r="V8">
        <v>0.99501247919268199</v>
      </c>
    </row>
    <row r="9" spans="1:22" x14ac:dyDescent="0.25">
      <c r="A9">
        <v>2</v>
      </c>
      <c r="B9">
        <f t="shared" ref="B9:B72" si="0">C9*$Q$3</f>
        <v>4.8426307246711211</v>
      </c>
      <c r="C9">
        <f>K8</f>
        <v>4.8450526454631975</v>
      </c>
      <c r="D9">
        <f t="shared" ref="D9:D72" si="1">B9/$B$3</f>
        <v>0.97915172745877743</v>
      </c>
      <c r="E9">
        <f t="shared" ref="E9:E72" si="2">C9-B9</f>
        <v>2.4219207920763708E-3</v>
      </c>
      <c r="F9">
        <f t="shared" ref="F9:F72" si="3">G9*$Q$3</f>
        <v>5.3129373345551088E-2</v>
      </c>
      <c r="G9">
        <f>M8</f>
        <v>5.3155944674502534E-2</v>
      </c>
      <c r="H9">
        <f>F9/$C$3</f>
        <v>0.97917864869787441</v>
      </c>
      <c r="K9">
        <f t="shared" ref="K9:K72" si="4">L9*EXP($T$3)</f>
        <v>4.7464142813717816</v>
      </c>
      <c r="L9">
        <f t="shared" ref="L9:L72" si="5">B9</f>
        <v>4.8426307246711211</v>
      </c>
      <c r="M9">
        <f t="shared" ref="M9:M72" si="6">N9*EXP($U$3)</f>
        <v>5.2075197166906936E-2</v>
      </c>
      <c r="N9">
        <f>F9</f>
        <v>5.3129373345551088E-2</v>
      </c>
      <c r="P9">
        <v>2</v>
      </c>
      <c r="Q9">
        <f t="shared" ref="Q9:Q72" si="7">(((M9/K9)-$B$1)/$B$1)*1000</f>
        <v>-23.64631359713086</v>
      </c>
      <c r="V9">
        <v>0.99004983374916811</v>
      </c>
    </row>
    <row r="10" spans="1:22" x14ac:dyDescent="0.25">
      <c r="A10">
        <v>3</v>
      </c>
      <c r="B10">
        <f t="shared" si="0"/>
        <v>4.7440416674340096</v>
      </c>
      <c r="C10">
        <f t="shared" ref="C10:C73" si="8">K9</f>
        <v>4.7464142813717816</v>
      </c>
      <c r="D10">
        <f t="shared" si="1"/>
        <v>0.95921759430043996</v>
      </c>
      <c r="E10">
        <f t="shared" si="2"/>
        <v>2.3726139377719946E-3</v>
      </c>
      <c r="F10">
        <f t="shared" si="3"/>
        <v>5.2049166076638363E-2</v>
      </c>
      <c r="G10">
        <f t="shared" ref="G10:G73" si="9">M9</f>
        <v>5.2075197166906936E-2</v>
      </c>
      <c r="H10">
        <f t="shared" ref="H10:H73" si="10">F10/$C$3</f>
        <v>0.95927034134765876</v>
      </c>
      <c r="K10">
        <f t="shared" si="4"/>
        <v>4.6497840537409134</v>
      </c>
      <c r="L10">
        <f t="shared" si="5"/>
        <v>4.7440416674340096</v>
      </c>
      <c r="M10">
        <f t="shared" si="6"/>
        <v>5.1016423028091187E-2</v>
      </c>
      <c r="N10">
        <f t="shared" ref="N10:N73" si="11">F10</f>
        <v>5.2049166076638363E-2</v>
      </c>
      <c r="P10">
        <v>3</v>
      </c>
      <c r="Q10">
        <f t="shared" si="7"/>
        <v>-23.619469288636338</v>
      </c>
      <c r="V10">
        <v>0.98511193960306276</v>
      </c>
    </row>
    <row r="11" spans="1:22" x14ac:dyDescent="0.25">
      <c r="A11">
        <v>4</v>
      </c>
      <c r="B11">
        <f t="shared" si="0"/>
        <v>4.6474597428401916</v>
      </c>
      <c r="C11">
        <f t="shared" si="8"/>
        <v>4.6497840537409134</v>
      </c>
      <c r="D11">
        <f t="shared" si="1"/>
        <v>0.93968929167237769</v>
      </c>
      <c r="E11">
        <f t="shared" si="2"/>
        <v>2.3243109007218266E-3</v>
      </c>
      <c r="F11">
        <f t="shared" si="3"/>
        <v>5.0990921192567311E-2</v>
      </c>
      <c r="G11">
        <f t="shared" si="9"/>
        <v>5.1016423028091187E-2</v>
      </c>
      <c r="H11">
        <f t="shared" si="10"/>
        <v>0.93976680252673839</v>
      </c>
      <c r="K11">
        <f t="shared" si="4"/>
        <v>4.5551210797753319</v>
      </c>
      <c r="L11">
        <f t="shared" si="5"/>
        <v>4.6474597428401916</v>
      </c>
      <c r="M11">
        <f t="shared" si="6"/>
        <v>4.9979175503441338E-2</v>
      </c>
      <c r="N11">
        <f t="shared" si="11"/>
        <v>5.0990921192567311E-2</v>
      </c>
      <c r="P11">
        <v>4</v>
      </c>
      <c r="Q11">
        <f t="shared" si="7"/>
        <v>-23.592624242072333</v>
      </c>
      <c r="V11">
        <v>0.98019867330675547</v>
      </c>
    </row>
    <row r="12" spans="1:22" x14ac:dyDescent="0.25">
      <c r="A12">
        <v>5</v>
      </c>
      <c r="B12">
        <f t="shared" si="0"/>
        <v>4.5528440885306924</v>
      </c>
      <c r="C12">
        <f t="shared" si="8"/>
        <v>4.5551210797753319</v>
      </c>
      <c r="D12">
        <f t="shared" si="1"/>
        <v>0.9205585574436016</v>
      </c>
      <c r="E12">
        <f t="shared" si="2"/>
        <v>2.2769912446394258E-3</v>
      </c>
      <c r="F12">
        <f t="shared" si="3"/>
        <v>4.9954192162045455E-2</v>
      </c>
      <c r="G12">
        <f t="shared" si="9"/>
        <v>4.9979175503441338E-2</v>
      </c>
      <c r="H12">
        <f t="shared" si="10"/>
        <v>0.92065980262727021</v>
      </c>
      <c r="K12">
        <f t="shared" si="4"/>
        <v>4.4623853089951959</v>
      </c>
      <c r="L12">
        <f t="shared" si="5"/>
        <v>4.5528440885306924</v>
      </c>
      <c r="M12">
        <f t="shared" si="6"/>
        <v>4.896301692159722E-2</v>
      </c>
      <c r="N12">
        <f t="shared" si="11"/>
        <v>4.9954192162045455E-2</v>
      </c>
      <c r="P12">
        <v>5</v>
      </c>
      <c r="Q12">
        <f t="shared" si="7"/>
        <v>-23.565778457418318</v>
      </c>
      <c r="V12">
        <v>0.97530991202833284</v>
      </c>
    </row>
    <row r="13" spans="1:22" x14ac:dyDescent="0.25">
      <c r="A13">
        <v>6</v>
      </c>
      <c r="B13">
        <f t="shared" si="0"/>
        <v>4.4601546740459073</v>
      </c>
      <c r="C13">
        <f t="shared" si="8"/>
        <v>4.4623853089951959</v>
      </c>
      <c r="D13">
        <f t="shared" si="1"/>
        <v>0.90181729768833019</v>
      </c>
      <c r="E13">
        <f t="shared" si="2"/>
        <v>2.2306349492886568E-3</v>
      </c>
      <c r="F13">
        <f t="shared" si="3"/>
        <v>4.89385415324936E-2</v>
      </c>
      <c r="G13">
        <f t="shared" si="9"/>
        <v>4.896301692159722E-2</v>
      </c>
      <c r="H13">
        <f t="shared" si="10"/>
        <v>0.90194127936283186</v>
      </c>
      <c r="K13">
        <f t="shared" si="4"/>
        <v>4.371537506291336</v>
      </c>
      <c r="L13">
        <f t="shared" si="5"/>
        <v>4.4601546740459073</v>
      </c>
      <c r="M13">
        <f t="shared" si="6"/>
        <v>4.7967518509775001E-2</v>
      </c>
      <c r="N13">
        <f t="shared" si="11"/>
        <v>4.89385415324936E-2</v>
      </c>
      <c r="P13">
        <v>6</v>
      </c>
      <c r="Q13">
        <f t="shared" si="7"/>
        <v>-23.538931934654222</v>
      </c>
      <c r="V13">
        <v>0.97044553354850849</v>
      </c>
    </row>
    <row r="14" spans="1:22" x14ac:dyDescent="0.25">
      <c r="A14">
        <v>7</v>
      </c>
      <c r="B14">
        <f t="shared" si="0"/>
        <v>4.3693522838893166</v>
      </c>
      <c r="C14">
        <f t="shared" si="8"/>
        <v>4.371537506291336</v>
      </c>
      <c r="D14">
        <f t="shared" si="1"/>
        <v>0.88345758326157098</v>
      </c>
      <c r="E14">
        <f t="shared" si="2"/>
        <v>2.1852224020193489E-3</v>
      </c>
      <c r="F14">
        <f t="shared" si="3"/>
        <v>4.7943540745460728E-2</v>
      </c>
      <c r="G14">
        <f t="shared" si="9"/>
        <v>4.7967518509775001E-2</v>
      </c>
      <c r="H14">
        <f t="shared" si="10"/>
        <v>0.8836033343665024</v>
      </c>
      <c r="K14">
        <f t="shared" si="4"/>
        <v>4.2825392353254648</v>
      </c>
      <c r="L14">
        <f t="shared" si="5"/>
        <v>4.3693522838893166</v>
      </c>
      <c r="M14">
        <f t="shared" si="6"/>
        <v>4.6992260212844542E-2</v>
      </c>
      <c r="N14">
        <f t="shared" si="11"/>
        <v>4.7943540745460728E-2</v>
      </c>
      <c r="P14">
        <v>7</v>
      </c>
      <c r="Q14">
        <f t="shared" si="7"/>
        <v>-23.512084673759819</v>
      </c>
      <c r="V14">
        <v>0.9656054162575668</v>
      </c>
    </row>
    <row r="15" spans="1:22" x14ac:dyDescent="0.25">
      <c r="A15">
        <v>8</v>
      </c>
      <c r="B15">
        <f t="shared" si="0"/>
        <v>4.2803985009359984</v>
      </c>
      <c r="C15">
        <f t="shared" si="8"/>
        <v>4.2825392353254648</v>
      </c>
      <c r="D15">
        <f t="shared" si="1"/>
        <v>0.86547164644441876</v>
      </c>
      <c r="E15">
        <f t="shared" si="2"/>
        <v>2.1407343894663811E-3</v>
      </c>
      <c r="F15">
        <f t="shared" si="3"/>
        <v>4.6968769955791766E-2</v>
      </c>
      <c r="G15">
        <f t="shared" si="9"/>
        <v>4.6992260212844542E-2</v>
      </c>
      <c r="H15">
        <f t="shared" si="10"/>
        <v>0.86563822985811012</v>
      </c>
      <c r="K15">
        <f t="shared" si="4"/>
        <v>4.1953528422683419</v>
      </c>
      <c r="L15">
        <f t="shared" si="5"/>
        <v>4.2803985009359984</v>
      </c>
      <c r="M15">
        <f t="shared" si="6"/>
        <v>4.6036830516085217E-2</v>
      </c>
      <c r="N15">
        <f t="shared" si="11"/>
        <v>4.6968769955791766E-2</v>
      </c>
      <c r="P15">
        <v>8</v>
      </c>
      <c r="Q15">
        <f t="shared" si="7"/>
        <v>-23.485236674714734</v>
      </c>
      <c r="V15">
        <v>0.96078943915232351</v>
      </c>
    </row>
    <row r="16" spans="1:22" x14ac:dyDescent="0.25">
      <c r="A16">
        <v>9</v>
      </c>
      <c r="B16">
        <f t="shared" si="0"/>
        <v>4.1932556901789209</v>
      </c>
      <c r="C16">
        <f t="shared" si="8"/>
        <v>4.1953528422683419</v>
      </c>
      <c r="D16">
        <f t="shared" si="1"/>
        <v>0.84785187765765035</v>
      </c>
      <c r="E16">
        <f t="shared" si="2"/>
        <v>2.0971520894210727E-3</v>
      </c>
      <c r="F16">
        <f t="shared" si="3"/>
        <v>4.6013817854472013E-2</v>
      </c>
      <c r="G16">
        <f t="shared" si="9"/>
        <v>4.6036830516085217E-2</v>
      </c>
      <c r="H16">
        <f t="shared" si="10"/>
        <v>0.84803838537924103</v>
      </c>
      <c r="K16">
        <f t="shared" si="4"/>
        <v>4.1099414398690062</v>
      </c>
      <c r="L16">
        <f t="shared" si="5"/>
        <v>4.1932556901789209</v>
      </c>
      <c r="M16">
        <f t="shared" si="6"/>
        <v>4.5100826271545366E-2</v>
      </c>
      <c r="N16">
        <f t="shared" si="11"/>
        <v>4.6013817854472013E-2</v>
      </c>
      <c r="P16">
        <v>9</v>
      </c>
      <c r="Q16">
        <f t="shared" si="7"/>
        <v>-23.458387937498593</v>
      </c>
      <c r="V16">
        <v>0.95599748183310018</v>
      </c>
    </row>
    <row r="17" spans="1:22" x14ac:dyDescent="0.25">
      <c r="A17">
        <v>10</v>
      </c>
      <c r="B17">
        <f t="shared" si="0"/>
        <v>4.1078869828061384</v>
      </c>
      <c r="C17">
        <f t="shared" si="8"/>
        <v>4.1099414398690062</v>
      </c>
      <c r="D17">
        <f t="shared" si="1"/>
        <v>0.83059082224222647</v>
      </c>
      <c r="E17">
        <f t="shared" si="2"/>
        <v>2.0544570628677761E-3</v>
      </c>
      <c r="F17">
        <f t="shared" si="3"/>
        <v>4.5078281495073397E-2</v>
      </c>
      <c r="G17">
        <f t="shared" si="9"/>
        <v>4.5100826271545366E-2</v>
      </c>
      <c r="H17">
        <f t="shared" si="10"/>
        <v>0.83079637459462918</v>
      </c>
      <c r="K17">
        <f t="shared" si="4"/>
        <v>4.0262688918483347</v>
      </c>
      <c r="L17">
        <f t="shared" si="5"/>
        <v>4.1078869828061384</v>
      </c>
      <c r="M17">
        <f t="shared" si="6"/>
        <v>4.4183852527932173E-2</v>
      </c>
      <c r="N17">
        <f t="shared" si="11"/>
        <v>4.5078281495073397E-2</v>
      </c>
      <c r="P17">
        <v>10</v>
      </c>
      <c r="Q17">
        <f t="shared" si="7"/>
        <v>-23.431538462091019</v>
      </c>
      <c r="V17">
        <v>0.95122942450071424</v>
      </c>
    </row>
    <row r="18" spans="1:22" x14ac:dyDescent="0.25">
      <c r="A18">
        <v>11</v>
      </c>
      <c r="B18">
        <f t="shared" si="0"/>
        <v>4.0242562606021517</v>
      </c>
      <c r="C18">
        <f t="shared" si="8"/>
        <v>4.0262688918483347</v>
      </c>
      <c r="D18">
        <f t="shared" si="1"/>
        <v>0.81368117730533729</v>
      </c>
      <c r="E18">
        <f t="shared" si="2"/>
        <v>2.0126312461830054E-3</v>
      </c>
      <c r="F18">
        <f t="shared" si="3"/>
        <v>4.4161766123729393E-2</v>
      </c>
      <c r="G18">
        <f t="shared" si="9"/>
        <v>4.4183852527932173E-2</v>
      </c>
      <c r="H18">
        <f t="shared" si="10"/>
        <v>0.81390492215858035</v>
      </c>
      <c r="K18">
        <f t="shared" si="4"/>
        <v>3.9442997976103276</v>
      </c>
      <c r="L18">
        <f t="shared" si="5"/>
        <v>4.0242562606021517</v>
      </c>
      <c r="M18">
        <f t="shared" si="6"/>
        <v>4.3285522363960147E-2</v>
      </c>
      <c r="N18">
        <f t="shared" si="11"/>
        <v>4.4161766123729393E-2</v>
      </c>
      <c r="P18">
        <v>11</v>
      </c>
      <c r="Q18">
        <f t="shared" si="7"/>
        <v>-23.404688248471938</v>
      </c>
      <c r="V18">
        <v>0.94648514795348415</v>
      </c>
    </row>
    <row r="19" spans="1:22" x14ac:dyDescent="0.25">
      <c r="A19">
        <v>12</v>
      </c>
      <c r="B19">
        <f t="shared" si="0"/>
        <v>3.9423281406668345</v>
      </c>
      <c r="C19">
        <f t="shared" si="8"/>
        <v>3.9442997976103276</v>
      </c>
      <c r="D19">
        <f t="shared" si="1"/>
        <v>0.79711578863065913</v>
      </c>
      <c r="E19">
        <f t="shared" si="2"/>
        <v>1.9716569434931053E-3</v>
      </c>
      <c r="F19">
        <f t="shared" si="3"/>
        <v>4.3263885012566797E-2</v>
      </c>
      <c r="G19">
        <f t="shared" si="9"/>
        <v>4.3285522363960147E-2</v>
      </c>
      <c r="H19">
        <f t="shared" si="10"/>
        <v>0.797356900645107</v>
      </c>
      <c r="K19">
        <f t="shared" si="4"/>
        <v>3.8639994772646462</v>
      </c>
      <c r="L19">
        <f t="shared" si="5"/>
        <v>3.9423281406668345</v>
      </c>
      <c r="M19">
        <f t="shared" si="6"/>
        <v>4.2405456725087914E-2</v>
      </c>
      <c r="N19">
        <f t="shared" si="11"/>
        <v>4.3263885012566797E-2</v>
      </c>
      <c r="P19">
        <v>12</v>
      </c>
      <c r="Q19">
        <f t="shared" si="7"/>
        <v>-23.377837296620978</v>
      </c>
      <c r="V19">
        <v>0.94176453358424905</v>
      </c>
    </row>
    <row r="20" spans="1:22" x14ac:dyDescent="0.25">
      <c r="A20">
        <v>13</v>
      </c>
      <c r="B20">
        <f t="shared" si="0"/>
        <v>3.8620679604454589</v>
      </c>
      <c r="C20">
        <f t="shared" si="8"/>
        <v>3.8639994772646462</v>
      </c>
      <c r="D20">
        <f t="shared" si="1"/>
        <v>0.78088764765151197</v>
      </c>
      <c r="E20">
        <f t="shared" si="2"/>
        <v>1.9315168191873511E-3</v>
      </c>
      <c r="F20">
        <f t="shared" si="3"/>
        <v>4.2384259296524125E-2</v>
      </c>
      <c r="G20">
        <f t="shared" si="9"/>
        <v>4.2405456725087914E-2</v>
      </c>
      <c r="H20">
        <f t="shared" si="10"/>
        <v>0.78114532754047739</v>
      </c>
      <c r="K20">
        <f t="shared" si="4"/>
        <v>3.7853339569540752</v>
      </c>
      <c r="L20">
        <f t="shared" si="5"/>
        <v>3.8620679604454589</v>
      </c>
      <c r="M20">
        <f t="shared" si="6"/>
        <v>4.1543284263574405E-2</v>
      </c>
      <c r="N20">
        <f t="shared" si="11"/>
        <v>4.2384259296524125E-2</v>
      </c>
      <c r="P20">
        <v>13</v>
      </c>
      <c r="Q20">
        <f t="shared" si="7"/>
        <v>-23.350985606518062</v>
      </c>
      <c r="V20">
        <v>0.93706746337740365</v>
      </c>
    </row>
    <row r="21" spans="1:22" x14ac:dyDescent="0.25">
      <c r="A21">
        <v>14</v>
      </c>
      <c r="B21">
        <f t="shared" si="0"/>
        <v>3.7834417630634913</v>
      </c>
      <c r="C21">
        <f t="shared" si="8"/>
        <v>3.7853339569540752</v>
      </c>
      <c r="D21">
        <f t="shared" si="1"/>
        <v>0.76498988848564098</v>
      </c>
      <c r="E21">
        <f t="shared" si="2"/>
        <v>1.8921938905838154E-3</v>
      </c>
      <c r="F21">
        <f t="shared" si="3"/>
        <v>4.1522517813487772E-2</v>
      </c>
      <c r="G21">
        <f t="shared" si="9"/>
        <v>4.1543284263574405E-2</v>
      </c>
      <c r="H21">
        <f t="shared" si="10"/>
        <v>0.76526336229691228</v>
      </c>
      <c r="K21">
        <f t="shared" si="4"/>
        <v>3.7082699544806941</v>
      </c>
      <c r="L21">
        <f t="shared" si="5"/>
        <v>3.7834417630634913</v>
      </c>
      <c r="M21">
        <f t="shared" si="6"/>
        <v>4.0698641181786982E-2</v>
      </c>
      <c r="N21">
        <f t="shared" si="11"/>
        <v>4.1522517813487772E-2</v>
      </c>
      <c r="P21">
        <v>14</v>
      </c>
      <c r="Q21">
        <f t="shared" si="7"/>
        <v>-23.324133178142514</v>
      </c>
      <c r="V21">
        <v>0.9323938199059485</v>
      </c>
    </row>
    <row r="22" spans="1:22" x14ac:dyDescent="0.25">
      <c r="A22">
        <v>15</v>
      </c>
      <c r="B22">
        <f t="shared" si="0"/>
        <v>3.7064162829599523</v>
      </c>
      <c r="C22">
        <f t="shared" si="8"/>
        <v>3.7082699544806941</v>
      </c>
      <c r="D22">
        <f t="shared" si="1"/>
        <v>0.74941578503036588</v>
      </c>
      <c r="E22">
        <f t="shared" si="2"/>
        <v>1.8536715207417842E-3</v>
      </c>
      <c r="F22">
        <f t="shared" si="3"/>
        <v>4.0678296947678452E-2</v>
      </c>
      <c r="G22">
        <f t="shared" si="9"/>
        <v>4.0698641181786982E-2</v>
      </c>
      <c r="H22">
        <f t="shared" si="10"/>
        <v>0.74970430344618444</v>
      </c>
      <c r="K22">
        <f t="shared" si="4"/>
        <v>3.6327748652246812</v>
      </c>
      <c r="L22">
        <f t="shared" si="5"/>
        <v>3.7064162829599523</v>
      </c>
      <c r="M22">
        <f t="shared" si="6"/>
        <v>3.9871171078695346E-2</v>
      </c>
      <c r="N22">
        <f t="shared" si="11"/>
        <v>4.0678296947678452E-2</v>
      </c>
      <c r="P22">
        <v>15</v>
      </c>
      <c r="Q22">
        <f t="shared" si="7"/>
        <v>-23.29728001147442</v>
      </c>
      <c r="V22">
        <v>0.92774348632855319</v>
      </c>
    </row>
    <row r="23" spans="1:22" x14ac:dyDescent="0.25">
      <c r="A23">
        <v>16</v>
      </c>
      <c r="B23">
        <f t="shared" si="0"/>
        <v>3.6309589318132538</v>
      </c>
      <c r="C23">
        <f t="shared" si="8"/>
        <v>3.6327748652246812</v>
      </c>
      <c r="D23">
        <f t="shared" si="1"/>
        <v>0.73415874811686654</v>
      </c>
      <c r="E23">
        <f t="shared" si="2"/>
        <v>1.815933411427384E-3</v>
      </c>
      <c r="F23">
        <f t="shared" si="3"/>
        <v>3.9851240476221836E-2</v>
      </c>
      <c r="G23">
        <f t="shared" si="9"/>
        <v>3.9871171078695346E-2</v>
      </c>
      <c r="H23">
        <f t="shared" si="10"/>
        <v>0.73446158577190312</v>
      </c>
      <c r="K23">
        <f t="shared" si="4"/>
        <v>3.5588167483497881</v>
      </c>
      <c r="L23">
        <f t="shared" si="5"/>
        <v>3.6309589318132538</v>
      </c>
      <c r="M23">
        <f t="shared" si="6"/>
        <v>3.9060524799486483E-2</v>
      </c>
      <c r="N23">
        <f t="shared" si="11"/>
        <v>3.9851240476221836E-2</v>
      </c>
      <c r="P23">
        <v>16</v>
      </c>
      <c r="Q23">
        <f t="shared" si="7"/>
        <v>-23.270426106493083</v>
      </c>
      <c r="V23">
        <v>0.92311634638663609</v>
      </c>
    </row>
    <row r="24" spans="1:22" x14ac:dyDescent="0.25">
      <c r="A24">
        <v>17</v>
      </c>
      <c r="B24">
        <f t="shared" si="0"/>
        <v>3.5570377847535739</v>
      </c>
      <c r="C24">
        <f t="shared" si="8"/>
        <v>3.5588167483497881</v>
      </c>
      <c r="D24">
        <f t="shared" si="1"/>
        <v>0.71921232272240587</v>
      </c>
      <c r="E24">
        <f t="shared" si="2"/>
        <v>1.7789635962142114E-3</v>
      </c>
      <c r="F24">
        <f t="shared" si="3"/>
        <v>3.9040999418838679E-2</v>
      </c>
      <c r="G24">
        <f t="shared" si="9"/>
        <v>3.9060524799486483E-2</v>
      </c>
      <c r="H24">
        <f t="shared" si="10"/>
        <v>0.7195287775392909</v>
      </c>
      <c r="K24">
        <f t="shared" si="4"/>
        <v>3.4863643132896533</v>
      </c>
      <c r="L24">
        <f t="shared" si="5"/>
        <v>3.5570377847535739</v>
      </c>
      <c r="M24">
        <f t="shared" si="6"/>
        <v>3.8266360288237183E-2</v>
      </c>
      <c r="N24">
        <f t="shared" si="11"/>
        <v>3.9040999418838679E-2</v>
      </c>
      <c r="P24">
        <v>17</v>
      </c>
      <c r="Q24">
        <f t="shared" si="7"/>
        <v>-23.243571463178444</v>
      </c>
      <c r="V24">
        <v>0.91851228440145771</v>
      </c>
    </row>
    <row r="25" spans="1:22" x14ac:dyDescent="0.25">
      <c r="A25">
        <v>18</v>
      </c>
      <c r="B25">
        <f t="shared" si="0"/>
        <v>3.4846215668559242</v>
      </c>
      <c r="C25">
        <f t="shared" si="8"/>
        <v>3.4863643132896533</v>
      </c>
      <c r="D25">
        <f t="shared" si="1"/>
        <v>0.7045701852393067</v>
      </c>
      <c r="E25">
        <f t="shared" si="2"/>
        <v>1.7427464337291809E-3</v>
      </c>
      <c r="F25">
        <f t="shared" si="3"/>
        <v>3.8247231890590982E-2</v>
      </c>
      <c r="G25">
        <f t="shared" si="9"/>
        <v>3.8266360288237183E-2</v>
      </c>
      <c r="H25">
        <f t="shared" si="10"/>
        <v>0.7048995777812832</v>
      </c>
      <c r="K25">
        <f t="shared" si="4"/>
        <v>3.4153869065092346</v>
      </c>
      <c r="L25">
        <f t="shared" si="5"/>
        <v>3.4846215668559242</v>
      </c>
      <c r="M25">
        <f t="shared" si="6"/>
        <v>3.7488342443581985E-2</v>
      </c>
      <c r="N25">
        <f t="shared" si="11"/>
        <v>3.8247231890590982E-2</v>
      </c>
      <c r="P25">
        <v>18</v>
      </c>
      <c r="Q25">
        <f t="shared" si="7"/>
        <v>-23.216716081509968</v>
      </c>
      <c r="V25">
        <v>0.91393118527122863</v>
      </c>
    </row>
    <row r="26" spans="1:22" x14ac:dyDescent="0.25">
      <c r="A26">
        <v>19</v>
      </c>
      <c r="B26">
        <f t="shared" si="0"/>
        <v>3.4136796399081986</v>
      </c>
      <c r="C26">
        <f t="shared" si="8"/>
        <v>3.4153869065092346</v>
      </c>
      <c r="D26">
        <f t="shared" si="1"/>
        <v>0.69022614079952804</v>
      </c>
      <c r="E26">
        <f t="shared" si="2"/>
        <v>1.7072666010360393E-3</v>
      </c>
      <c r="F26">
        <f t="shared" si="3"/>
        <v>3.746960295762209E-2</v>
      </c>
      <c r="G26">
        <f t="shared" si="9"/>
        <v>3.7488342443581985E-2</v>
      </c>
      <c r="H26">
        <f t="shared" si="10"/>
        <v>0.69056781363980746</v>
      </c>
      <c r="K26">
        <f t="shared" si="4"/>
        <v>3.3458544985357594</v>
      </c>
      <c r="L26">
        <f t="shared" si="5"/>
        <v>3.4136796399081986</v>
      </c>
      <c r="M26">
        <f t="shared" si="6"/>
        <v>3.67261429773156E-2</v>
      </c>
      <c r="N26">
        <f t="shared" si="11"/>
        <v>3.746960295762209E-2</v>
      </c>
      <c r="P26">
        <v>19</v>
      </c>
      <c r="Q26">
        <f t="shared" si="7"/>
        <v>-23.189859961467587</v>
      </c>
      <c r="V26">
        <v>0.90937293446823175</v>
      </c>
    </row>
    <row r="27" spans="1:22" x14ac:dyDescent="0.25">
      <c r="A27">
        <v>20</v>
      </c>
      <c r="B27">
        <f t="shared" si="0"/>
        <v>3.3441819894486073</v>
      </c>
      <c r="C27">
        <f t="shared" si="8"/>
        <v>3.3458544985357594</v>
      </c>
      <c r="D27">
        <f t="shared" si="1"/>
        <v>0.67617412065371019</v>
      </c>
      <c r="E27">
        <f t="shared" si="2"/>
        <v>1.6725090871521076E-3</v>
      </c>
      <c r="F27">
        <f t="shared" si="3"/>
        <v>3.670778449582978E-2</v>
      </c>
      <c r="G27">
        <f t="shared" si="9"/>
        <v>3.67261429773156E-2</v>
      </c>
      <c r="H27">
        <f t="shared" si="10"/>
        <v>0.67652743776111568</v>
      </c>
      <c r="K27">
        <f t="shared" si="4"/>
        <v>3.2777376712537061</v>
      </c>
      <c r="L27">
        <f t="shared" si="5"/>
        <v>3.3441819894486073</v>
      </c>
      <c r="M27">
        <f t="shared" si="6"/>
        <v>3.5979440275870196E-2</v>
      </c>
      <c r="N27">
        <f t="shared" si="11"/>
        <v>3.670778449582978E-2</v>
      </c>
      <c r="P27">
        <v>20</v>
      </c>
      <c r="Q27">
        <f t="shared" si="7"/>
        <v>-23.163003103031077</v>
      </c>
      <c r="V27">
        <v>0.90483741803595996</v>
      </c>
    </row>
    <row r="28" spans="1:22" x14ac:dyDescent="0.25">
      <c r="A28">
        <v>21</v>
      </c>
      <c r="B28">
        <f t="shared" si="0"/>
        <v>3.2760992120670105</v>
      </c>
      <c r="C28">
        <f t="shared" si="8"/>
        <v>3.2777376712537061</v>
      </c>
      <c r="D28">
        <f t="shared" si="1"/>
        <v>0.66240817960357801</v>
      </c>
      <c r="E28">
        <f t="shared" si="2"/>
        <v>1.6384591866955844E-3</v>
      </c>
      <c r="F28">
        <f t="shared" si="3"/>
        <v>3.596145505241282E-2</v>
      </c>
      <c r="G28">
        <f t="shared" si="9"/>
        <v>3.5979440275870196E-2</v>
      </c>
      <c r="H28">
        <f t="shared" si="10"/>
        <v>0.66277252574407697</v>
      </c>
      <c r="K28">
        <f t="shared" si="4"/>
        <v>3.2110076054584429</v>
      </c>
      <c r="L28">
        <f t="shared" si="5"/>
        <v>3.2760992120670105</v>
      </c>
      <c r="M28">
        <f t="shared" si="6"/>
        <v>3.5247919264609094E-2</v>
      </c>
      <c r="N28">
        <f t="shared" si="11"/>
        <v>3.596145505241282E-2</v>
      </c>
      <c r="P28">
        <v>21</v>
      </c>
      <c r="Q28">
        <f t="shared" si="7"/>
        <v>-23.136145506179911</v>
      </c>
      <c r="V28">
        <v>0.90032452258626594</v>
      </c>
    </row>
    <row r="29" spans="1:22" x14ac:dyDescent="0.25">
      <c r="A29">
        <v>22</v>
      </c>
      <c r="B29">
        <f t="shared" si="0"/>
        <v>3.2094025029647768</v>
      </c>
      <c r="C29">
        <f t="shared" si="8"/>
        <v>3.2110076054584429</v>
      </c>
      <c r="D29">
        <f t="shared" si="1"/>
        <v>0.64892249348661668</v>
      </c>
      <c r="E29">
        <f t="shared" si="2"/>
        <v>1.6051024936660774E-3</v>
      </c>
      <c r="F29">
        <f t="shared" si="3"/>
        <v>3.5230299710232456E-2</v>
      </c>
      <c r="G29">
        <f t="shared" si="9"/>
        <v>3.5247919264609094E-2</v>
      </c>
      <c r="H29">
        <f t="shared" si="10"/>
        <v>0.64929727364034873</v>
      </c>
      <c r="K29">
        <f t="shared" si="4"/>
        <v>3.1456360686632556</v>
      </c>
      <c r="L29">
        <f t="shared" si="5"/>
        <v>3.2094025029647768</v>
      </c>
      <c r="M29">
        <f t="shared" si="6"/>
        <v>3.4531271274879552E-2</v>
      </c>
      <c r="N29">
        <f t="shared" si="11"/>
        <v>3.5230299710232456E-2</v>
      </c>
      <c r="P29">
        <v>22</v>
      </c>
      <c r="Q29">
        <f t="shared" si="7"/>
        <v>-23.109287170893708</v>
      </c>
      <c r="V29">
        <v>0.89583413529652867</v>
      </c>
    </row>
    <row r="30" spans="1:22" x14ac:dyDescent="0.25">
      <c r="A30">
        <v>23</v>
      </c>
      <c r="B30">
        <f t="shared" si="0"/>
        <v>3.1440636437679066</v>
      </c>
      <c r="C30">
        <f t="shared" si="8"/>
        <v>3.1456360686632556</v>
      </c>
      <c r="D30">
        <f t="shared" si="1"/>
        <v>0.63571135671195655</v>
      </c>
      <c r="E30">
        <f t="shared" si="2"/>
        <v>1.5724248953490338E-3</v>
      </c>
      <c r="F30">
        <f t="shared" si="3"/>
        <v>3.4514009954931708E-2</v>
      </c>
      <c r="G30">
        <f t="shared" si="9"/>
        <v>3.4531271274879552E-2</v>
      </c>
      <c r="H30">
        <f t="shared" si="10"/>
        <v>0.63609599550537421</v>
      </c>
      <c r="K30">
        <f t="shared" si="4"/>
        <v>3.081595403154608</v>
      </c>
      <c r="L30">
        <f t="shared" si="5"/>
        <v>3.1440636437679066</v>
      </c>
      <c r="M30">
        <f t="shared" si="6"/>
        <v>3.3829193913768617E-2</v>
      </c>
      <c r="N30">
        <f t="shared" si="11"/>
        <v>3.4514009954931708E-2</v>
      </c>
      <c r="P30">
        <v>23</v>
      </c>
      <c r="Q30">
        <f t="shared" si="7"/>
        <v>-23.082428097152551</v>
      </c>
      <c r="V30">
        <v>0.89136614390683166</v>
      </c>
    </row>
    <row r="31" spans="1:22" x14ac:dyDescent="0.25">
      <c r="A31">
        <v>24</v>
      </c>
      <c r="B31">
        <f t="shared" si="0"/>
        <v>3.0800549905882644</v>
      </c>
      <c r="C31">
        <f t="shared" si="8"/>
        <v>3.081595403154608</v>
      </c>
      <c r="D31">
        <f t="shared" si="1"/>
        <v>0.62276917984642388</v>
      </c>
      <c r="E31">
        <f t="shared" si="2"/>
        <v>1.5404125663436297E-3</v>
      </c>
      <c r="F31">
        <f t="shared" si="3"/>
        <v>3.3812283544756287E-2</v>
      </c>
      <c r="G31">
        <f t="shared" si="9"/>
        <v>3.3829193913768617E-2</v>
      </c>
      <c r="H31">
        <f t="shared" si="10"/>
        <v>0.62316312099917204</v>
      </c>
      <c r="K31">
        <f t="shared" si="4"/>
        <v>3.0188585142905784</v>
      </c>
      <c r="L31">
        <f t="shared" si="5"/>
        <v>3.0800549905882644</v>
      </c>
      <c r="M31">
        <f t="shared" si="6"/>
        <v>3.3141390936507059E-2</v>
      </c>
      <c r="N31">
        <f t="shared" si="11"/>
        <v>3.3812283544756287E-2</v>
      </c>
      <c r="P31">
        <v>24</v>
      </c>
      <c r="Q31">
        <f t="shared" si="7"/>
        <v>-23.055568284935759</v>
      </c>
      <c r="V31">
        <v>0.88692043671715781</v>
      </c>
    </row>
    <row r="32" spans="1:22" x14ac:dyDescent="0.25">
      <c r="A32">
        <v>25</v>
      </c>
      <c r="B32">
        <f t="shared" si="0"/>
        <v>3.0173494623278625</v>
      </c>
      <c r="C32">
        <f t="shared" si="8"/>
        <v>3.0188585142905784</v>
      </c>
      <c r="D32">
        <f t="shared" si="1"/>
        <v>0.61009048724973458</v>
      </c>
      <c r="E32">
        <f t="shared" si="2"/>
        <v>1.5090519627158905E-3</v>
      </c>
      <c r="F32">
        <f t="shared" si="3"/>
        <v>3.3124824383022312E-2</v>
      </c>
      <c r="G32">
        <f t="shared" si="9"/>
        <v>3.3141390936507059E-2</v>
      </c>
      <c r="H32">
        <f t="shared" si="10"/>
        <v>0.6104931930359051</v>
      </c>
      <c r="K32">
        <f t="shared" si="4"/>
        <v>2.9573988590375246</v>
      </c>
      <c r="L32">
        <f t="shared" si="5"/>
        <v>3.0173494623278625</v>
      </c>
      <c r="M32">
        <f t="shared" si="6"/>
        <v>3.246757212146751E-2</v>
      </c>
      <c r="N32">
        <f t="shared" si="11"/>
        <v>3.3124824383022312E-2</v>
      </c>
      <c r="P32">
        <v>25</v>
      </c>
      <c r="Q32">
        <f t="shared" si="7"/>
        <v>-23.028707734223261</v>
      </c>
      <c r="V32">
        <v>0.88249690258459579</v>
      </c>
    </row>
    <row r="33" spans="1:22" x14ac:dyDescent="0.25">
      <c r="A33">
        <v>26</v>
      </c>
      <c r="B33">
        <f t="shared" si="0"/>
        <v>2.9559205292212587</v>
      </c>
      <c r="C33">
        <f t="shared" si="8"/>
        <v>2.9573988590375246</v>
      </c>
      <c r="D33">
        <f t="shared" si="1"/>
        <v>0.59766991475783449</v>
      </c>
      <c r="E33">
        <f t="shared" si="2"/>
        <v>1.4783298162659442E-3</v>
      </c>
      <c r="F33">
        <f t="shared" si="3"/>
        <v>3.2451342393176971E-2</v>
      </c>
      <c r="G33">
        <f t="shared" si="9"/>
        <v>3.246757212146751E-2</v>
      </c>
      <c r="H33">
        <f t="shared" si="10"/>
        <v>0.59808086548123918</v>
      </c>
      <c r="K33">
        <f t="shared" si="4"/>
        <v>2.8971904347401263</v>
      </c>
      <c r="L33">
        <f t="shared" si="5"/>
        <v>2.9559205292212587</v>
      </c>
      <c r="M33">
        <f t="shared" si="6"/>
        <v>3.1807453147704119E-2</v>
      </c>
      <c r="N33">
        <f t="shared" si="11"/>
        <v>3.2451342393176971E-2</v>
      </c>
      <c r="P33">
        <v>26</v>
      </c>
      <c r="Q33">
        <f t="shared" si="7"/>
        <v>-23.001846444994683</v>
      </c>
      <c r="V33">
        <v>0.87809543092056175</v>
      </c>
    </row>
    <row r="34" spans="1:22" x14ac:dyDescent="0.25">
      <c r="A34">
        <v>27</v>
      </c>
      <c r="B34">
        <f t="shared" si="0"/>
        <v>2.8957422016112102</v>
      </c>
      <c r="C34">
        <f t="shared" si="8"/>
        <v>2.8971904347401263</v>
      </c>
      <c r="D34">
        <f t="shared" si="1"/>
        <v>0.58550220741340109</v>
      </c>
      <c r="E34">
        <f t="shared" si="2"/>
        <v>1.4482331289160655E-3</v>
      </c>
      <c r="F34">
        <f t="shared" si="3"/>
        <v>3.1791553396399337E-2</v>
      </c>
      <c r="G34">
        <f t="shared" si="9"/>
        <v>3.1807453147704119E-2</v>
      </c>
      <c r="H34">
        <f t="shared" si="10"/>
        <v>0.58592090089651572</v>
      </c>
      <c r="K34">
        <f t="shared" si="4"/>
        <v>2.8382077681200522</v>
      </c>
      <c r="L34">
        <f t="shared" si="5"/>
        <v>2.8957422016112102</v>
      </c>
      <c r="M34">
        <f t="shared" si="6"/>
        <v>3.1160755474982031E-2</v>
      </c>
      <c r="N34">
        <f t="shared" si="11"/>
        <v>3.1791553396399337E-2</v>
      </c>
      <c r="P34">
        <v>27</v>
      </c>
      <c r="Q34">
        <f t="shared" si="7"/>
        <v>-22.974984417229642</v>
      </c>
      <c r="V34">
        <v>0.87371591168803475</v>
      </c>
    </row>
    <row r="35" spans="1:22" x14ac:dyDescent="0.25">
      <c r="A35">
        <v>28</v>
      </c>
      <c r="B35">
        <f t="shared" si="0"/>
        <v>2.8367890189528411</v>
      </c>
      <c r="C35">
        <f t="shared" si="8"/>
        <v>2.8382077681200522</v>
      </c>
      <c r="D35">
        <f t="shared" si="1"/>
        <v>0.57358221724255132</v>
      </c>
      <c r="E35">
        <f t="shared" si="2"/>
        <v>1.4187491672110752E-3</v>
      </c>
      <c r="F35">
        <f t="shared" si="3"/>
        <v>3.1145178991689875E-2</v>
      </c>
      <c r="G35">
        <f t="shared" si="9"/>
        <v>3.1160755474982031E-2</v>
      </c>
      <c r="H35">
        <f t="shared" si="10"/>
        <v>0.57400816832879187</v>
      </c>
      <c r="K35">
        <f t="shared" si="4"/>
        <v>2.7804259044985997</v>
      </c>
      <c r="L35">
        <f t="shared" si="5"/>
        <v>2.8367890189528411</v>
      </c>
      <c r="M35">
        <f t="shared" si="6"/>
        <v>3.0527206226246047E-2</v>
      </c>
      <c r="N35">
        <f t="shared" si="11"/>
        <v>3.1145178991689875E-2</v>
      </c>
      <c r="P35">
        <v>28</v>
      </c>
      <c r="Q35">
        <f t="shared" si="7"/>
        <v>-22.948121650907918</v>
      </c>
      <c r="V35">
        <v>0.86935823539880608</v>
      </c>
    </row>
    <row r="36" spans="1:22" x14ac:dyDescent="0.25">
      <c r="A36">
        <v>29</v>
      </c>
      <c r="B36">
        <f t="shared" si="0"/>
        <v>2.7790360390416704</v>
      </c>
      <c r="C36">
        <f t="shared" si="8"/>
        <v>2.7804259044985997</v>
      </c>
      <c r="D36">
        <f t="shared" si="1"/>
        <v>0.56190490107681057</v>
      </c>
      <c r="E36">
        <f t="shared" si="2"/>
        <v>1.3898654569293178E-3</v>
      </c>
      <c r="F36">
        <f t="shared" si="3"/>
        <v>3.0511946438397799E-2</v>
      </c>
      <c r="G36">
        <f t="shared" si="9"/>
        <v>3.0527206226246047E-2</v>
      </c>
      <c r="H36">
        <f t="shared" si="10"/>
        <v>0.5623376411458102</v>
      </c>
      <c r="K36">
        <f t="shared" si="4"/>
        <v>2.7238203972387467</v>
      </c>
      <c r="L36">
        <f t="shared" si="5"/>
        <v>2.7790360390416704</v>
      </c>
      <c r="M36">
        <f t="shared" si="6"/>
        <v>2.9906538072478901E-2</v>
      </c>
      <c r="N36">
        <f t="shared" si="11"/>
        <v>3.0511946438397799E-2</v>
      </c>
      <c r="P36">
        <v>29</v>
      </c>
      <c r="Q36">
        <f t="shared" si="7"/>
        <v>-22.921258146009134</v>
      </c>
      <c r="V36">
        <v>0.86502229311074164</v>
      </c>
    </row>
    <row r="37" spans="1:22" x14ac:dyDescent="0.25">
      <c r="A37">
        <v>30</v>
      </c>
      <c r="B37">
        <f t="shared" si="0"/>
        <v>2.722458827460938</v>
      </c>
      <c r="C37">
        <f t="shared" si="8"/>
        <v>2.7238203972387467</v>
      </c>
      <c r="D37">
        <f t="shared" si="1"/>
        <v>0.55046531841942403</v>
      </c>
      <c r="E37">
        <f t="shared" si="2"/>
        <v>1.3615697778086577E-3</v>
      </c>
      <c r="F37">
        <f t="shared" si="3"/>
        <v>2.9891588541136948E-2</v>
      </c>
      <c r="G37">
        <f t="shared" si="9"/>
        <v>2.9906538072478901E-2</v>
      </c>
      <c r="H37">
        <f t="shared" si="10"/>
        <v>0.55090439491498855</v>
      </c>
      <c r="K37">
        <f t="shared" si="4"/>
        <v>2.6683672974021455</v>
      </c>
      <c r="L37">
        <f t="shared" si="5"/>
        <v>2.722458827460938</v>
      </c>
      <c r="M37">
        <f t="shared" si="6"/>
        <v>2.9298489119900548E-2</v>
      </c>
      <c r="N37">
        <f t="shared" si="11"/>
        <v>2.9891588541136948E-2</v>
      </c>
      <c r="P37">
        <v>30</v>
      </c>
      <c r="Q37">
        <f t="shared" si="7"/>
        <v>-22.89439390251307</v>
      </c>
      <c r="V37">
        <v>0.86070797642505814</v>
      </c>
    </row>
    <row r="38" spans="1:22" x14ac:dyDescent="0.25">
      <c r="A38">
        <v>31</v>
      </c>
      <c r="B38">
        <f t="shared" si="0"/>
        <v>2.6670334472437727</v>
      </c>
      <c r="C38">
        <f t="shared" si="8"/>
        <v>2.6683672974021455</v>
      </c>
      <c r="D38">
        <f t="shared" si="1"/>
        <v>0.53925862935510716</v>
      </c>
      <c r="E38">
        <f t="shared" si="2"/>
        <v>1.3338501583728402E-3</v>
      </c>
      <c r="F38">
        <f t="shared" si="3"/>
        <v>2.9283843537041429E-2</v>
      </c>
      <c r="G38">
        <f t="shared" si="9"/>
        <v>2.9298489119900548E-2</v>
      </c>
      <c r="H38">
        <f t="shared" si="10"/>
        <v>0.53970360532553319</v>
      </c>
      <c r="K38">
        <f t="shared" si="4"/>
        <v>2.614043143616688</v>
      </c>
      <c r="L38">
        <f t="shared" si="5"/>
        <v>2.6670334472437727</v>
      </c>
      <c r="M38">
        <f t="shared" si="6"/>
        <v>2.8702802799460875E-2</v>
      </c>
      <c r="N38">
        <f t="shared" si="11"/>
        <v>2.9283843537041429E-2</v>
      </c>
      <c r="P38">
        <v>31</v>
      </c>
      <c r="Q38">
        <f t="shared" si="7"/>
        <v>-22.867528920399497</v>
      </c>
      <c r="V38">
        <v>0.85641517748361395</v>
      </c>
    </row>
    <row r="39" spans="1:22" x14ac:dyDescent="0.25">
      <c r="A39">
        <v>32</v>
      </c>
      <c r="B39">
        <f t="shared" si="0"/>
        <v>2.61273644874582</v>
      </c>
      <c r="C39">
        <f t="shared" si="8"/>
        <v>2.614043143616688</v>
      </c>
      <c r="D39">
        <f t="shared" si="1"/>
        <v>0.52828009250234975</v>
      </c>
      <c r="E39">
        <f t="shared" si="2"/>
        <v>1.306694870867986E-3</v>
      </c>
      <c r="F39">
        <f t="shared" si="3"/>
        <v>2.8688454985313597E-2</v>
      </c>
      <c r="G39">
        <f t="shared" si="9"/>
        <v>2.8702802799460875E-2</v>
      </c>
      <c r="H39">
        <f t="shared" si="10"/>
        <v>0.52873054615279858</v>
      </c>
      <c r="K39">
        <f t="shared" si="4"/>
        <v>2.560824952150353</v>
      </c>
      <c r="L39">
        <f t="shared" si="5"/>
        <v>2.61273644874582</v>
      </c>
      <c r="M39">
        <f t="shared" si="6"/>
        <v>2.8119227758579234E-2</v>
      </c>
      <c r="N39">
        <f t="shared" si="11"/>
        <v>2.8688454985313597E-2</v>
      </c>
      <c r="P39">
        <v>32</v>
      </c>
      <c r="Q39">
        <f t="shared" si="7"/>
        <v>-22.840663199647732</v>
      </c>
      <c r="V39">
        <v>0.85214378896621168</v>
      </c>
    </row>
    <row r="40" spans="1:22" x14ac:dyDescent="0.25">
      <c r="A40">
        <v>33</v>
      </c>
      <c r="B40">
        <f t="shared" si="0"/>
        <v>2.5595448597240531</v>
      </c>
      <c r="C40">
        <f t="shared" si="8"/>
        <v>2.560824952150353</v>
      </c>
      <c r="D40">
        <f t="shared" si="1"/>
        <v>0.51752506300740986</v>
      </c>
      <c r="E40">
        <f t="shared" si="2"/>
        <v>1.2800924262998947E-3</v>
      </c>
      <c r="F40">
        <f t="shared" si="3"/>
        <v>2.8105171659017672E-2</v>
      </c>
      <c r="G40">
        <f t="shared" si="9"/>
        <v>2.8119227758579234E-2</v>
      </c>
      <c r="H40">
        <f t="shared" si="10"/>
        <v>0.51798058726403506</v>
      </c>
      <c r="K40">
        <f t="shared" si="4"/>
        <v>2.5086902071871346</v>
      </c>
      <c r="L40">
        <f t="shared" si="5"/>
        <v>2.5595448597240531</v>
      </c>
      <c r="M40">
        <f t="shared" si="6"/>
        <v>2.7547517755085037E-2</v>
      </c>
      <c r="N40">
        <f t="shared" si="11"/>
        <v>2.8105171659017672E-2</v>
      </c>
      <c r="P40">
        <v>33</v>
      </c>
      <c r="Q40">
        <f t="shared" si="7"/>
        <v>-22.813796740237709</v>
      </c>
      <c r="V40">
        <v>0.8478937040879162</v>
      </c>
    </row>
    <row r="41" spans="1:22" x14ac:dyDescent="0.25">
      <c r="A41">
        <v>34</v>
      </c>
      <c r="B41">
        <f t="shared" si="0"/>
        <v>2.5074361756175594</v>
      </c>
      <c r="C41">
        <f t="shared" si="8"/>
        <v>2.5086902071871346</v>
      </c>
      <c r="D41">
        <f t="shared" si="1"/>
        <v>0.5069889905791447</v>
      </c>
      <c r="E41">
        <f t="shared" si="2"/>
        <v>1.2540315695752646E-3</v>
      </c>
      <c r="F41">
        <f t="shared" si="3"/>
        <v>2.7533747439073379E-2</v>
      </c>
      <c r="G41">
        <f t="shared" si="9"/>
        <v>2.7547517755085037E-2</v>
      </c>
      <c r="H41">
        <f t="shared" si="10"/>
        <v>0.50744919266468302</v>
      </c>
      <c r="K41">
        <f t="shared" si="4"/>
        <v>2.4576168513009393</v>
      </c>
      <c r="L41">
        <f t="shared" si="5"/>
        <v>2.5074361756175594</v>
      </c>
      <c r="M41">
        <f t="shared" si="6"/>
        <v>2.6987431553314751E-2</v>
      </c>
      <c r="N41">
        <f t="shared" si="11"/>
        <v>2.7533747439073379E-2</v>
      </c>
      <c r="P41">
        <v>34</v>
      </c>
      <c r="Q41">
        <f t="shared" si="7"/>
        <v>-22.786929542149355</v>
      </c>
      <c r="V41">
        <v>0.84366481659638404</v>
      </c>
    </row>
    <row r="42" spans="1:22" x14ac:dyDescent="0.25">
      <c r="A42">
        <v>35</v>
      </c>
      <c r="B42">
        <f t="shared" si="0"/>
        <v>2.4563883500262014</v>
      </c>
      <c r="C42">
        <f t="shared" si="8"/>
        <v>2.4576168513009393</v>
      </c>
      <c r="D42">
        <f t="shared" si="1"/>
        <v>0.49666741756385202</v>
      </c>
      <c r="E42">
        <f t="shared" si="2"/>
        <v>1.2285012747379476E-3</v>
      </c>
      <c r="F42">
        <f t="shared" si="3"/>
        <v>2.6973941210404872E-2</v>
      </c>
      <c r="G42">
        <f t="shared" si="9"/>
        <v>2.6987431553314751E-2</v>
      </c>
      <c r="H42">
        <f t="shared" si="10"/>
        <v>0.49713191858438971</v>
      </c>
      <c r="K42">
        <f t="shared" si="4"/>
        <v>2.4075832761234199</v>
      </c>
      <c r="L42">
        <f t="shared" si="5"/>
        <v>2.4563883500262014</v>
      </c>
      <c r="M42">
        <f t="shared" si="6"/>
        <v>2.6438732822321415E-2</v>
      </c>
      <c r="N42">
        <f t="shared" si="11"/>
        <v>2.6973941210404872E-2</v>
      </c>
      <c r="P42">
        <v>35</v>
      </c>
      <c r="Q42">
        <f t="shared" si="7"/>
        <v>-22.76006160536183</v>
      </c>
      <c r="V42">
        <v>0.8394570207692077</v>
      </c>
    </row>
    <row r="43" spans="1:22" x14ac:dyDescent="0.25">
      <c r="A43">
        <v>36</v>
      </c>
      <c r="B43">
        <f t="shared" si="0"/>
        <v>2.4063797853831161</v>
      </c>
      <c r="C43">
        <f t="shared" si="8"/>
        <v>2.4075832761234199</v>
      </c>
      <c r="D43">
        <f t="shared" si="1"/>
        <v>0.48655597705930348</v>
      </c>
      <c r="E43">
        <f t="shared" si="2"/>
        <v>1.203490740303792E-3</v>
      </c>
      <c r="F43">
        <f t="shared" si="3"/>
        <v>2.642551676020112E-2</v>
      </c>
      <c r="G43">
        <f t="shared" si="9"/>
        <v>2.6438732822321415E-2</v>
      </c>
      <c r="H43">
        <f t="shared" si="10"/>
        <v>0.4870244116019391</v>
      </c>
      <c r="K43">
        <f t="shared" si="4"/>
        <v>2.3585683132018018</v>
      </c>
      <c r="L43">
        <f t="shared" si="5"/>
        <v>2.4063797853831161</v>
      </c>
      <c r="M43">
        <f t="shared" si="6"/>
        <v>2.5901190036153689E-2</v>
      </c>
      <c r="N43">
        <f t="shared" si="11"/>
        <v>2.642551676020112E-2</v>
      </c>
      <c r="P43">
        <v>36</v>
      </c>
      <c r="Q43">
        <f t="shared" si="7"/>
        <v>-22.733192929855381</v>
      </c>
      <c r="V43">
        <v>0.83527021141127233</v>
      </c>
    </row>
    <row r="44" spans="1:22" x14ac:dyDescent="0.25">
      <c r="A44">
        <v>37</v>
      </c>
      <c r="B44">
        <f t="shared" si="0"/>
        <v>2.3573893238171095</v>
      </c>
      <c r="C44">
        <f t="shared" si="8"/>
        <v>2.3585683132018018</v>
      </c>
      <c r="D44">
        <f t="shared" si="1"/>
        <v>0.476650391067174</v>
      </c>
      <c r="E44">
        <f t="shared" si="2"/>
        <v>1.1789893846922972E-3</v>
      </c>
      <c r="F44">
        <f t="shared" si="3"/>
        <v>2.5888242678244827E-2</v>
      </c>
      <c r="G44">
        <f t="shared" si="9"/>
        <v>2.5901190036153689E-2</v>
      </c>
      <c r="H44">
        <f t="shared" si="10"/>
        <v>0.47712240680830631</v>
      </c>
      <c r="K44">
        <f t="shared" si="4"/>
        <v>2.3105512250428282</v>
      </c>
      <c r="L44">
        <f t="shared" si="5"/>
        <v>2.3573893238171095</v>
      </c>
      <c r="M44">
        <f t="shared" si="6"/>
        <v>2.5374576376162427E-2</v>
      </c>
      <c r="N44">
        <f t="shared" si="11"/>
        <v>2.5888242678244827E-2</v>
      </c>
      <c r="P44">
        <v>37</v>
      </c>
      <c r="Q44">
        <f>(((M44/K44)-$B$1)/$B$1)*1000</f>
        <v>-22.706323515609469</v>
      </c>
      <c r="V44">
        <v>0.83110428385212598</v>
      </c>
    </row>
    <row r="45" spans="1:22" x14ac:dyDescent="0.25">
      <c r="A45">
        <v>38</v>
      </c>
      <c r="B45">
        <f t="shared" si="0"/>
        <v>2.3093962382010793</v>
      </c>
      <c r="C45">
        <f t="shared" si="8"/>
        <v>2.3105512250428282</v>
      </c>
      <c r="D45">
        <f t="shared" si="1"/>
        <v>0.46694646868308504</v>
      </c>
      <c r="E45">
        <f t="shared" si="2"/>
        <v>1.1549868417488618E-3</v>
      </c>
      <c r="F45">
        <f t="shared" si="3"/>
        <v>2.5361892259267823E-2</v>
      </c>
      <c r="G45">
        <f t="shared" si="9"/>
        <v>2.5374576376162427E-2</v>
      </c>
      <c r="H45">
        <f t="shared" si="10"/>
        <v>0.46742172600705945</v>
      </c>
      <c r="K45">
        <f t="shared" si="4"/>
        <v>2.2635116963390374</v>
      </c>
      <c r="L45">
        <f t="shared" si="5"/>
        <v>2.3093962382010793</v>
      </c>
      <c r="M45">
        <f t="shared" si="6"/>
        <v>2.4858669635293502E-2</v>
      </c>
      <c r="N45">
        <f t="shared" si="11"/>
        <v>2.5361892259267823E-2</v>
      </c>
      <c r="P45">
        <v>38</v>
      </c>
      <c r="Q45">
        <f t="shared" si="7"/>
        <v>-22.679453362603564</v>
      </c>
      <c r="V45">
        <v>0.82695913394336262</v>
      </c>
    </row>
    <row r="46" spans="1:22" x14ac:dyDescent="0.25">
      <c r="A46">
        <v>39</v>
      </c>
      <c r="B46">
        <f t="shared" si="0"/>
        <v>2.2623802233826793</v>
      </c>
      <c r="C46">
        <f t="shared" si="8"/>
        <v>2.2635116963390374</v>
      </c>
      <c r="D46">
        <f t="shared" si="1"/>
        <v>0.45744010432349608</v>
      </c>
      <c r="E46">
        <f t="shared" si="2"/>
        <v>1.1314729563580705E-3</v>
      </c>
      <c r="F46">
        <f t="shared" si="3"/>
        <v>2.4846243407291736E-2</v>
      </c>
      <c r="G46">
        <f t="shared" si="9"/>
        <v>2.4858669635293502E-2</v>
      </c>
      <c r="H46">
        <f t="shared" si="10"/>
        <v>0.45791827595135054</v>
      </c>
      <c r="K46">
        <f t="shared" si="4"/>
        <v>2.2174298253736655</v>
      </c>
      <c r="L46">
        <f t="shared" si="5"/>
        <v>2.2623802233826793</v>
      </c>
      <c r="M46">
        <f t="shared" si="6"/>
        <v>2.435325212432652E-2</v>
      </c>
      <c r="N46">
        <f t="shared" si="11"/>
        <v>2.4846243407291736E-2</v>
      </c>
      <c r="P46">
        <v>39</v>
      </c>
      <c r="Q46">
        <f t="shared" si="7"/>
        <v>-22.652582470817595</v>
      </c>
      <c r="V46">
        <v>0.82283465805601863</v>
      </c>
    </row>
    <row r="47" spans="1:22" x14ac:dyDescent="0.25">
      <c r="A47">
        <v>40</v>
      </c>
      <c r="B47">
        <f t="shared" si="0"/>
        <v>2.2163213875935162</v>
      </c>
      <c r="C47">
        <f t="shared" si="8"/>
        <v>2.2174298253736655</v>
      </c>
      <c r="D47">
        <f t="shared" si="1"/>
        <v>0.44812727598869423</v>
      </c>
      <c r="E47">
        <f t="shared" si="2"/>
        <v>1.1084377801493517E-3</v>
      </c>
      <c r="F47">
        <f t="shared" si="3"/>
        <v>2.4341078541913579E-2</v>
      </c>
      <c r="G47">
        <f t="shared" si="9"/>
        <v>2.435325212432652E-2</v>
      </c>
      <c r="H47">
        <f t="shared" si="10"/>
        <v>0.4486080466167513</v>
      </c>
      <c r="K47">
        <f t="shared" si="4"/>
        <v>2.1722861156005258</v>
      </c>
      <c r="L47">
        <f t="shared" si="5"/>
        <v>2.2163213875935162</v>
      </c>
      <c r="M47">
        <f t="shared" si="6"/>
        <v>2.3858110580019853E-2</v>
      </c>
      <c r="N47">
        <f t="shared" si="11"/>
        <v>2.4341078541913579E-2</v>
      </c>
      <c r="P47">
        <v>40</v>
      </c>
      <c r="Q47">
        <f t="shared" si="7"/>
        <v>-22.625710840231189</v>
      </c>
      <c r="V47">
        <v>0.81873075307798204</v>
      </c>
    </row>
    <row r="48" spans="1:22" x14ac:dyDescent="0.25">
      <c r="A48">
        <v>41</v>
      </c>
      <c r="B48">
        <f t="shared" si="0"/>
        <v>2.1712002440332396</v>
      </c>
      <c r="C48">
        <f t="shared" si="8"/>
        <v>2.1722861156005258</v>
      </c>
      <c r="D48">
        <f t="shared" si="1"/>
        <v>0.43900404356114614</v>
      </c>
      <c r="E48">
        <f t="shared" si="2"/>
        <v>1.085871567286123E-3</v>
      </c>
      <c r="F48">
        <f t="shared" si="3"/>
        <v>2.3846184506496684E-2</v>
      </c>
      <c r="G48">
        <f t="shared" si="9"/>
        <v>2.3858110580019853E-2</v>
      </c>
      <c r="H48">
        <f t="shared" si="10"/>
        <v>0.43948710950920433</v>
      </c>
      <c r="K48">
        <f t="shared" si="4"/>
        <v>2.1280614673953155</v>
      </c>
      <c r="L48">
        <f t="shared" si="5"/>
        <v>2.1712002440332396</v>
      </c>
      <c r="M48">
        <f t="shared" si="6"/>
        <v>2.337303607512323E-2</v>
      </c>
      <c r="N48">
        <f t="shared" si="11"/>
        <v>2.3846184506496684E-2</v>
      </c>
      <c r="P48">
        <v>41</v>
      </c>
      <c r="Q48">
        <f t="shared" si="7"/>
        <v>-22.59883847082428</v>
      </c>
      <c r="V48">
        <v>0.81464731641141486</v>
      </c>
    </row>
    <row r="49" spans="1:22" x14ac:dyDescent="0.25">
      <c r="A49">
        <v>42</v>
      </c>
      <c r="B49">
        <f t="shared" si="0"/>
        <v>2.1269977026249722</v>
      </c>
      <c r="C49">
        <f t="shared" si="8"/>
        <v>2.1280614673953155</v>
      </c>
      <c r="D49">
        <f t="shared" si="1"/>
        <v>0.43006654713849407</v>
      </c>
      <c r="E49">
        <f t="shared" si="2"/>
        <v>1.0637647703433117E-3</v>
      </c>
      <c r="F49">
        <f t="shared" si="3"/>
        <v>2.3361352478228303E-2</v>
      </c>
      <c r="G49">
        <f t="shared" si="9"/>
        <v>2.337303607512323E-2</v>
      </c>
      <c r="H49">
        <f t="shared" si="10"/>
        <v>0.43055161600737785</v>
      </c>
      <c r="K49">
        <f t="shared" si="4"/>
        <v>2.0847371699748516</v>
      </c>
      <c r="L49">
        <f t="shared" si="5"/>
        <v>2.1269977026249722</v>
      </c>
      <c r="M49">
        <f t="shared" si="6"/>
        <v>2.2897823930219934E-2</v>
      </c>
      <c r="N49">
        <f t="shared" si="11"/>
        <v>2.3361352478228303E-2</v>
      </c>
      <c r="P49">
        <v>42</v>
      </c>
      <c r="Q49">
        <f t="shared" si="7"/>
        <v>-22.571965362576176</v>
      </c>
      <c r="V49">
        <v>0.81058424597018741</v>
      </c>
    </row>
    <row r="50" spans="1:22" x14ac:dyDescent="0.25">
      <c r="A50">
        <v>43</v>
      </c>
      <c r="B50">
        <f t="shared" si="0"/>
        <v>2.0836950619385837</v>
      </c>
      <c r="C50">
        <f t="shared" si="8"/>
        <v>2.0847371699748516</v>
      </c>
      <c r="D50">
        <f t="shared" si="1"/>
        <v>0.42131100540048894</v>
      </c>
      <c r="E50">
        <f t="shared" si="2"/>
        <v>1.0421080362679191E-3</v>
      </c>
      <c r="F50">
        <f t="shared" si="3"/>
        <v>2.2886377880005838E-2</v>
      </c>
      <c r="G50">
        <f t="shared" si="9"/>
        <v>2.2897823930219934E-2</v>
      </c>
      <c r="H50">
        <f t="shared" si="10"/>
        <v>0.42179779573872167</v>
      </c>
      <c r="K50">
        <f t="shared" si="4"/>
        <v>2.0422948934808201</v>
      </c>
      <c r="L50">
        <f>B50</f>
        <v>2.0836950619385837</v>
      </c>
      <c r="M50">
        <f t="shared" si="6"/>
        <v>2.2432273627361367E-2</v>
      </c>
      <c r="N50">
        <f t="shared" si="11"/>
        <v>2.2886377880005838E-2</v>
      </c>
      <c r="P50">
        <v>43</v>
      </c>
      <c r="Q50">
        <f t="shared" si="7"/>
        <v>-22.545091515466655</v>
      </c>
      <c r="V50">
        <v>0.8065414401773271</v>
      </c>
    </row>
    <row r="51" spans="1:22" x14ac:dyDescent="0.25">
      <c r="A51">
        <v>44</v>
      </c>
      <c r="B51">
        <f t="shared" si="0"/>
        <v>2.0412740012783988</v>
      </c>
      <c r="C51">
        <f t="shared" si="8"/>
        <v>2.0422948934808201</v>
      </c>
      <c r="D51">
        <f t="shared" si="1"/>
        <v>0.41273371400917092</v>
      </c>
      <c r="E51">
        <f t="shared" si="2"/>
        <v>1.0208922024212974E-3</v>
      </c>
      <c r="F51">
        <f t="shared" si="3"/>
        <v>2.2421060294114611E-2</v>
      </c>
      <c r="G51">
        <f t="shared" si="9"/>
        <v>2.2432273627361367E-2</v>
      </c>
      <c r="H51">
        <f t="shared" si="10"/>
        <v>0.4132219549885412</v>
      </c>
      <c r="K51">
        <f t="shared" si="4"/>
        <v>2.0007166812246884</v>
      </c>
      <c r="L51">
        <f t="shared" si="5"/>
        <v>2.0412740012783988</v>
      </c>
      <c r="M51">
        <f t="shared" si="6"/>
        <v>2.1976188725457591E-2</v>
      </c>
      <c r="N51">
        <f t="shared" si="11"/>
        <v>2.2421060294114611E-2</v>
      </c>
      <c r="P51">
        <v>44</v>
      </c>
      <c r="Q51">
        <f t="shared" si="7"/>
        <v>-22.518216929475496</v>
      </c>
      <c r="V51">
        <v>0.80251879796247871</v>
      </c>
    </row>
    <row r="52" spans="1:22" x14ac:dyDescent="0.25">
      <c r="A52">
        <v>45</v>
      </c>
      <c r="B52">
        <f t="shared" si="0"/>
        <v>1.9997165729319848</v>
      </c>
      <c r="C52">
        <f t="shared" si="8"/>
        <v>2.0007166812246884</v>
      </c>
      <c r="D52">
        <f t="shared" si="1"/>
        <v>0.40433104404161957</v>
      </c>
      <c r="E52">
        <f t="shared" si="2"/>
        <v>1.0001082927035831E-3</v>
      </c>
      <c r="F52">
        <f t="shared" si="3"/>
        <v>2.1965203377660673E-2</v>
      </c>
      <c r="G52">
        <f t="shared" si="9"/>
        <v>2.1976188725457591E-2</v>
      </c>
      <c r="H52">
        <f t="shared" si="10"/>
        <v>0.40482047514141772</v>
      </c>
      <c r="K52">
        <f t="shared" si="4"/>
        <v>1.9599849420905011</v>
      </c>
      <c r="L52">
        <f t="shared" si="5"/>
        <v>1.9997165729319848</v>
      </c>
      <c r="M52">
        <f t="shared" si="6"/>
        <v>2.1529376777388098E-2</v>
      </c>
      <c r="N52">
        <f t="shared" si="11"/>
        <v>2.1965203377660673E-2</v>
      </c>
      <c r="P52">
        <v>45</v>
      </c>
      <c r="Q52">
        <f t="shared" si="7"/>
        <v>-22.491341604582477</v>
      </c>
      <c r="V52">
        <v>0.79851621875937728</v>
      </c>
    </row>
    <row r="53" spans="1:22" x14ac:dyDescent="0.25">
      <c r="A53">
        <v>46</v>
      </c>
      <c r="B53">
        <f t="shared" si="0"/>
        <v>1.9590051945767457</v>
      </c>
      <c r="C53">
        <f t="shared" si="8"/>
        <v>1.9599849420905011</v>
      </c>
      <c r="D53">
        <f t="shared" si="1"/>
        <v>0.3960994404546111</v>
      </c>
      <c r="E53">
        <f t="shared" si="2"/>
        <v>9.7974751375540237E-4</v>
      </c>
      <c r="F53">
        <f t="shared" si="3"/>
        <v>2.1518614779723028E-2</v>
      </c>
      <c r="G53">
        <f t="shared" si="9"/>
        <v>2.1529376777388098E-2</v>
      </c>
      <c r="H53">
        <f t="shared" si="10"/>
        <v>0.39658981115431685</v>
      </c>
      <c r="K53">
        <f t="shared" si="4"/>
        <v>1.9200824430923435</v>
      </c>
      <c r="L53">
        <f t="shared" si="5"/>
        <v>1.9590051945767457</v>
      </c>
      <c r="M53">
        <f t="shared" si="6"/>
        <v>2.1091649248797872E-2</v>
      </c>
      <c r="N53">
        <f t="shared" si="11"/>
        <v>2.1518614779723028E-2</v>
      </c>
      <c r="P53">
        <v>46</v>
      </c>
      <c r="Q53">
        <f t="shared" si="7"/>
        <v>-22.464465540767218</v>
      </c>
      <c r="V53">
        <v>0.79453360250333427</v>
      </c>
    </row>
    <row r="54" spans="1:22" x14ac:dyDescent="0.25">
      <c r="A54">
        <v>47</v>
      </c>
      <c r="B54">
        <f t="shared" si="0"/>
        <v>1.919122641841106</v>
      </c>
      <c r="C54">
        <f t="shared" si="8"/>
        <v>1.9200824430923435</v>
      </c>
      <c r="D54">
        <f t="shared" si="1"/>
        <v>0.38803542058053336</v>
      </c>
      <c r="E54">
        <f t="shared" si="2"/>
        <v>9.5980125123751314E-4</v>
      </c>
      <c r="F54">
        <f t="shared" si="3"/>
        <v>2.1081106060190275E-2</v>
      </c>
      <c r="G54">
        <f t="shared" si="9"/>
        <v>2.1091649248797872E-2</v>
      </c>
      <c r="H54">
        <f t="shared" si="10"/>
        <v>0.38852649006074158</v>
      </c>
      <c r="K54">
        <f t="shared" si="4"/>
        <v>1.8809923020833241</v>
      </c>
      <c r="L54">
        <f t="shared" si="5"/>
        <v>1.919122641841106</v>
      </c>
      <c r="M54">
        <f t="shared" si="6"/>
        <v>2.0662821438544452E-2</v>
      </c>
      <c r="N54">
        <f t="shared" si="11"/>
        <v>2.1081106060190275E-2</v>
      </c>
      <c r="P54">
        <v>47</v>
      </c>
      <c r="Q54">
        <f t="shared" si="7"/>
        <v>-22.437588738009342</v>
      </c>
      <c r="V54">
        <v>0.79057084962873581</v>
      </c>
    </row>
    <row r="55" spans="1:22" x14ac:dyDescent="0.25">
      <c r="A55">
        <v>48</v>
      </c>
      <c r="B55">
        <f t="shared" si="0"/>
        <v>1.8800520410171377</v>
      </c>
      <c r="C55">
        <f t="shared" si="8"/>
        <v>1.8809923020833241</v>
      </c>
      <c r="D55">
        <f t="shared" si="1"/>
        <v>0.38013557265392134</v>
      </c>
      <c r="E55">
        <f t="shared" si="2"/>
        <v>9.402610661863875E-4</v>
      </c>
      <c r="F55">
        <f t="shared" si="3"/>
        <v>2.0652492610247437E-2</v>
      </c>
      <c r="G55">
        <f t="shared" si="9"/>
        <v>2.0662821438544452E-2</v>
      </c>
      <c r="H55">
        <f t="shared" si="10"/>
        <v>0.38062710950529777</v>
      </c>
      <c r="K55">
        <f t="shared" si="4"/>
        <v>1.8426979806129931</v>
      </c>
      <c r="L55">
        <f t="shared" si="5"/>
        <v>1.8800520410171377</v>
      </c>
      <c r="M55">
        <f t="shared" si="6"/>
        <v>2.0242712400762426E-2</v>
      </c>
      <c r="N55">
        <f t="shared" si="11"/>
        <v>2.0652492610247437E-2</v>
      </c>
      <c r="P55">
        <v>48</v>
      </c>
      <c r="Q55">
        <f>(((M55/K55)-$B$1)/$B$1)*1000</f>
        <v>-22.410711196288627</v>
      </c>
      <c r="V55">
        <v>0.78662786106655369</v>
      </c>
    </row>
    <row r="56" spans="1:22" x14ac:dyDescent="0.25">
      <c r="A56">
        <v>49</v>
      </c>
      <c r="B56">
        <f t="shared" si="0"/>
        <v>1.8417768619215493</v>
      </c>
      <c r="C56">
        <f t="shared" si="8"/>
        <v>1.8426979806129931</v>
      </c>
      <c r="D56">
        <f t="shared" si="1"/>
        <v>0.37239655436799068</v>
      </c>
      <c r="E56">
        <f t="shared" si="2"/>
        <v>9.2111869144373415E-4</v>
      </c>
      <c r="F56">
        <f t="shared" si="3"/>
        <v>2.0232593574479426E-2</v>
      </c>
      <c r="G56">
        <f t="shared" si="9"/>
        <v>2.0242712400762426E-2</v>
      </c>
      <c r="H56">
        <f t="shared" si="10"/>
        <v>0.3728883363080549</v>
      </c>
      <c r="K56">
        <f t="shared" si="4"/>
        <v>1.8051832769301717</v>
      </c>
      <c r="L56">
        <f t="shared" si="5"/>
        <v>1.8417768619215493</v>
      </c>
      <c r="M56">
        <f t="shared" si="6"/>
        <v>1.9831144868512503E-2</v>
      </c>
      <c r="N56">
        <f t="shared" si="11"/>
        <v>2.0232593574479426E-2</v>
      </c>
      <c r="P56">
        <v>49</v>
      </c>
      <c r="Q56">
        <f t="shared" si="7"/>
        <v>-22.383832915584389</v>
      </c>
      <c r="V56">
        <v>0.78270453824186847</v>
      </c>
    </row>
    <row r="57" spans="1:22" x14ac:dyDescent="0.25">
      <c r="A57">
        <v>50</v>
      </c>
      <c r="B57">
        <f t="shared" si="0"/>
        <v>1.804280910902013</v>
      </c>
      <c r="C57">
        <f t="shared" si="8"/>
        <v>1.8051832769301717</v>
      </c>
      <c r="D57">
        <f t="shared" si="1"/>
        <v>0.36481509146055785</v>
      </c>
      <c r="E57">
        <f t="shared" si="2"/>
        <v>9.0236602815862987E-4</v>
      </c>
      <c r="F57">
        <f t="shared" si="3"/>
        <v>1.9821231774558259E-2</v>
      </c>
      <c r="G57">
        <f t="shared" si="9"/>
        <v>1.9831144868512503E-2</v>
      </c>
      <c r="H57">
        <f t="shared" si="10"/>
        <v>0.36530690505809527</v>
      </c>
      <c r="K57">
        <f t="shared" si="4"/>
        <v>1.7684323191282363</v>
      </c>
      <c r="L57">
        <f t="shared" si="5"/>
        <v>1.804280910902013</v>
      </c>
      <c r="M57">
        <f t="shared" si="6"/>
        <v>1.9427945178982903E-2</v>
      </c>
      <c r="N57">
        <f t="shared" si="11"/>
        <v>1.9821231774558259E-2</v>
      </c>
      <c r="P57">
        <v>50</v>
      </c>
      <c r="Q57">
        <f t="shared" si="7"/>
        <v>-22.35695389587671</v>
      </c>
      <c r="V57">
        <v>0.77880078307140521</v>
      </c>
    </row>
    <row r="58" spans="1:22" x14ac:dyDescent="0.25">
      <c r="A58">
        <v>51</v>
      </c>
      <c r="B58">
        <f t="shared" si="0"/>
        <v>1.7675483239858745</v>
      </c>
      <c r="C58">
        <f t="shared" si="8"/>
        <v>1.7684323191282363</v>
      </c>
      <c r="D58">
        <f t="shared" si="1"/>
        <v>0.35738797632874908</v>
      </c>
      <c r="E58">
        <f t="shared" si="2"/>
        <v>8.8399514236181531E-4</v>
      </c>
      <c r="F58">
        <f t="shared" si="3"/>
        <v>1.9418233634481863E-2</v>
      </c>
      <c r="G58">
        <f t="shared" si="9"/>
        <v>1.9427945178982903E-2</v>
      </c>
      <c r="H58">
        <f t="shared" si="10"/>
        <v>0.3578796167356591</v>
      </c>
      <c r="K58">
        <f t="shared" si="4"/>
        <v>1.7324295584299527</v>
      </c>
      <c r="L58">
        <f t="shared" si="5"/>
        <v>1.7675483239858745</v>
      </c>
      <c r="M58">
        <f t="shared" si="6"/>
        <v>1.9032943200211542E-2</v>
      </c>
      <c r="N58">
        <f t="shared" si="11"/>
        <v>1.9418233634481863E-2</v>
      </c>
      <c r="P58">
        <v>51</v>
      </c>
      <c r="Q58">
        <f t="shared" si="7"/>
        <v>-22.330074137145218</v>
      </c>
      <c r="V58">
        <v>0.77491649796108131</v>
      </c>
    </row>
    <row r="59" spans="1:22" x14ac:dyDescent="0.25">
      <c r="A59">
        <v>52</v>
      </c>
      <c r="B59">
        <f t="shared" si="0"/>
        <v>1.7315635601683448</v>
      </c>
      <c r="C59">
        <f t="shared" si="8"/>
        <v>1.7324295584299527</v>
      </c>
      <c r="D59">
        <f t="shared" si="1"/>
        <v>0.35011206667191208</v>
      </c>
      <c r="E59">
        <f t="shared" si="2"/>
        <v>8.6599826160793647E-4</v>
      </c>
      <c r="F59">
        <f t="shared" si="3"/>
        <v>1.9023429107332866E-2</v>
      </c>
      <c r="G59">
        <f t="shared" si="9"/>
        <v>1.9032943200211542E-2</v>
      </c>
      <c r="H59">
        <f t="shared" si="10"/>
        <v>0.3506033373623032</v>
      </c>
      <c r="K59">
        <f t="shared" si="4"/>
        <v>1.6971597626090225</v>
      </c>
      <c r="L59">
        <f t="shared" si="5"/>
        <v>1.7315635601683448</v>
      </c>
      <c r="M59">
        <f t="shared" si="6"/>
        <v>1.8645972259298062E-2</v>
      </c>
      <c r="N59">
        <f t="shared" si="11"/>
        <v>1.9023429107332866E-2</v>
      </c>
      <c r="P59">
        <v>52</v>
      </c>
      <c r="Q59">
        <f t="shared" si="7"/>
        <v>-22.303193639369375</v>
      </c>
      <c r="V59">
        <v>0.7710515858035667</v>
      </c>
    </row>
    <row r="60" spans="1:22" x14ac:dyDescent="0.25">
      <c r="A60">
        <v>53</v>
      </c>
      <c r="B60">
        <f t="shared" si="0"/>
        <v>1.6963113948373352</v>
      </c>
      <c r="C60">
        <f t="shared" si="8"/>
        <v>1.6971597626090225</v>
      </c>
      <c r="D60">
        <f t="shared" si="1"/>
        <v>0.34298428416215554</v>
      </c>
      <c r="E60">
        <f t="shared" si="2"/>
        <v>8.4836777168728617E-4</v>
      </c>
      <c r="F60">
        <f t="shared" si="3"/>
        <v>1.8636651603526538E-2</v>
      </c>
      <c r="G60">
        <f t="shared" si="9"/>
        <v>1.8645972259298062E-2</v>
      </c>
      <c r="H60">
        <f t="shared" si="10"/>
        <v>0.34347499667850456</v>
      </c>
      <c r="K60">
        <f t="shared" si="4"/>
        <v>1.6626080095455578</v>
      </c>
      <c r="L60">
        <f t="shared" si="5"/>
        <v>1.6963113948373352</v>
      </c>
      <c r="M60">
        <f t="shared" si="6"/>
        <v>1.8266869072075448E-2</v>
      </c>
      <c r="N60">
        <f t="shared" si="11"/>
        <v>1.8636651603526538E-2</v>
      </c>
      <c r="P60">
        <v>53</v>
      </c>
      <c r="Q60">
        <f t="shared" si="7"/>
        <v>-22.276312402528809</v>
      </c>
      <c r="V60">
        <v>0.76720594997585612</v>
      </c>
    </row>
    <row r="61" spans="1:22" x14ac:dyDescent="0.25">
      <c r="A61">
        <v>54</v>
      </c>
      <c r="B61">
        <f t="shared" si="0"/>
        <v>1.6617769133321529</v>
      </c>
      <c r="C61">
        <f t="shared" si="8"/>
        <v>1.6626080095455578</v>
      </c>
      <c r="D61">
        <f t="shared" si="1"/>
        <v>0.33600161314195526</v>
      </c>
      <c r="E61">
        <f t="shared" si="2"/>
        <v>8.3109621340482498E-4</v>
      </c>
      <c r="F61">
        <f t="shared" si="3"/>
        <v>1.8257737920517533E-2</v>
      </c>
      <c r="G61">
        <f t="shared" si="9"/>
        <v>1.8266869072075448E-2</v>
      </c>
      <c r="H61">
        <f t="shared" si="10"/>
        <v>0.33649158684815017</v>
      </c>
      <c r="K61">
        <f t="shared" si="4"/>
        <v>1.6287596809127569</v>
      </c>
      <c r="L61">
        <f t="shared" si="5"/>
        <v>1.6617769133321529</v>
      </c>
      <c r="M61">
        <f t="shared" si="6"/>
        <v>1.7895473674211508E-2</v>
      </c>
      <c r="N61">
        <f t="shared" si="11"/>
        <v>1.8257737920517533E-2</v>
      </c>
      <c r="P61">
        <v>54</v>
      </c>
      <c r="Q61">
        <f t="shared" si="7"/>
        <v>-22.249430426603443</v>
      </c>
      <c r="V61">
        <v>0.76337949433685348</v>
      </c>
    </row>
    <row r="62" spans="1:22" x14ac:dyDescent="0.25">
      <c r="A62">
        <v>55</v>
      </c>
      <c r="B62">
        <f t="shared" si="0"/>
        <v>1.6279455046333324</v>
      </c>
      <c r="C62">
        <f t="shared" si="8"/>
        <v>1.6287596809127569</v>
      </c>
      <c r="D62">
        <f t="shared" si="1"/>
        <v>0.32916109934827475</v>
      </c>
      <c r="E62">
        <f t="shared" si="2"/>
        <v>8.1417627942448334E-4</v>
      </c>
      <c r="F62">
        <f t="shared" si="3"/>
        <v>1.7886528173935837E-2</v>
      </c>
      <c r="G62">
        <f t="shared" si="9"/>
        <v>1.7895473674211508E-2</v>
      </c>
      <c r="H62">
        <f t="shared" si="10"/>
        <v>0.32965016118936658</v>
      </c>
      <c r="K62">
        <f t="shared" si="4"/>
        <v>1.5956004559921098</v>
      </c>
      <c r="L62">
        <f t="shared" si="5"/>
        <v>1.6279455046333324</v>
      </c>
      <c r="M62">
        <f t="shared" si="6"/>
        <v>1.7531629353711196E-2</v>
      </c>
      <c r="N62">
        <f t="shared" si="11"/>
        <v>1.7886528173935837E-2</v>
      </c>
      <c r="P62">
        <v>55</v>
      </c>
      <c r="Q62">
        <f t="shared" si="7"/>
        <v>-22.22254771157322</v>
      </c>
      <c r="V62">
        <v>0.75957212322496881</v>
      </c>
    </row>
    <row r="63" spans="1:22" x14ac:dyDescent="0.25">
      <c r="A63">
        <v>56</v>
      </c>
      <c r="B63">
        <f t="shared" si="0"/>
        <v>1.5948028551809332</v>
      </c>
      <c r="C63">
        <f t="shared" si="8"/>
        <v>1.5956004559921098</v>
      </c>
      <c r="D63">
        <f t="shared" si="1"/>
        <v>0.32245984866266081</v>
      </c>
      <c r="E63">
        <f t="shared" si="2"/>
        <v>7.9760081117652426E-4</v>
      </c>
      <c r="F63">
        <f t="shared" si="3"/>
        <v>1.7522865730122811E-2</v>
      </c>
      <c r="G63">
        <f t="shared" si="9"/>
        <v>1.7531629353711196E-2</v>
      </c>
      <c r="H63">
        <f t="shared" si="10"/>
        <v>0.32294783293115414</v>
      </c>
      <c r="K63">
        <f t="shared" si="4"/>
        <v>1.5631163056145172</v>
      </c>
      <c r="L63">
        <f t="shared" si="5"/>
        <v>1.5948028551809332</v>
      </c>
      <c r="M63">
        <f t="shared" si="6"/>
        <v>1.7175182584791261E-2</v>
      </c>
      <c r="N63">
        <f t="shared" si="11"/>
        <v>1.7522865730122811E-2</v>
      </c>
      <c r="P63">
        <v>56</v>
      </c>
      <c r="Q63">
        <f t="shared" si="7"/>
        <v>-22.195664257417448</v>
      </c>
      <c r="V63">
        <v>0.7557837414557258</v>
      </c>
    </row>
    <row r="64" spans="1:22" x14ac:dyDescent="0.25">
      <c r="A64">
        <v>57</v>
      </c>
      <c r="B64">
        <f t="shared" si="0"/>
        <v>1.5623349428186872</v>
      </c>
      <c r="C64">
        <f t="shared" si="8"/>
        <v>1.5631163056145172</v>
      </c>
      <c r="D64">
        <f t="shared" si="1"/>
        <v>0.31589502588678575</v>
      </c>
      <c r="E64">
        <f t="shared" si="2"/>
        <v>7.8136279582996515E-4</v>
      </c>
      <c r="F64">
        <f t="shared" si="3"/>
        <v>1.7166597140038917E-2</v>
      </c>
      <c r="G64">
        <f t="shared" si="9"/>
        <v>1.7175182584791261E-2</v>
      </c>
      <c r="H64">
        <f t="shared" si="10"/>
        <v>0.31638177399530076</v>
      </c>
      <c r="K64">
        <f t="shared" si="4"/>
        <v>1.5312934862247614</v>
      </c>
      <c r="L64">
        <f t="shared" si="5"/>
        <v>1.5623349428186872</v>
      </c>
      <c r="M64">
        <f t="shared" si="6"/>
        <v>1.682598296309935E-2</v>
      </c>
      <c r="N64">
        <f t="shared" si="11"/>
        <v>1.7166597140038917E-2</v>
      </c>
      <c r="P64">
        <v>57</v>
      </c>
      <c r="Q64">
        <f t="shared" si="7"/>
        <v>-22.168780064115907</v>
      </c>
      <c r="V64">
        <v>0.75201425431938296</v>
      </c>
    </row>
    <row r="65" spans="1:22" x14ac:dyDescent="0.25">
      <c r="A65">
        <v>58</v>
      </c>
      <c r="B65">
        <f t="shared" si="0"/>
        <v>1.5305280308614369</v>
      </c>
      <c r="C65">
        <f t="shared" si="8"/>
        <v>1.5312934862247614</v>
      </c>
      <c r="D65">
        <f t="shared" si="1"/>
        <v>0.30946385354291761</v>
      </c>
      <c r="E65">
        <f t="shared" si="2"/>
        <v>7.6545536332450759E-4</v>
      </c>
      <c r="F65">
        <f t="shared" si="3"/>
        <v>1.6817572074515175E-2</v>
      </c>
      <c r="G65">
        <f t="shared" si="9"/>
        <v>1.682598296309935E-2</v>
      </c>
      <c r="H65">
        <f t="shared" si="10"/>
        <v>0.30994921380306123</v>
      </c>
      <c r="K65">
        <f t="shared" si="4"/>
        <v>1.5001185340668139</v>
      </c>
      <c r="L65">
        <f>B65</f>
        <v>1.5305280308614369</v>
      </c>
      <c r="M65">
        <f t="shared" si="6"/>
        <v>1.6483883142250185E-2</v>
      </c>
      <c r="N65">
        <f t="shared" si="11"/>
        <v>1.6817572074515175E-2</v>
      </c>
      <c r="P65">
        <v>58</v>
      </c>
      <c r="Q65">
        <f t="shared" si="7"/>
        <v>-22.141895131647903</v>
      </c>
      <c r="V65">
        <v>0.74826356757856549</v>
      </c>
    </row>
    <row r="66" spans="1:22" x14ac:dyDescent="0.25">
      <c r="A66">
        <v>59</v>
      </c>
      <c r="B66">
        <f t="shared" si="0"/>
        <v>1.4993686622833489</v>
      </c>
      <c r="C66">
        <f t="shared" si="8"/>
        <v>1.5001185340668139</v>
      </c>
      <c r="D66">
        <f t="shared" si="1"/>
        <v>0.30316361069881109</v>
      </c>
      <c r="E66">
        <f t="shared" si="2"/>
        <v>7.4987178346508365E-4</v>
      </c>
      <c r="F66">
        <f t="shared" si="3"/>
        <v>1.6475643260821082E-2</v>
      </c>
      <c r="G66">
        <f t="shared" si="9"/>
        <v>1.6483883142250185E-2</v>
      </c>
      <c r="H66">
        <f t="shared" si="10"/>
        <v>0.30364743810609857</v>
      </c>
      <c r="K66">
        <f t="shared" si="4"/>
        <v>1.4695782594875235</v>
      </c>
      <c r="L66">
        <f t="shared" si="5"/>
        <v>1.4993686622833489</v>
      </c>
      <c r="M66">
        <f t="shared" si="6"/>
        <v>1.6148738771652078E-2</v>
      </c>
      <c r="N66">
        <f t="shared" si="11"/>
        <v>1.6475643260821082E-2</v>
      </c>
      <c r="P66">
        <v>59</v>
      </c>
      <c r="Q66">
        <f t="shared" si="7"/>
        <v>-22.115009459993839</v>
      </c>
      <c r="V66">
        <v>0.74453158746590964</v>
      </c>
    </row>
    <row r="67" spans="1:22" x14ac:dyDescent="0.25">
      <c r="A67">
        <v>60</v>
      </c>
      <c r="B67">
        <f t="shared" si="0"/>
        <v>1.4688436540244498</v>
      </c>
      <c r="C67">
        <f t="shared" si="8"/>
        <v>1.4695782594875235</v>
      </c>
      <c r="D67">
        <f t="shared" si="1"/>
        <v>0.29699163181652199</v>
      </c>
      <c r="E67">
        <f t="shared" si="2"/>
        <v>7.3460546307368979E-4</v>
      </c>
      <c r="F67">
        <f t="shared" si="3"/>
        <v>1.6140666420522209E-2</v>
      </c>
      <c r="G67">
        <f t="shared" si="9"/>
        <v>1.6148738771652078E-2</v>
      </c>
      <c r="H67">
        <f t="shared" si="10"/>
        <v>0.29747378784119477</v>
      </c>
      <c r="K67">
        <f t="shared" si="4"/>
        <v>1.4396597413562717</v>
      </c>
      <c r="L67">
        <f t="shared" si="5"/>
        <v>1.4688436540244498</v>
      </c>
      <c r="M67">
        <f t="shared" si="6"/>
        <v>1.5820408435597549E-2</v>
      </c>
      <c r="N67">
        <f t="shared" si="11"/>
        <v>1.6140666420522209E-2</v>
      </c>
      <c r="P67">
        <v>60</v>
      </c>
      <c r="Q67">
        <f t="shared" si="7"/>
        <v>-22.088123049132872</v>
      </c>
      <c r="V67">
        <v>0.7408182206817181</v>
      </c>
    </row>
    <row r="68" spans="1:22" x14ac:dyDescent="0.25">
      <c r="A68">
        <v>61</v>
      </c>
      <c r="B68">
        <f t="shared" si="0"/>
        <v>1.4389400914130721</v>
      </c>
      <c r="C68">
        <f t="shared" si="8"/>
        <v>1.4396597413562717</v>
      </c>
      <c r="D68">
        <f t="shared" si="1"/>
        <v>0.29094530562465848</v>
      </c>
      <c r="E68">
        <f t="shared" si="2"/>
        <v>7.1964994319961839E-4</v>
      </c>
      <c r="F68">
        <f t="shared" si="3"/>
        <v>1.5812500208601254E-2</v>
      </c>
      <c r="G68">
        <f t="shared" si="9"/>
        <v>1.5820408435597549E-2</v>
      </c>
      <c r="H68">
        <f t="shared" si="10"/>
        <v>0.29142565800824677</v>
      </c>
      <c r="K68">
        <f t="shared" si="4"/>
        <v>1.4103503215982378</v>
      </c>
      <c r="L68">
        <f t="shared" si="5"/>
        <v>1.4389400914130721</v>
      </c>
      <c r="M68">
        <f t="shared" si="6"/>
        <v>1.549875359359231E-2</v>
      </c>
      <c r="N68">
        <f t="shared" si="11"/>
        <v>1.5812500208601254E-2</v>
      </c>
      <c r="P68">
        <v>61</v>
      </c>
      <c r="Q68">
        <f t="shared" si="7"/>
        <v>-22.061235899044778</v>
      </c>
      <c r="V68">
        <v>0.73712337439162801</v>
      </c>
    </row>
    <row r="69" spans="1:22" x14ac:dyDescent="0.25">
      <c r="A69">
        <v>62</v>
      </c>
      <c r="B69">
        <f t="shared" si="0"/>
        <v>1.4096453227018504</v>
      </c>
      <c r="C69">
        <f t="shared" si="8"/>
        <v>1.4103503215982378</v>
      </c>
      <c r="D69">
        <f t="shared" si="1"/>
        <v>0.28502207401359109</v>
      </c>
      <c r="E69">
        <f t="shared" si="2"/>
        <v>7.0499889638742097E-4</v>
      </c>
      <c r="F69">
        <f t="shared" si="3"/>
        <v>1.5491006153816862E-2</v>
      </c>
      <c r="G69">
        <f t="shared" si="9"/>
        <v>1.549875359359231E-2</v>
      </c>
      <c r="H69">
        <f t="shared" si="10"/>
        <v>0.28550049657107462</v>
      </c>
      <c r="K69">
        <f t="shared" si="4"/>
        <v>1.381637599838957</v>
      </c>
      <c r="L69">
        <f t="shared" si="5"/>
        <v>1.4096453227018504</v>
      </c>
      <c r="M69">
        <f t="shared" si="6"/>
        <v>1.5183638521897462E-2</v>
      </c>
      <c r="N69">
        <f t="shared" si="11"/>
        <v>1.5491006153816862E-2</v>
      </c>
      <c r="P69">
        <v>62</v>
      </c>
      <c r="Q69">
        <f>(((M69/K69)-$B$1)/$B$1)*1000</f>
        <v>-22.034348009709337</v>
      </c>
      <c r="V69">
        <v>0.73344695622428957</v>
      </c>
    </row>
    <row r="70" spans="1:22" x14ac:dyDescent="0.25">
      <c r="A70">
        <v>63</v>
      </c>
      <c r="B70">
        <f t="shared" si="0"/>
        <v>1.380946953714957</v>
      </c>
      <c r="C70">
        <f t="shared" si="8"/>
        <v>1.381637599838957</v>
      </c>
      <c r="D70">
        <f t="shared" si="1"/>
        <v>0.27921943095315527</v>
      </c>
      <c r="E70">
        <f t="shared" si="2"/>
        <v>6.9064612399993841E-4</v>
      </c>
      <c r="F70">
        <f t="shared" si="3"/>
        <v>1.5176048600275042E-2</v>
      </c>
      <c r="G70">
        <f t="shared" si="9"/>
        <v>1.5183638521897462E-2</v>
      </c>
      <c r="H70">
        <f t="shared" si="10"/>
        <v>0.27969580338057809</v>
      </c>
      <c r="K70">
        <f t="shared" si="4"/>
        <v>1.353509428157909</v>
      </c>
      <c r="L70">
        <f t="shared" si="5"/>
        <v>1.380946953714957</v>
      </c>
      <c r="M70">
        <f t="shared" si="6"/>
        <v>1.4874930256260252E-2</v>
      </c>
      <c r="N70">
        <f t="shared" si="11"/>
        <v>1.5176048600275042E-2</v>
      </c>
      <c r="P70">
        <v>63</v>
      </c>
      <c r="Q70">
        <f t="shared" si="7"/>
        <v>-22.007459381106166</v>
      </c>
      <c r="V70">
        <v>0.72978887426905703</v>
      </c>
    </row>
    <row r="71" spans="1:22" x14ac:dyDescent="0.25">
      <c r="A71">
        <v>64</v>
      </c>
      <c r="B71">
        <f t="shared" si="0"/>
        <v>1.3528328426043139</v>
      </c>
      <c r="C71">
        <f t="shared" si="8"/>
        <v>1.353509428157909</v>
      </c>
      <c r="D71">
        <f t="shared" si="1"/>
        <v>0.27353492143238778</v>
      </c>
      <c r="E71">
        <f t="shared" si="2"/>
        <v>6.76585553595066E-4</v>
      </c>
      <c r="F71">
        <f t="shared" si="3"/>
        <v>1.4867494650188549E-2</v>
      </c>
      <c r="G71">
        <f t="shared" si="9"/>
        <v>1.4874930256260252E-2</v>
      </c>
      <c r="H71">
        <f t="shared" si="10"/>
        <v>0.27400912911978742</v>
      </c>
      <c r="K71">
        <f t="shared" si="4"/>
        <v>1.3259539059489154</v>
      </c>
      <c r="L71">
        <f t="shared" si="5"/>
        <v>1.3528328426043139</v>
      </c>
      <c r="M71">
        <f t="shared" si="6"/>
        <v>1.4572498535809185E-2</v>
      </c>
      <c r="N71">
        <f t="shared" si="11"/>
        <v>1.4867494650188549E-2</v>
      </c>
      <c r="P71">
        <v>64</v>
      </c>
      <c r="Q71">
        <f t="shared" si="7"/>
        <v>-21.980570013214894</v>
      </c>
      <c r="V71">
        <v>0.72614903707369127</v>
      </c>
    </row>
    <row r="72" spans="1:22" x14ac:dyDescent="0.25">
      <c r="A72">
        <v>65</v>
      </c>
      <c r="B72">
        <f t="shared" si="0"/>
        <v>1.3252910947125587</v>
      </c>
      <c r="C72">
        <f t="shared" si="8"/>
        <v>1.3259539059489154</v>
      </c>
      <c r="D72">
        <f t="shared" si="1"/>
        <v>0.26796614042084832</v>
      </c>
      <c r="E72">
        <f t="shared" si="2"/>
        <v>6.6281123635669736E-4</v>
      </c>
      <c r="F72">
        <f t="shared" si="3"/>
        <v>1.4565214107800041E-2</v>
      </c>
      <c r="G72">
        <f t="shared" si="9"/>
        <v>1.4572498535809185E-2</v>
      </c>
      <c r="H72">
        <f t="shared" si="10"/>
        <v>0.26843807427036248</v>
      </c>
      <c r="K72">
        <f t="shared" si="4"/>
        <v>1.2989593748851729</v>
      </c>
      <c r="L72">
        <f t="shared" si="5"/>
        <v>1.3252910947125587</v>
      </c>
      <c r="M72">
        <f t="shared" si="6"/>
        <v>1.4276215748089852E-2</v>
      </c>
      <c r="N72">
        <f t="shared" si="11"/>
        <v>1.4565214107800041E-2</v>
      </c>
      <c r="P72">
        <v>65</v>
      </c>
      <c r="Q72">
        <f t="shared" si="7"/>
        <v>-21.953679906015147</v>
      </c>
      <c r="V72">
        <v>0.72252735364207255</v>
      </c>
    </row>
    <row r="73" spans="1:22" x14ac:dyDescent="0.25">
      <c r="A73">
        <v>66</v>
      </c>
      <c r="B73">
        <f t="shared" ref="B73:B106" si="12">C73*$Q$3</f>
        <v>1.2983100575405939</v>
      </c>
      <c r="C73">
        <f t="shared" si="8"/>
        <v>1.2989593748851729</v>
      </c>
      <c r="D73">
        <f t="shared" ref="D73:D98" si="13">B73/$B$3</f>
        <v>0.26251073185108731</v>
      </c>
      <c r="E73">
        <f t="shared" ref="E73:E98" si="14">C73-B73</f>
        <v>6.4931734457895907E-4</v>
      </c>
      <c r="F73">
        <f t="shared" ref="F73:F106" si="15">G73*$Q$3</f>
        <v>1.4269079424445393E-2</v>
      </c>
      <c r="G73">
        <f t="shared" si="9"/>
        <v>1.4276215748089852E-2</v>
      </c>
      <c r="H73">
        <f t="shared" si="10"/>
        <v>0.26298028810010532</v>
      </c>
      <c r="K73">
        <f t="shared" ref="K73:K97" si="16">L73*EXP($T$3)</f>
        <v>1.2725144139867899</v>
      </c>
      <c r="L73">
        <f t="shared" ref="L73:L82" si="17">B73</f>
        <v>1.2983100575405939</v>
      </c>
      <c r="M73">
        <f t="shared" ref="M73:M97" si="18">N73*EXP($U$3)</f>
        <v>1.3985956875218274E-2</v>
      </c>
      <c r="N73">
        <f t="shared" si="11"/>
        <v>1.4269079424445393E-2</v>
      </c>
      <c r="P73">
        <v>66</v>
      </c>
      <c r="Q73">
        <f t="shared" ref="Q73:Q84" si="19">(((M73/K73)-$B$1)/$B$1)*1000</f>
        <v>-21.926789059486687</v>
      </c>
      <c r="V73">
        <v>0.7189237334319265</v>
      </c>
    </row>
    <row r="74" spans="1:22" x14ac:dyDescent="0.25">
      <c r="A74">
        <v>67</v>
      </c>
      <c r="B74">
        <f t="shared" si="12"/>
        <v>1.2718783158175908</v>
      </c>
      <c r="C74">
        <f t="shared" ref="C74:C98" si="20">K73</f>
        <v>1.2725144139867899</v>
      </c>
      <c r="D74">
        <f t="shared" si="13"/>
        <v>0.25716638762182947</v>
      </c>
      <c r="E74">
        <f t="shared" si="14"/>
        <v>6.3609816919907303E-4</v>
      </c>
      <c r="F74">
        <f t="shared" si="15"/>
        <v>1.3978965644733936E-2</v>
      </c>
      <c r="G74">
        <f t="shared" ref="G74:G97" si="21">M73</f>
        <v>1.3985956875218274E-2</v>
      </c>
      <c r="H74">
        <f t="shared" ref="H74:H97" si="22">F74/$C$3</f>
        <v>0.2576334676710576</v>
      </c>
      <c r="K74">
        <f t="shared" si="16"/>
        <v>1.2466078347887419</v>
      </c>
      <c r="L74">
        <f t="shared" si="17"/>
        <v>1.2718783158175908</v>
      </c>
      <c r="M74">
        <f t="shared" si="18"/>
        <v>1.3701599441129024E-2</v>
      </c>
      <c r="N74">
        <f t="shared" ref="N74:N97" si="23">F74</f>
        <v>1.3978965644733936E-2</v>
      </c>
      <c r="P74">
        <v>67</v>
      </c>
      <c r="Q74">
        <f t="shared" si="19"/>
        <v>-21.899897473609151</v>
      </c>
      <c r="V74">
        <v>0.71533808635256024</v>
      </c>
    </row>
    <row r="75" spans="1:22" x14ac:dyDescent="0.25">
      <c r="A75">
        <v>68</v>
      </c>
      <c r="B75">
        <f t="shared" si="12"/>
        <v>1.2459846866713591</v>
      </c>
      <c r="C75">
        <f t="shared" si="20"/>
        <v>1.2466078347887419</v>
      </c>
      <c r="D75">
        <f t="shared" si="13"/>
        <v>0.25193084662145065</v>
      </c>
      <c r="E75">
        <f t="shared" si="14"/>
        <v>6.2314811738284348E-4</v>
      </c>
      <c r="F75">
        <f t="shared" si="15"/>
        <v>1.3694750353822976E-2</v>
      </c>
      <c r="G75">
        <f t="shared" si="21"/>
        <v>1.3701599441129024E-2</v>
      </c>
      <c r="H75">
        <f t="shared" si="22"/>
        <v>0.2523953568677656</v>
      </c>
      <c r="K75">
        <f t="shared" si="16"/>
        <v>1.2212286766072009</v>
      </c>
      <c r="L75">
        <f t="shared" si="17"/>
        <v>1.2459846866713591</v>
      </c>
      <c r="M75">
        <f t="shared" si="18"/>
        <v>1.3423023459895897E-2</v>
      </c>
      <c r="N75">
        <f t="shared" si="23"/>
        <v>1.3694750353822976E-2</v>
      </c>
      <c r="P75">
        <v>68</v>
      </c>
      <c r="Q75">
        <f t="shared" si="19"/>
        <v>-21.873005148362157</v>
      </c>
      <c r="V75">
        <v>0.7117703227626101</v>
      </c>
    </row>
    <row r="76" spans="1:22" x14ac:dyDescent="0.25">
      <c r="A76">
        <v>69</v>
      </c>
      <c r="B76">
        <f t="shared" si="12"/>
        <v>1.2206182148970428</v>
      </c>
      <c r="C76">
        <f t="shared" si="20"/>
        <v>1.2212286766072009</v>
      </c>
      <c r="D76">
        <f t="shared" si="13"/>
        <v>0.24680189377133574</v>
      </c>
      <c r="E76">
        <f t="shared" si="14"/>
        <v>6.1046171015810557E-4</v>
      </c>
      <c r="F76">
        <f t="shared" si="15"/>
        <v>1.3416313625764269E-2</v>
      </c>
      <c r="G76">
        <f t="shared" si="21"/>
        <v>1.3423023459895897E-2</v>
      </c>
      <c r="H76">
        <f t="shared" si="22"/>
        <v>0.24726374544530161</v>
      </c>
      <c r="K76">
        <f t="shared" si="16"/>
        <v>1.1963662019022345</v>
      </c>
      <c r="L76">
        <f t="shared" si="17"/>
        <v>1.2206182148970428</v>
      </c>
      <c r="M76">
        <f t="shared" si="18"/>
        <v>1.3150111385103285E-2</v>
      </c>
      <c r="N76">
        <f t="shared" si="23"/>
        <v>1.3416313625764269E-2</v>
      </c>
      <c r="P76">
        <v>69</v>
      </c>
      <c r="Q76">
        <f t="shared" si="19"/>
        <v>-21.846112083725636</v>
      </c>
      <c r="V76">
        <v>0.70822035346780032</v>
      </c>
    </row>
    <row r="77" spans="1:22" x14ac:dyDescent="0.25">
      <c r="A77">
        <v>70</v>
      </c>
      <c r="B77">
        <f t="shared" si="12"/>
        <v>1.1957681683221375</v>
      </c>
      <c r="C77">
        <f t="shared" si="20"/>
        <v>1.1963662019022345</v>
      </c>
      <c r="D77">
        <f t="shared" si="13"/>
        <v>0.24177735908871195</v>
      </c>
      <c r="E77">
        <f t="shared" si="14"/>
        <v>5.9803358009702379E-4</v>
      </c>
      <c r="F77">
        <f t="shared" si="15"/>
        <v>1.3143537972900731E-2</v>
      </c>
      <c r="G77">
        <f t="shared" si="21"/>
        <v>1.3150111385103285E-2</v>
      </c>
      <c r="H77">
        <f t="shared" si="22"/>
        <v>0.24223646809664143</v>
      </c>
      <c r="K77">
        <f t="shared" si="16"/>
        <v>1.1720098917349142</v>
      </c>
      <c r="L77">
        <f t="shared" si="17"/>
        <v>1.1957681683221375</v>
      </c>
      <c r="M77">
        <f t="shared" si="18"/>
        <v>1.2882748060246942E-2</v>
      </c>
      <c r="N77">
        <f t="shared" si="23"/>
        <v>1.3143537972900731E-2</v>
      </c>
      <c r="P77">
        <v>70</v>
      </c>
      <c r="Q77">
        <f t="shared" si="19"/>
        <v>-21.8192182796789</v>
      </c>
      <c r="V77">
        <v>0.70468808971871377</v>
      </c>
    </row>
    <row r="78" spans="1:22" x14ac:dyDescent="0.25">
      <c r="A78">
        <v>71</v>
      </c>
      <c r="B78">
        <f t="shared" si="12"/>
        <v>1.1714240332658694</v>
      </c>
      <c r="C78">
        <f t="shared" si="20"/>
        <v>1.1720098917349142</v>
      </c>
      <c r="D78">
        <f t="shared" si="13"/>
        <v>0.236855116768562</v>
      </c>
      <c r="E78">
        <f t="shared" si="14"/>
        <v>5.8585846904479766E-4</v>
      </c>
      <c r="F78">
        <f t="shared" si="15"/>
        <v>1.287630829629197E-2</v>
      </c>
      <c r="G78">
        <f t="shared" si="21"/>
        <v>1.2882748060246942E-2</v>
      </c>
      <c r="H78">
        <f t="shared" si="22"/>
        <v>0.23731140353900254</v>
      </c>
      <c r="K78">
        <f t="shared" si="16"/>
        <v>1.1481494413169111</v>
      </c>
      <c r="L78">
        <f t="shared" si="17"/>
        <v>1.1714240332658694</v>
      </c>
      <c r="M78">
        <f t="shared" si="18"/>
        <v>1.2620820670143154E-2</v>
      </c>
      <c r="N78">
        <f t="shared" si="23"/>
        <v>1.287630829629197E-2</v>
      </c>
      <c r="P78">
        <v>71</v>
      </c>
      <c r="Q78">
        <f t="shared" si="19"/>
        <v>-21.79232373620173</v>
      </c>
      <c r="V78">
        <v>0.70117344320857278</v>
      </c>
    </row>
    <row r="79" spans="1:22" x14ac:dyDescent="0.25">
      <c r="A79">
        <v>72</v>
      </c>
      <c r="B79">
        <f t="shared" si="12"/>
        <v>1.1475755100910161</v>
      </c>
      <c r="C79">
        <f t="shared" si="20"/>
        <v>1.1481494413169111</v>
      </c>
      <c r="D79">
        <f t="shared" si="13"/>
        <v>0.23203308428422795</v>
      </c>
      <c r="E79">
        <f t="shared" si="14"/>
        <v>5.739312258949969E-4</v>
      </c>
      <c r="F79">
        <f t="shared" si="15"/>
        <v>1.2614511837147766E-2</v>
      </c>
      <c r="G79">
        <f t="shared" si="21"/>
        <v>1.2620820670143154E-2</v>
      </c>
      <c r="H79">
        <f t="shared" si="22"/>
        <v>0.23248647361875957</v>
      </c>
      <c r="K79">
        <f t="shared" si="16"/>
        <v>1.1247747556506946</v>
      </c>
      <c r="L79">
        <f t="shared" si="17"/>
        <v>1.1475755100910161</v>
      </c>
      <c r="M79">
        <f t="shared" si="18"/>
        <v>1.2364218693325858E-2</v>
      </c>
      <c r="N79">
        <f t="shared" si="23"/>
        <v>1.2614511837147766E-2</v>
      </c>
      <c r="P79">
        <v>72</v>
      </c>
      <c r="Q79">
        <f t="shared" si="19"/>
        <v>-21.765428453274055</v>
      </c>
      <c r="V79">
        <v>0.69767632607103147</v>
      </c>
    </row>
    <row r="80" spans="1:22" x14ac:dyDescent="0.25">
      <c r="A80">
        <v>73</v>
      </c>
      <c r="B80">
        <f t="shared" si="12"/>
        <v>1.124212508846284</v>
      </c>
      <c r="C80">
        <f t="shared" si="20"/>
        <v>1.1247747556506946</v>
      </c>
      <c r="D80">
        <f t="shared" si="13"/>
        <v>0.2273092215063254</v>
      </c>
      <c r="E80">
        <f t="shared" si="14"/>
        <v>5.6224680441063768E-4</v>
      </c>
      <c r="F80">
        <f t="shared" si="15"/>
        <v>1.2358038129248976E-2</v>
      </c>
      <c r="G80">
        <f t="shared" si="21"/>
        <v>1.2364218693325858E-2</v>
      </c>
      <c r="H80">
        <f t="shared" si="22"/>
        <v>0.2277596424345574</v>
      </c>
      <c r="K80">
        <f t="shared" si="16"/>
        <v>1.101875945258491</v>
      </c>
      <c r="L80">
        <f t="shared" si="17"/>
        <v>1.124212508846284</v>
      </c>
      <c r="M80">
        <f t="shared" si="18"/>
        <v>1.2112833855411606E-2</v>
      </c>
      <c r="N80">
        <f t="shared" si="23"/>
        <v>1.2358038129248976E-2</v>
      </c>
      <c r="P80">
        <v>73</v>
      </c>
      <c r="Q80">
        <f t="shared" si="19"/>
        <v>-21.738532430875193</v>
      </c>
      <c r="V80">
        <v>0.69419665087797922</v>
      </c>
    </row>
    <row r="81" spans="1:22" x14ac:dyDescent="0.25">
      <c r="A81">
        <v>74</v>
      </c>
      <c r="B81">
        <f t="shared" si="12"/>
        <v>1.101325144997402</v>
      </c>
      <c r="C81">
        <f t="shared" si="20"/>
        <v>1.101875945258491</v>
      </c>
      <c r="D81">
        <f t="shared" si="13"/>
        <v>0.22268152983959558</v>
      </c>
      <c r="E81">
        <f t="shared" si="14"/>
        <v>5.5080026108900171E-4</v>
      </c>
      <c r="F81">
        <f t="shared" si="15"/>
        <v>1.2106778952335813E-2</v>
      </c>
      <c r="G81">
        <f t="shared" si="21"/>
        <v>1.2112833855411606E-2</v>
      </c>
      <c r="H81">
        <f t="shared" si="22"/>
        <v>0.22312891547825361</v>
      </c>
      <c r="K81">
        <f t="shared" si="16"/>
        <v>1.079443321998194</v>
      </c>
      <c r="L81">
        <f t="shared" si="17"/>
        <v>1.101325144997402</v>
      </c>
      <c r="M81">
        <f t="shared" si="18"/>
        <v>1.1866560083412686E-2</v>
      </c>
      <c r="N81">
        <f t="shared" si="23"/>
        <v>1.2106778952335813E-2</v>
      </c>
      <c r="P81">
        <v>74</v>
      </c>
      <c r="Q81">
        <f t="shared" si="19"/>
        <v>-21.711635668984911</v>
      </c>
      <c r="V81">
        <v>0.69073433063735501</v>
      </c>
    </row>
    <row r="82" spans="1:22" x14ac:dyDescent="0.25">
      <c r="A82">
        <v>75</v>
      </c>
      <c r="B82">
        <f t="shared" si="12"/>
        <v>1.0789037352451247</v>
      </c>
      <c r="C82">
        <f t="shared" si="20"/>
        <v>1.079443321998194</v>
      </c>
      <c r="D82">
        <f t="shared" si="13"/>
        <v>0.21814805137732973</v>
      </c>
      <c r="E82">
        <f t="shared" si="14"/>
        <v>5.3958675306930992E-4</v>
      </c>
      <c r="F82">
        <f t="shared" si="15"/>
        <v>1.1860628286443803E-2</v>
      </c>
      <c r="G82">
        <f t="shared" si="21"/>
        <v>1.1866560083412686E-2</v>
      </c>
      <c r="H82">
        <f t="shared" si="22"/>
        <v>0.2185923387933264</v>
      </c>
      <c r="K82">
        <f t="shared" si="16"/>
        <v>1.0574673949644589</v>
      </c>
      <c r="L82">
        <f t="shared" si="17"/>
        <v>1.0789037352451247</v>
      </c>
      <c r="M82">
        <f t="shared" si="18"/>
        <v>1.1625293460979142E-2</v>
      </c>
      <c r="N82">
        <f t="shared" si="23"/>
        <v>1.1860628286443803E-2</v>
      </c>
      <c r="P82">
        <v>75</v>
      </c>
      <c r="Q82">
        <f t="shared" si="19"/>
        <v>-21.684738167583156</v>
      </c>
      <c r="V82">
        <v>0.68728927879097257</v>
      </c>
    </row>
    <row r="83" spans="1:22" x14ac:dyDescent="0.25">
      <c r="A83">
        <v>76</v>
      </c>
      <c r="B83">
        <f t="shared" si="12"/>
        <v>1.0569387934283732</v>
      </c>
      <c r="C83">
        <f t="shared" si="20"/>
        <v>1.0574673949644589</v>
      </c>
      <c r="D83">
        <f t="shared" si="13"/>
        <v>0.2137068680730082</v>
      </c>
      <c r="E83">
        <f t="shared" si="14"/>
        <v>5.2860153608569327E-4</v>
      </c>
      <c r="F83">
        <f t="shared" si="15"/>
        <v>1.1619482267168172E-2</v>
      </c>
      <c r="G83">
        <f t="shared" si="21"/>
        <v>1.1625293460979142E-2</v>
      </c>
      <c r="H83">
        <f t="shared" si="22"/>
        <v>0.21414799815039359</v>
      </c>
      <c r="K83">
        <f t="shared" si="16"/>
        <v>1.0359388664732407</v>
      </c>
      <c r="L83">
        <f>B83</f>
        <v>1.0569387934283732</v>
      </c>
      <c r="M83">
        <f t="shared" si="18"/>
        <v>1.1388932184550784E-2</v>
      </c>
      <c r="N83">
        <f t="shared" si="23"/>
        <v>1.1619482267168172E-2</v>
      </c>
      <c r="P83">
        <v>76</v>
      </c>
      <c r="Q83">
        <f t="shared" si="19"/>
        <v>-21.657839926649224</v>
      </c>
      <c r="V83">
        <v>0.68386140921235627</v>
      </c>
    </row>
    <row r="84" spans="1:22" x14ac:dyDescent="0.25">
      <c r="A84">
        <v>77</v>
      </c>
      <c r="B84">
        <f t="shared" si="12"/>
        <v>1.035421026510783</v>
      </c>
      <c r="C84">
        <f t="shared" si="20"/>
        <v>1.0359388664732407</v>
      </c>
      <c r="D84">
        <f t="shared" si="13"/>
        <v>0.20935610092880386</v>
      </c>
      <c r="E84">
        <f t="shared" si="14"/>
        <v>5.1783996245768904E-4</v>
      </c>
      <c r="F84">
        <f t="shared" si="15"/>
        <v>1.1383239141837791E-2</v>
      </c>
      <c r="G84">
        <f t="shared" si="21"/>
        <v>1.1388932184550784E-2</v>
      </c>
      <c r="H84">
        <f t="shared" si="22"/>
        <v>0.20979401823949492</v>
      </c>
      <c r="K84">
        <f t="shared" si="16"/>
        <v>1.0148486281280871</v>
      </c>
      <c r="L84">
        <f t="shared" ref="L84:L97" si="24">B84</f>
        <v>1.035421026510783</v>
      </c>
      <c r="M84">
        <f t="shared" si="18"/>
        <v>1.1157376520400719E-2</v>
      </c>
      <c r="N84">
        <f t="shared" si="23"/>
        <v>1.1383239141837791E-2</v>
      </c>
      <c r="P84">
        <v>77</v>
      </c>
      <c r="Q84">
        <f t="shared" si="19"/>
        <v>-21.630940946162905</v>
      </c>
      <c r="V84">
        <v>0.68045063620458801</v>
      </c>
    </row>
    <row r="85" spans="1:22" x14ac:dyDescent="0.25">
      <c r="A85">
        <v>78</v>
      </c>
      <c r="B85">
        <f t="shared" si="12"/>
        <v>1.0143413306489615</v>
      </c>
      <c r="C85">
        <f t="shared" si="20"/>
        <v>1.0148486281280871</v>
      </c>
      <c r="D85">
        <f t="shared" si="13"/>
        <v>0.20509390920060638</v>
      </c>
      <c r="E85">
        <f t="shared" si="14"/>
        <v>5.072974791255902E-4</v>
      </c>
      <c r="F85">
        <f t="shared" si="15"/>
        <v>1.1151799226580168E-2</v>
      </c>
      <c r="G85">
        <f t="shared" si="21"/>
        <v>1.1157376520400719E-2</v>
      </c>
      <c r="H85">
        <f t="shared" si="22"/>
        <v>0.20552856187879634</v>
      </c>
      <c r="K85">
        <f t="shared" si="16"/>
        <v>0.99418775696651018</v>
      </c>
      <c r="L85">
        <f t="shared" si="24"/>
        <v>1.0143413306489615</v>
      </c>
      <c r="M85">
        <f t="shared" si="18"/>
        <v>1.093052876255224E-2</v>
      </c>
      <c r="N85">
        <f t="shared" si="23"/>
        <v>1.1151799226580168E-2</v>
      </c>
      <c r="P85">
        <v>78</v>
      </c>
      <c r="Q85">
        <f>(((M85/K85)-$B$1)/$B$1)*1000</f>
        <v>-21.604041226103977</v>
      </c>
      <c r="V85">
        <v>0.6770568744981651</v>
      </c>
    </row>
    <row r="86" spans="1:22" x14ac:dyDescent="0.25">
      <c r="A86">
        <v>79</v>
      </c>
      <c r="B86">
        <f t="shared" si="12"/>
        <v>0.99369078734078686</v>
      </c>
      <c r="C86">
        <f t="shared" si="20"/>
        <v>0.99418775696651018</v>
      </c>
      <c r="D86">
        <f t="shared" si="13"/>
        <v>0.20091848961923106</v>
      </c>
      <c r="E86">
        <f t="shared" si="14"/>
        <v>4.9696962572332026E-4</v>
      </c>
      <c r="F86">
        <f t="shared" si="15"/>
        <v>1.0925064864259369E-2</v>
      </c>
      <c r="G86">
        <f t="shared" si="21"/>
        <v>1.093052876255224E-2</v>
      </c>
      <c r="H86">
        <f t="shared" si="22"/>
        <v>0.20134982923938258</v>
      </c>
      <c r="K86">
        <f t="shared" si="16"/>
        <v>0.97394751168481708</v>
      </c>
      <c r="L86">
        <f t="shared" si="24"/>
        <v>0.99369078734078686</v>
      </c>
      <c r="M86">
        <f t="shared" si="18"/>
        <v>1.0708293191551341E-2</v>
      </c>
      <c r="N86">
        <f t="shared" si="23"/>
        <v>1.0925064864259369E-2</v>
      </c>
      <c r="P86">
        <v>79</v>
      </c>
      <c r="Q86">
        <f t="shared" ref="Q86:Q97" si="25">(((M86/K86)-$B$1)/$B$1)*1000</f>
        <v>-21.577140766451901</v>
      </c>
      <c r="V86">
        <v>0.67368003924886799</v>
      </c>
    </row>
    <row r="87" spans="1:22" x14ac:dyDescent="0.25">
      <c r="A87">
        <v>80</v>
      </c>
      <c r="B87">
        <f t="shared" si="12"/>
        <v>0.97346065965212558</v>
      </c>
      <c r="C87">
        <f t="shared" si="20"/>
        <v>0.97394751168481708</v>
      </c>
      <c r="D87">
        <f t="shared" si="13"/>
        <v>0.19682807562748289</v>
      </c>
      <c r="E87">
        <f t="shared" si="14"/>
        <v>4.8685203269149824E-4</v>
      </c>
      <c r="F87">
        <f t="shared" si="15"/>
        <v>1.0702940383269154E-2</v>
      </c>
      <c r="G87">
        <f t="shared" si="21"/>
        <v>1.0708293191551341E-2</v>
      </c>
      <c r="H87">
        <f t="shared" si="22"/>
        <v>0.19725605708581118</v>
      </c>
      <c r="K87">
        <f t="shared" si="16"/>
        <v>0.95411932893979523</v>
      </c>
      <c r="L87">
        <f t="shared" si="24"/>
        <v>0.97346065965212558</v>
      </c>
      <c r="M87">
        <f t="shared" si="18"/>
        <v>1.0490576034077452E-2</v>
      </c>
      <c r="N87">
        <f t="shared" si="23"/>
        <v>1.0702940383269154E-2</v>
      </c>
      <c r="P87">
        <v>80</v>
      </c>
      <c r="Q87">
        <f t="shared" si="25"/>
        <v>-21.550239567186456</v>
      </c>
      <c r="V87">
        <v>0.67032004603563977</v>
      </c>
    </row>
    <row r="88" spans="1:22" x14ac:dyDescent="0.25">
      <c r="A88">
        <v>81</v>
      </c>
      <c r="B88">
        <f t="shared" si="12"/>
        <v>0.95364238852036642</v>
      </c>
      <c r="C88">
        <f t="shared" si="20"/>
        <v>0.95411932893979523</v>
      </c>
      <c r="D88">
        <f t="shared" si="13"/>
        <v>0.19282093663275265</v>
      </c>
      <c r="E88">
        <f t="shared" si="14"/>
        <v>4.7694041942880627E-4</v>
      </c>
      <c r="F88">
        <f t="shared" si="15"/>
        <v>1.0485332057163892E-2</v>
      </c>
      <c r="G88">
        <f t="shared" si="21"/>
        <v>1.0490576034077452E-2</v>
      </c>
      <c r="H88">
        <f t="shared" si="22"/>
        <v>0.1932455180321071</v>
      </c>
      <c r="K88">
        <f t="shared" si="16"/>
        <v>0.93469481972569068</v>
      </c>
      <c r="L88">
        <f t="shared" si="24"/>
        <v>0.95364238852036642</v>
      </c>
      <c r="M88">
        <f t="shared" si="18"/>
        <v>1.027728542337536E-2</v>
      </c>
      <c r="N88">
        <f t="shared" si="23"/>
        <v>1.0485332057163892E-2</v>
      </c>
      <c r="P88">
        <v>81</v>
      </c>
      <c r="Q88">
        <f t="shared" si="25"/>
        <v>-21.523337628287265</v>
      </c>
      <c r="V88">
        <v>0.66697681085847482</v>
      </c>
    </row>
    <row r="89" spans="1:22" x14ac:dyDescent="0.25">
      <c r="A89">
        <v>82</v>
      </c>
      <c r="B89">
        <f t="shared" si="12"/>
        <v>0.93422758913320991</v>
      </c>
      <c r="C89">
        <f t="shared" si="20"/>
        <v>0.93469481972569068</v>
      </c>
      <c r="D89">
        <f t="shared" si="13"/>
        <v>0.1888953772748293</v>
      </c>
      <c r="E89">
        <f t="shared" si="14"/>
        <v>4.6723059248077181E-4</v>
      </c>
      <c r="F89">
        <f t="shared" si="15"/>
        <v>1.0272148065110266E-2</v>
      </c>
      <c r="G89">
        <f t="shared" si="21"/>
        <v>1.027728542337536E-2</v>
      </c>
      <c r="H89">
        <f t="shared" si="22"/>
        <v>0.18931651981288442</v>
      </c>
      <c r="K89">
        <f t="shared" si="16"/>
        <v>0.9156657658249463</v>
      </c>
      <c r="L89">
        <f t="shared" si="24"/>
        <v>0.93422758913320991</v>
      </c>
      <c r="M89">
        <f t="shared" si="18"/>
        <v>1.0068331360491603E-2</v>
      </c>
      <c r="N89">
        <f t="shared" si="23"/>
        <v>1.0272148065110266E-2</v>
      </c>
      <c r="P89">
        <v>82</v>
      </c>
      <c r="Q89">
        <f t="shared" si="25"/>
        <v>-21.496434949734265</v>
      </c>
      <c r="V89">
        <v>0.66365025013631984</v>
      </c>
    </row>
    <row r="90" spans="1:22" x14ac:dyDescent="0.25">
      <c r="A90">
        <v>83</v>
      </c>
      <c r="B90">
        <f t="shared" si="12"/>
        <v>0.91520804738118056</v>
      </c>
      <c r="C90">
        <f t="shared" si="20"/>
        <v>0.9156657658249463</v>
      </c>
      <c r="D90">
        <f t="shared" si="13"/>
        <v>0.18504973670861855</v>
      </c>
      <c r="E90">
        <f t="shared" si="14"/>
        <v>4.5771844376574222E-4</v>
      </c>
      <c r="F90">
        <f t="shared" si="15"/>
        <v>1.0063298453143047E-2</v>
      </c>
      <c r="G90">
        <f t="shared" si="21"/>
        <v>1.0068331360491603E-2</v>
      </c>
      <c r="H90">
        <f t="shared" si="22"/>
        <v>0.18546740456928704</v>
      </c>
      <c r="K90">
        <f t="shared" si="16"/>
        <v>0.89702411633119727</v>
      </c>
      <c r="L90">
        <f t="shared" si="24"/>
        <v>0.91520804738118056</v>
      </c>
      <c r="M90">
        <f t="shared" si="18"/>
        <v>9.8636256762990072E-3</v>
      </c>
      <c r="N90">
        <f t="shared" si="23"/>
        <v>1.0063298453143047E-2</v>
      </c>
      <c r="P90">
        <v>83</v>
      </c>
      <c r="Q90">
        <f t="shared" si="25"/>
        <v>-21.469531531506608</v>
      </c>
      <c r="V90">
        <v>0.6603402807049833</v>
      </c>
    </row>
    <row r="91" spans="1:22" x14ac:dyDescent="0.25">
      <c r="A91">
        <v>84</v>
      </c>
      <c r="B91">
        <f t="shared" si="12"/>
        <v>0.89657571638236055</v>
      </c>
      <c r="C91">
        <f t="shared" si="20"/>
        <v>0.89702411633119727</v>
      </c>
      <c r="D91">
        <f t="shared" si="13"/>
        <v>0.18128238790146428</v>
      </c>
      <c r="E91">
        <f t="shared" si="14"/>
        <v>4.4839994883671963E-4</v>
      </c>
      <c r="F91">
        <f t="shared" si="15"/>
        <v>9.8586950962086008E-3</v>
      </c>
      <c r="G91">
        <f t="shared" si="21"/>
        <v>9.8636256762990072E-3</v>
      </c>
      <c r="H91">
        <f t="shared" si="22"/>
        <v>0.18169654814944755</v>
      </c>
      <c r="K91">
        <f t="shared" si="16"/>
        <v>0.87876198424305385</v>
      </c>
      <c r="L91">
        <f t="shared" si="24"/>
        <v>0.89657571638236055</v>
      </c>
      <c r="M91">
        <f t="shared" si="18"/>
        <v>9.6630819942933061E-3</v>
      </c>
      <c r="N91">
        <f t="shared" si="23"/>
        <v>9.8586950962086008E-3</v>
      </c>
      <c r="P91">
        <v>84</v>
      </c>
      <c r="Q91">
        <f t="shared" si="25"/>
        <v>-21.442627373584379</v>
      </c>
      <c r="V91">
        <v>0.65704681981505719</v>
      </c>
    </row>
    <row r="92" spans="1:22" x14ac:dyDescent="0.25">
      <c r="A92">
        <v>85</v>
      </c>
      <c r="B92">
        <f t="shared" si="12"/>
        <v>0.87832271307787513</v>
      </c>
      <c r="C92">
        <f t="shared" si="20"/>
        <v>0.87876198424305385</v>
      </c>
      <c r="D92">
        <f t="shared" si="13"/>
        <v>0.17759173694477556</v>
      </c>
      <c r="E92">
        <f t="shared" si="14"/>
        <v>4.3927116517872289E-4</v>
      </c>
      <c r="F92">
        <f t="shared" si="15"/>
        <v>9.6582516609801192E-3</v>
      </c>
      <c r="G92">
        <f t="shared" si="21"/>
        <v>9.6630819942933061E-3</v>
      </c>
      <c r="H92">
        <f t="shared" si="22"/>
        <v>0.17800235942316889</v>
      </c>
      <c r="K92">
        <f t="shared" si="16"/>
        <v>0.86087164312722997</v>
      </c>
      <c r="L92">
        <f t="shared" si="24"/>
        <v>0.87832271307787513</v>
      </c>
      <c r="M92">
        <f t="shared" si="18"/>
        <v>9.4666156941461879E-3</v>
      </c>
      <c r="N92">
        <f t="shared" si="23"/>
        <v>9.6582516609801192E-3</v>
      </c>
      <c r="P92">
        <v>85</v>
      </c>
      <c r="Q92">
        <f t="shared" si="25"/>
        <v>-21.415722475947362</v>
      </c>
      <c r="V92">
        <v>0.65376978512984774</v>
      </c>
    </row>
    <row r="93" spans="1:22" x14ac:dyDescent="0.25">
      <c r="A93">
        <v>86</v>
      </c>
      <c r="B93">
        <f t="shared" si="12"/>
        <v>0.86044131489668918</v>
      </c>
      <c r="C93">
        <f t="shared" si="20"/>
        <v>0.86087164312722997</v>
      </c>
      <c r="D93">
        <f t="shared" si="13"/>
        <v>0.17397622237966787</v>
      </c>
      <c r="E93">
        <f t="shared" si="14"/>
        <v>4.303282305407885E-4</v>
      </c>
      <c r="F93">
        <f t="shared" si="15"/>
        <v>9.4618835694288798E-3</v>
      </c>
      <c r="G93">
        <f t="shared" si="21"/>
        <v>9.4666156941461879E-3</v>
      </c>
      <c r="H93">
        <f t="shared" si="22"/>
        <v>0.1743832796105397</v>
      </c>
      <c r="K93">
        <f t="shared" si="16"/>
        <v>0.84334552384960526</v>
      </c>
      <c r="L93">
        <f t="shared" si="24"/>
        <v>0.86044131489668918</v>
      </c>
      <c r="M93">
        <f t="shared" si="18"/>
        <v>9.2741438759993567E-3</v>
      </c>
      <c r="N93">
        <f t="shared" si="23"/>
        <v>9.4618835694288798E-3</v>
      </c>
      <c r="P93">
        <v>86</v>
      </c>
      <c r="Q93">
        <f t="shared" si="25"/>
        <v>-21.388816838574716</v>
      </c>
      <c r="V93">
        <v>0.65050909472331697</v>
      </c>
    </row>
    <row r="94" spans="1:22" x14ac:dyDescent="0.25">
      <c r="A94">
        <v>87</v>
      </c>
      <c r="B94">
        <f t="shared" si="12"/>
        <v>0.84292395648830343</v>
      </c>
      <c r="C94">
        <f t="shared" si="20"/>
        <v>0.84334552384960526</v>
      </c>
      <c r="D94">
        <f t="shared" si="13"/>
        <v>0.17043431453633331</v>
      </c>
      <c r="E94">
        <f t="shared" si="14"/>
        <v>4.2156736130183337E-4</v>
      </c>
      <c r="F94">
        <f t="shared" si="15"/>
        <v>9.2695079631361539E-3</v>
      </c>
      <c r="G94">
        <f t="shared" si="21"/>
        <v>9.2741438759993567E-3</v>
      </c>
      <c r="H94">
        <f t="shared" si="22"/>
        <v>0.17083778162419994</v>
      </c>
      <c r="K94">
        <f t="shared" si="16"/>
        <v>0.82617621137283836</v>
      </c>
      <c r="L94">
        <f t="shared" si="24"/>
        <v>0.84292395648830343</v>
      </c>
      <c r="M94">
        <f t="shared" si="18"/>
        <v>9.0855853254845527E-3</v>
      </c>
      <c r="N94">
        <f t="shared" si="23"/>
        <v>9.2695079631361539E-3</v>
      </c>
      <c r="P94">
        <v>87</v>
      </c>
      <c r="Q94">
        <f t="shared" si="25"/>
        <v>-21.36191046144652</v>
      </c>
      <c r="V94">
        <v>0.64726466707803509</v>
      </c>
    </row>
    <row r="95" spans="1:22" x14ac:dyDescent="0.25">
      <c r="A95">
        <v>88</v>
      </c>
      <c r="B95">
        <f t="shared" si="12"/>
        <v>0.82576322652196854</v>
      </c>
      <c r="C95">
        <f t="shared" si="20"/>
        <v>0.82617621137283836</v>
      </c>
      <c r="D95">
        <f t="shared" si="13"/>
        <v>0.16696451488686045</v>
      </c>
      <c r="E95">
        <f t="shared" si="14"/>
        <v>4.1298485086982417E-4</v>
      </c>
      <c r="F95">
        <f t="shared" si="15"/>
        <v>9.0810436683307176E-3</v>
      </c>
      <c r="G95">
        <f t="shared" si="21"/>
        <v>9.0855853254845527E-3</v>
      </c>
      <c r="H95">
        <f t="shared" si="22"/>
        <v>0.16736436942497929</v>
      </c>
      <c r="K95">
        <f t="shared" si="16"/>
        <v>0.80935644161917664</v>
      </c>
      <c r="L95">
        <f t="shared" si="24"/>
        <v>0.82576322652196854</v>
      </c>
      <c r="M95">
        <f t="shared" si="18"/>
        <v>8.9008604794547815E-3</v>
      </c>
      <c r="N95">
        <f t="shared" si="23"/>
        <v>9.0810436683307176E-3</v>
      </c>
      <c r="P95">
        <v>88</v>
      </c>
      <c r="Q95">
        <f t="shared" si="25"/>
        <v>-21.335003344541942</v>
      </c>
      <c r="V95">
        <v>0.64403642108314174</v>
      </c>
    </row>
    <row r="96" spans="1:22" x14ac:dyDescent="0.25">
      <c r="A96">
        <v>89</v>
      </c>
      <c r="B96">
        <f t="shared" si="12"/>
        <v>0.80895186455106283</v>
      </c>
      <c r="C96">
        <f t="shared" si="20"/>
        <v>0.80935644161917664</v>
      </c>
      <c r="D96">
        <f t="shared" si="13"/>
        <v>0.16356535541122955</v>
      </c>
      <c r="E96">
        <f t="shared" si="14"/>
        <v>4.0457706811380945E-4</v>
      </c>
      <c r="F96">
        <f t="shared" si="15"/>
        <v>8.8964111616372035E-3</v>
      </c>
      <c r="G96">
        <f t="shared" si="21"/>
        <v>8.9008604794547815E-3</v>
      </c>
      <c r="H96">
        <f t="shared" si="22"/>
        <v>0.16396157739063669</v>
      </c>
      <c r="K96">
        <f t="shared" si="16"/>
        <v>0.79287909839713355</v>
      </c>
      <c r="L96">
        <f t="shared" si="24"/>
        <v>0.80895186455106283</v>
      </c>
      <c r="M96">
        <f t="shared" si="18"/>
        <v>8.7198913924122733E-3</v>
      </c>
      <c r="N96">
        <f t="shared" si="23"/>
        <v>8.8964111616372035E-3</v>
      </c>
      <c r="P96">
        <v>89</v>
      </c>
      <c r="Q96">
        <f t="shared" si="25"/>
        <v>-21.308095487841058</v>
      </c>
      <c r="V96">
        <v>0.64082427603231928</v>
      </c>
    </row>
    <row r="97" spans="1:22" x14ac:dyDescent="0.25">
      <c r="A97">
        <v>90</v>
      </c>
      <c r="B97">
        <f t="shared" si="12"/>
        <v>0.79248275794130607</v>
      </c>
      <c r="C97">
        <f t="shared" si="20"/>
        <v>0.79287909839713355</v>
      </c>
      <c r="D97">
        <f t="shared" si="13"/>
        <v>0.1602353979762155</v>
      </c>
      <c r="E97">
        <f t="shared" si="14"/>
        <v>3.963404558274819E-4</v>
      </c>
      <c r="F97">
        <f t="shared" si="15"/>
        <v>8.7155325365208501E-3</v>
      </c>
      <c r="G97">
        <f t="shared" si="21"/>
        <v>8.7198913924122733E-3</v>
      </c>
      <c r="H97">
        <f t="shared" si="22"/>
        <v>0.16062796969743412</v>
      </c>
      <c r="K97">
        <f t="shared" si="16"/>
        <v>0.7767372103907354</v>
      </c>
      <c r="L97">
        <f t="shared" si="24"/>
        <v>0.79248275794130607</v>
      </c>
      <c r="M97">
        <f t="shared" si="18"/>
        <v>8.5426017036190228E-3</v>
      </c>
      <c r="N97">
        <f t="shared" si="23"/>
        <v>8.7155325365208501E-3</v>
      </c>
      <c r="P97">
        <v>90</v>
      </c>
      <c r="Q97">
        <f t="shared" si="25"/>
        <v>-21.2811868913235</v>
      </c>
      <c r="V97">
        <v>0.63762815162177378</v>
      </c>
    </row>
    <row r="98" spans="1:22" x14ac:dyDescent="0.25">
      <c r="A98">
        <v>91</v>
      </c>
      <c r="B98">
        <f t="shared" si="12"/>
        <v>0.77634893886151135</v>
      </c>
      <c r="C98">
        <f t="shared" si="20"/>
        <v>0.7767372103907354</v>
      </c>
      <c r="D98">
        <f t="shared" si="13"/>
        <v>0.15697323372693522</v>
      </c>
      <c r="E98">
        <f t="shared" si="14"/>
        <v>3.8827152922404906E-4</v>
      </c>
      <c r="F98">
        <f t="shared" si="15"/>
        <v>8.5383314704144779E-3</v>
      </c>
      <c r="G98">
        <f t="shared" ref="G98" si="26">M97</f>
        <v>8.5426017036190228E-3</v>
      </c>
      <c r="H98">
        <f t="shared" ref="H98" si="27">F98/$C$3</f>
        <v>0.15736213971428431</v>
      </c>
      <c r="K98">
        <f t="shared" ref="K98" si="28">L98*EXP($T$3)</f>
        <v>0.7609239482100626</v>
      </c>
      <c r="L98">
        <f t="shared" ref="L98" si="29">B98</f>
        <v>0.77634893886151135</v>
      </c>
      <c r="M98">
        <f t="shared" ref="M98" si="30">N98*EXP($U$3)</f>
        <v>8.3689166048760283E-3</v>
      </c>
      <c r="N98">
        <f t="shared" ref="N98" si="31">F98</f>
        <v>8.5383314704144779E-3</v>
      </c>
      <c r="P98">
        <v>91</v>
      </c>
      <c r="Q98">
        <f t="shared" ref="Q98" si="32">(((M98/K98)-$B$1)/$B$1)*1000</f>
        <v>-21.25427755496889</v>
      </c>
      <c r="V98">
        <v>0.63444796794822866</v>
      </c>
    </row>
    <row r="99" spans="1:22" x14ac:dyDescent="0.25">
      <c r="A99">
        <v>92</v>
      </c>
      <c r="B99">
        <f t="shared" si="12"/>
        <v>0.76054358133560052</v>
      </c>
      <c r="C99">
        <f t="shared" ref="C99:C106" si="33">K98</f>
        <v>0.7609239482100626</v>
      </c>
      <c r="D99">
        <f t="shared" ref="D99:D106" si="34">B99/$B$3</f>
        <v>0.15377748249078244</v>
      </c>
      <c r="E99">
        <f t="shared" ref="E99:E106" si="35">C99-B99</f>
        <v>3.8036687446207917E-4</v>
      </c>
      <c r="F99">
        <f t="shared" si="15"/>
        <v>8.3647331925138357E-3</v>
      </c>
      <c r="G99">
        <f t="shared" ref="G99:G106" si="36">M98</f>
        <v>8.3689166048760283E-3</v>
      </c>
      <c r="H99">
        <f t="shared" ref="H99:H106" si="37">F99/$C$3</f>
        <v>0.15416270940921631</v>
      </c>
      <c r="K99">
        <f t="shared" ref="K99:K106" si="38">L99*EXP($T$3)</f>
        <v>0.7454326215018372</v>
      </c>
      <c r="L99">
        <f t="shared" ref="L99:L106" si="39">B99</f>
        <v>0.76054358133560052</v>
      </c>
      <c r="M99">
        <f t="shared" ref="M99:M106" si="40">N99*EXP($U$3)</f>
        <v>8.1987628089576266E-3</v>
      </c>
      <c r="N99">
        <f t="shared" ref="N99:N106" si="41">F99</f>
        <v>8.3647331925138357E-3</v>
      </c>
      <c r="P99">
        <v>92</v>
      </c>
      <c r="Q99">
        <f t="shared" ref="Q99:Q106" si="42">(((M99/K99)-$B$1)/$B$1)*1000</f>
        <v>-21.227367478756687</v>
      </c>
      <c r="V99">
        <v>0.63128364550692639</v>
      </c>
    </row>
    <row r="100" spans="1:22" x14ac:dyDescent="0.25">
      <c r="A100">
        <v>93</v>
      </c>
      <c r="B100">
        <f t="shared" si="12"/>
        <v>0.7450599983546361</v>
      </c>
      <c r="C100">
        <f t="shared" si="33"/>
        <v>0.7454326215018372</v>
      </c>
      <c r="D100">
        <f t="shared" si="34"/>
        <v>0.15064679219349733</v>
      </c>
      <c r="E100">
        <f t="shared" si="35"/>
        <v>3.7262314720110101E-4</v>
      </c>
      <c r="F100">
        <f t="shared" si="15"/>
        <v>8.1946644522277127E-3</v>
      </c>
      <c r="G100">
        <f t="shared" si="36"/>
        <v>8.1987628089576266E-3</v>
      </c>
      <c r="H100">
        <f t="shared" si="37"/>
        <v>0.15102832876790839</v>
      </c>
      <c r="K100">
        <f t="shared" si="38"/>
        <v>0.7302566761188356</v>
      </c>
      <c r="L100">
        <f t="shared" si="39"/>
        <v>0.7450599983546361</v>
      </c>
      <c r="M100">
        <f t="shared" si="40"/>
        <v>8.0320685186876118E-3</v>
      </c>
      <c r="N100">
        <f t="shared" si="41"/>
        <v>8.1946644522277127E-3</v>
      </c>
      <c r="P100">
        <v>93</v>
      </c>
      <c r="Q100">
        <f t="shared" si="42"/>
        <v>-21.200456662666678</v>
      </c>
      <c r="V100">
        <v>0.62813510518964122</v>
      </c>
    </row>
    <row r="101" spans="1:22" x14ac:dyDescent="0.25">
      <c r="A101">
        <v>94</v>
      </c>
      <c r="B101">
        <f t="shared" si="12"/>
        <v>0.72989163904764898</v>
      </c>
      <c r="C101">
        <f t="shared" si="33"/>
        <v>0.7302566761188356</v>
      </c>
      <c r="D101">
        <f t="shared" si="34"/>
        <v>0.14757983828712437</v>
      </c>
      <c r="E101">
        <f t="shared" si="35"/>
        <v>3.6503707118662465E-4</v>
      </c>
      <c r="F101">
        <f t="shared" si="15"/>
        <v>8.0280534882695188E-3</v>
      </c>
      <c r="G101">
        <f t="shared" si="36"/>
        <v>8.0320685186876118E-3</v>
      </c>
      <c r="H101">
        <f t="shared" si="37"/>
        <v>0.14795767522404354</v>
      </c>
      <c r="K101">
        <f t="shared" si="38"/>
        <v>0.71538969134692698</v>
      </c>
      <c r="L101">
        <f t="shared" si="39"/>
        <v>0.72989163904764898</v>
      </c>
      <c r="M101">
        <f t="shared" si="40"/>
        <v>7.868763396644083E-3</v>
      </c>
      <c r="N101">
        <f t="shared" si="41"/>
        <v>8.0280534882695188E-3</v>
      </c>
      <c r="P101">
        <v>94</v>
      </c>
      <c r="Q101">
        <f t="shared" si="42"/>
        <v>-21.173545106678791</v>
      </c>
      <c r="V101">
        <v>0.62500226828270122</v>
      </c>
    </row>
    <row r="102" spans="1:22" x14ac:dyDescent="0.25">
      <c r="A102">
        <v>95</v>
      </c>
      <c r="B102">
        <f t="shared" si="12"/>
        <v>0.71503208591006284</v>
      </c>
      <c r="C102">
        <f t="shared" si="33"/>
        <v>0.71538969134692698</v>
      </c>
      <c r="D102">
        <f t="shared" si="34"/>
        <v>0.14457532318961586</v>
      </c>
      <c r="E102">
        <f t="shared" si="35"/>
        <v>3.5760543686413904E-4</v>
      </c>
      <c r="F102">
        <f t="shared" si="15"/>
        <v>7.8648299983772735E-3</v>
      </c>
      <c r="G102">
        <f t="shared" si="36"/>
        <v>7.868763396644083E-3</v>
      </c>
      <c r="H102">
        <f t="shared" si="37"/>
        <v>0.14494945310124632</v>
      </c>
      <c r="K102">
        <f t="shared" si="38"/>
        <v>0.70082537718856597</v>
      </c>
      <c r="L102">
        <f t="shared" si="39"/>
        <v>0.71503208591006284</v>
      </c>
      <c r="M102">
        <f t="shared" si="40"/>
        <v>7.7087785354802525E-3</v>
      </c>
      <c r="N102">
        <f t="shared" si="41"/>
        <v>7.8648299983772735E-3</v>
      </c>
      <c r="P102">
        <v>95</v>
      </c>
      <c r="Q102">
        <f t="shared" si="42"/>
        <v>-21.146632810772338</v>
      </c>
      <c r="V102">
        <v>0.62188505646502057</v>
      </c>
    </row>
    <row r="103" spans="1:22" x14ac:dyDescent="0.25">
      <c r="A103">
        <v>96</v>
      </c>
      <c r="B103">
        <f t="shared" si="12"/>
        <v>0.7004750520885451</v>
      </c>
      <c r="C103">
        <f t="shared" si="33"/>
        <v>0.70082537718856597</v>
      </c>
      <c r="D103">
        <f t="shared" si="34"/>
        <v>0.14163197573584466</v>
      </c>
      <c r="E103">
        <f t="shared" si="35"/>
        <v>3.5032510002086514E-4</v>
      </c>
      <c r="F103">
        <f t="shared" si="15"/>
        <v>7.7049251096492502E-3</v>
      </c>
      <c r="G103">
        <f t="shared" si="36"/>
        <v>7.7087785354802525E-3</v>
      </c>
      <c r="H103">
        <f t="shared" si="37"/>
        <v>0.14200239306636639</v>
      </c>
      <c r="K103">
        <f t="shared" si="38"/>
        <v>0.68655757170158949</v>
      </c>
      <c r="L103">
        <f t="shared" si="39"/>
        <v>0.7004750520885451</v>
      </c>
      <c r="M103">
        <f t="shared" si="40"/>
        <v>7.552046428848669E-3</v>
      </c>
      <c r="N103">
        <f t="shared" si="41"/>
        <v>7.7049251096492502E-3</v>
      </c>
      <c r="P103">
        <v>96</v>
      </c>
      <c r="Q103">
        <f t="shared" si="42"/>
        <v>-21.119719774927102</v>
      </c>
      <c r="V103">
        <v>0.61878339180614128</v>
      </c>
    </row>
    <row r="104" spans="1:22" x14ac:dyDescent="0.25">
      <c r="A104">
        <v>97</v>
      </c>
      <c r="B104">
        <f t="shared" si="12"/>
        <v>0.68621437872113367</v>
      </c>
      <c r="C104">
        <f t="shared" si="33"/>
        <v>0.68655757170158949</v>
      </c>
      <c r="D104">
        <f t="shared" si="34"/>
        <v>0.13874855063979324</v>
      </c>
      <c r="E104">
        <f t="shared" si="35"/>
        <v>3.4319298045581981E-4</v>
      </c>
      <c r="F104">
        <f t="shared" si="15"/>
        <v>7.548271349482734E-3</v>
      </c>
      <c r="G104">
        <f t="shared" si="36"/>
        <v>7.552046428848669E-3</v>
      </c>
      <c r="H104">
        <f t="shared" si="37"/>
        <v>0.13911525159387741</v>
      </c>
      <c r="K104">
        <f t="shared" si="38"/>
        <v>0.67258023839219139</v>
      </c>
      <c r="L104">
        <f t="shared" si="39"/>
        <v>0.68621437872113367</v>
      </c>
      <c r="M104">
        <f t="shared" si="40"/>
        <v>7.3985009429166056E-3</v>
      </c>
      <c r="N104">
        <f t="shared" si="41"/>
        <v>7.548271349482734E-3</v>
      </c>
      <c r="P104">
        <v>97</v>
      </c>
      <c r="Q104">
        <f t="shared" si="42"/>
        <v>-21.092805999122543</v>
      </c>
      <c r="V104">
        <v>0.61569719676428558</v>
      </c>
    </row>
    <row r="105" spans="1:22" x14ac:dyDescent="0.25">
      <c r="A105">
        <v>98</v>
      </c>
      <c r="B105">
        <f t="shared" si="12"/>
        <v>0.67224403233151475</v>
      </c>
      <c r="C105">
        <f t="shared" si="33"/>
        <v>0.67258023839219139</v>
      </c>
      <c r="D105">
        <f t="shared" si="34"/>
        <v>0.13592382796769195</v>
      </c>
      <c r="E105">
        <f t="shared" si="35"/>
        <v>3.3620606067663594E-4</v>
      </c>
      <c r="F105">
        <f t="shared" si="15"/>
        <v>7.3948026171036492E-3</v>
      </c>
      <c r="G105">
        <f t="shared" si="36"/>
        <v>7.3985009429166056E-3</v>
      </c>
      <c r="H105">
        <f t="shared" si="37"/>
        <v>0.13628681044116595</v>
      </c>
      <c r="K105">
        <f t="shared" si="38"/>
        <v>0.65888746366097317</v>
      </c>
      <c r="L105">
        <f t="shared" si="39"/>
        <v>0.67224403233151475</v>
      </c>
      <c r="M105">
        <f t="shared" si="40"/>
        <v>7.2480772884605839E-3</v>
      </c>
      <c r="N105">
        <f t="shared" si="41"/>
        <v>7.3948026171036492E-3</v>
      </c>
      <c r="P105">
        <v>98</v>
      </c>
      <c r="Q105">
        <f t="shared" si="42"/>
        <v>-21.065891483338753</v>
      </c>
      <c r="V105">
        <v>0.61262639418441656</v>
      </c>
    </row>
    <row r="106" spans="1:22" x14ac:dyDescent="0.25">
      <c r="A106">
        <v>99</v>
      </c>
      <c r="B106">
        <f t="shared" si="12"/>
        <v>0.65855810227635059</v>
      </c>
      <c r="C106">
        <f t="shared" si="33"/>
        <v>0.65888746366097317</v>
      </c>
      <c r="D106">
        <f t="shared" si="34"/>
        <v>0.13315661262188339</v>
      </c>
      <c r="E106">
        <f t="shared" si="35"/>
        <v>3.2936138462258402E-4</v>
      </c>
      <c r="F106">
        <f t="shared" si="15"/>
        <v>7.2444541556750319E-3</v>
      </c>
      <c r="G106">
        <f t="shared" si="36"/>
        <v>7.2480772884605839E-3</v>
      </c>
      <c r="H106">
        <f t="shared" si="37"/>
        <v>0.1335158761344882</v>
      </c>
      <c r="K106">
        <f t="shared" si="38"/>
        <v>0.64547345430098879</v>
      </c>
      <c r="L106">
        <f t="shared" si="39"/>
        <v>0.65855810227635059</v>
      </c>
      <c r="M106">
        <f t="shared" si="40"/>
        <v>7.1007119935282666E-3</v>
      </c>
      <c r="N106">
        <f t="shared" si="41"/>
        <v>7.2444541556750319E-3</v>
      </c>
      <c r="P106">
        <v>99</v>
      </c>
      <c r="Q106">
        <f t="shared" si="42"/>
        <v>-21.03897622755505</v>
      </c>
      <c r="V106">
        <v>0.60957090729630981</v>
      </c>
    </row>
    <row r="108" spans="1:22" x14ac:dyDescent="0.25">
      <c r="E108">
        <f>SUM(E8:E106)</f>
        <v>0.10558677834841934</v>
      </c>
    </row>
  </sheetData>
  <mergeCells count="6">
    <mergeCell ref="B5:H5"/>
    <mergeCell ref="K5:N5"/>
    <mergeCell ref="B6:D6"/>
    <mergeCell ref="F6:H6"/>
    <mergeCell ref="K6:L6"/>
    <mergeCell ref="M6:N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workbookViewId="0">
      <selection activeCell="I16" sqref="I16"/>
    </sheetView>
  </sheetViews>
  <sheetFormatPr baseColWidth="10" defaultRowHeight="15" x14ac:dyDescent="0.25"/>
  <cols>
    <col min="3" max="3" width="17.140625" customWidth="1"/>
    <col min="4" max="10" width="17.28515625" bestFit="1" customWidth="1"/>
    <col min="11" max="11" width="13.5703125" customWidth="1"/>
  </cols>
  <sheetData>
    <row r="1" spans="3:11" s="6" customFormat="1" x14ac:dyDescent="0.25">
      <c r="D1" s="14" t="s">
        <v>70</v>
      </c>
      <c r="E1" s="15" t="s">
        <v>71</v>
      </c>
      <c r="F1" s="16" t="s">
        <v>70</v>
      </c>
      <c r="G1" s="17" t="s">
        <v>71</v>
      </c>
      <c r="H1" s="14" t="s">
        <v>70</v>
      </c>
      <c r="I1" s="15" t="s">
        <v>71</v>
      </c>
      <c r="J1" s="16" t="s">
        <v>70</v>
      </c>
      <c r="K1" s="17" t="s">
        <v>71</v>
      </c>
    </row>
    <row r="2" spans="3:11" s="6" customFormat="1" ht="15.75" thickBot="1" x14ac:dyDescent="0.3">
      <c r="C2" s="6" t="s">
        <v>69</v>
      </c>
      <c r="D2" s="12">
        <v>0.2</v>
      </c>
      <c r="E2" s="13">
        <f>274.15+20</f>
        <v>294.14999999999998</v>
      </c>
      <c r="F2" s="12">
        <v>0.4</v>
      </c>
      <c r="G2" s="13">
        <f t="shared" ref="G2" si="0">274.15+20</f>
        <v>294.14999999999998</v>
      </c>
      <c r="H2" s="12">
        <v>0.2</v>
      </c>
      <c r="I2" s="13">
        <f>274.15+30</f>
        <v>304.14999999999998</v>
      </c>
      <c r="J2" s="12">
        <v>0.4</v>
      </c>
      <c r="K2" s="13">
        <f>274.15+30</f>
        <v>304.14999999999998</v>
      </c>
    </row>
    <row r="3" spans="3:11" x14ac:dyDescent="0.25">
      <c r="D3" s="11" t="s">
        <v>56</v>
      </c>
      <c r="F3" s="10" t="s">
        <v>57</v>
      </c>
      <c r="H3" s="10" t="s">
        <v>58</v>
      </c>
      <c r="J3" s="10" t="s">
        <v>59</v>
      </c>
    </row>
    <row r="4" spans="3:11" ht="17.25" thickBot="1" x14ac:dyDescent="0.3">
      <c r="D4" s="9" t="s">
        <v>54</v>
      </c>
      <c r="E4" s="9" t="s">
        <v>55</v>
      </c>
      <c r="F4" s="9" t="s">
        <v>54</v>
      </c>
      <c r="G4" s="9" t="s">
        <v>55</v>
      </c>
      <c r="H4" s="9" t="s">
        <v>54</v>
      </c>
      <c r="I4" s="9" t="s">
        <v>55</v>
      </c>
      <c r="J4" s="9" t="s">
        <v>54</v>
      </c>
      <c r="K4" s="9" t="s">
        <v>55</v>
      </c>
    </row>
    <row r="5" spans="3:11" x14ac:dyDescent="0.25">
      <c r="C5" s="7" t="s">
        <v>53</v>
      </c>
      <c r="D5" s="8">
        <v>30</v>
      </c>
      <c r="E5" s="8">
        <v>2.3300000000000001E-2</v>
      </c>
      <c r="F5" s="8">
        <v>41</v>
      </c>
      <c r="G5" s="8">
        <v>1.7100000000000001E-2</v>
      </c>
      <c r="H5" s="8">
        <v>28</v>
      </c>
      <c r="I5" s="8">
        <v>2.4799999999999999E-2</v>
      </c>
      <c r="J5" s="8">
        <v>30</v>
      </c>
      <c r="K5" s="8">
        <v>2.2700000000000001E-2</v>
      </c>
    </row>
    <row r="8" spans="3:11" ht="18" x14ac:dyDescent="0.35">
      <c r="C8" t="s">
        <v>73</v>
      </c>
      <c r="D8" s="5" t="s">
        <v>72</v>
      </c>
      <c r="F8" s="5" t="s">
        <v>81</v>
      </c>
      <c r="H8" s="5" t="s">
        <v>81</v>
      </c>
      <c r="J8" s="5" t="s">
        <v>81</v>
      </c>
    </row>
    <row r="9" spans="3:11" x14ac:dyDescent="0.25">
      <c r="C9" t="s">
        <v>74</v>
      </c>
      <c r="D9" s="6">
        <f>$D$5/(D20*D25)</f>
        <v>30</v>
      </c>
      <c r="E9" s="6"/>
      <c r="F9" s="6">
        <f>D9*F20*$F$25</f>
        <v>40.981207702631863</v>
      </c>
      <c r="G9" s="6"/>
      <c r="H9" s="22">
        <f>$D$9*H20*$H$25</f>
        <v>21.752915336928535</v>
      </c>
      <c r="I9" s="6"/>
      <c r="J9" s="6">
        <f>D9*J20*$J$25</f>
        <v>29.715358052014484</v>
      </c>
      <c r="K9" s="6"/>
    </row>
    <row r="10" spans="3:11" x14ac:dyDescent="0.25">
      <c r="C10" t="s">
        <v>75</v>
      </c>
      <c r="D10" s="6">
        <v>30</v>
      </c>
      <c r="E10" s="6"/>
      <c r="F10" s="6">
        <f>D10*F21*$F$25</f>
        <v>33.819373146171706</v>
      </c>
      <c r="G10" s="6"/>
      <c r="H10" s="22">
        <f>$D$9*H21*$H$25</f>
        <v>14.388201068038928</v>
      </c>
      <c r="I10" s="6"/>
      <c r="J10" s="6">
        <f>D10*J21*$J$25</f>
        <v>24.522332026555585</v>
      </c>
      <c r="K10" s="6"/>
    </row>
    <row r="11" spans="3:11" x14ac:dyDescent="0.25">
      <c r="D11" s="6"/>
      <c r="E11" s="6"/>
      <c r="F11" s="6"/>
      <c r="G11" s="6"/>
      <c r="H11" s="6"/>
      <c r="I11" s="6"/>
      <c r="J11" s="6"/>
      <c r="K11" s="6"/>
    </row>
    <row r="12" spans="3:11" x14ac:dyDescent="0.25">
      <c r="D12" s="6"/>
      <c r="E12" s="6"/>
      <c r="F12" s="6"/>
      <c r="G12" s="6"/>
      <c r="H12" s="6"/>
      <c r="I12" s="6"/>
      <c r="J12" s="6"/>
      <c r="K12" s="6"/>
    </row>
    <row r="13" spans="3:11" x14ac:dyDescent="0.25">
      <c r="D13" s="6"/>
      <c r="E13" s="6"/>
      <c r="F13" s="6"/>
      <c r="G13" s="6"/>
      <c r="H13" s="6"/>
      <c r="I13" s="6"/>
      <c r="J13" s="6"/>
      <c r="K13" s="6"/>
    </row>
    <row r="14" spans="3:11" x14ac:dyDescent="0.25">
      <c r="D14" s="6"/>
      <c r="E14" s="6"/>
      <c r="F14" s="6"/>
      <c r="G14" s="6"/>
      <c r="H14" s="6"/>
      <c r="I14" s="6"/>
      <c r="J14" s="6"/>
      <c r="K14" s="6"/>
    </row>
    <row r="15" spans="3:11" x14ac:dyDescent="0.25">
      <c r="D15" s="6"/>
      <c r="E15" s="6"/>
      <c r="F15" s="6"/>
      <c r="G15" s="6"/>
      <c r="H15" s="6"/>
      <c r="I15" s="6"/>
      <c r="J15" s="6"/>
      <c r="K15" s="6"/>
    </row>
    <row r="16" spans="3:11" x14ac:dyDescent="0.25">
      <c r="D16" s="6" t="s">
        <v>62</v>
      </c>
      <c r="E16" s="6"/>
      <c r="F16" s="6"/>
      <c r="G16" s="6"/>
      <c r="H16" s="6"/>
      <c r="I16" s="6"/>
      <c r="J16" s="6"/>
      <c r="K16" s="6"/>
    </row>
    <row r="17" spans="3:23" x14ac:dyDescent="0.25">
      <c r="D17" s="6"/>
      <c r="E17" s="6"/>
      <c r="F17" s="6"/>
      <c r="G17" s="6"/>
      <c r="H17" s="6"/>
      <c r="I17" s="6"/>
      <c r="J17" s="6"/>
      <c r="K17" s="6"/>
    </row>
    <row r="18" spans="3:23" x14ac:dyDescent="0.25">
      <c r="D18" s="6"/>
      <c r="E18" s="6"/>
      <c r="F18" s="6"/>
      <c r="G18" s="6"/>
      <c r="H18" s="6"/>
      <c r="I18" s="6"/>
      <c r="J18" s="6"/>
      <c r="K18" s="6"/>
    </row>
    <row r="19" spans="3:23" x14ac:dyDescent="0.25">
      <c r="C19" t="s">
        <v>63</v>
      </c>
      <c r="D19" s="23" t="s">
        <v>66</v>
      </c>
      <c r="E19" s="6"/>
      <c r="F19" s="6"/>
      <c r="G19" s="6"/>
      <c r="H19" s="6"/>
      <c r="I19" s="6"/>
      <c r="J19" s="6"/>
      <c r="K19" s="6"/>
    </row>
    <row r="20" spans="3:23" x14ac:dyDescent="0.25">
      <c r="C20" t="s">
        <v>64</v>
      </c>
      <c r="D20" s="6">
        <v>1</v>
      </c>
      <c r="E20" s="6"/>
      <c r="F20" s="6">
        <f>(F2/D2)^$B$36</f>
        <v>1.3660402567543954</v>
      </c>
      <c r="G20" s="6"/>
      <c r="H20" s="6">
        <f>(H2/D2)^$B$36</f>
        <v>1</v>
      </c>
      <c r="I20" s="6"/>
      <c r="J20" s="6">
        <f>(J2/D2)^$B$36</f>
        <v>1.3660402567543954</v>
      </c>
      <c r="K20" s="6"/>
    </row>
    <row r="21" spans="3:23" x14ac:dyDescent="0.25">
      <c r="C21" t="s">
        <v>68</v>
      </c>
      <c r="D21" s="6">
        <v>1</v>
      </c>
      <c r="E21" s="6"/>
      <c r="F21" s="6">
        <f>((F2-0.5*$C$43)/($B$43-$C$43))^$D$43</f>
        <v>1.1273124382057236</v>
      </c>
      <c r="G21" s="6"/>
      <c r="H21" s="6">
        <f>((H2-0.5*$C$43)/($B$43-$C$43))^$D$43</f>
        <v>0.66143782776614768</v>
      </c>
      <c r="I21" s="6"/>
      <c r="J21" s="6">
        <f>((J2-0.5*$C$43)/($B$43-$C$43))^$D$43</f>
        <v>1.1273124382057236</v>
      </c>
      <c r="K21" s="6"/>
    </row>
    <row r="22" spans="3:23" x14ac:dyDescent="0.25">
      <c r="D22" s="6"/>
      <c r="E22" s="6"/>
      <c r="F22" s="6"/>
      <c r="G22" s="6"/>
      <c r="H22" s="6"/>
      <c r="I22" s="6"/>
      <c r="J22" s="6"/>
      <c r="K22" s="6"/>
      <c r="W22" t="s">
        <v>61</v>
      </c>
    </row>
    <row r="23" spans="3:23" x14ac:dyDescent="0.25">
      <c r="D23" s="6"/>
      <c r="E23" s="6"/>
      <c r="F23" s="6"/>
      <c r="G23" s="6"/>
      <c r="H23" s="6"/>
      <c r="I23" s="6"/>
      <c r="J23" s="6"/>
      <c r="K23" s="6"/>
    </row>
    <row r="24" spans="3:23" x14ac:dyDescent="0.25">
      <c r="C24" t="s">
        <v>63</v>
      </c>
      <c r="D24" s="23" t="s">
        <v>65</v>
      </c>
      <c r="E24" s="6"/>
      <c r="F24" s="6"/>
      <c r="G24" s="6"/>
      <c r="H24" s="6"/>
      <c r="I24" s="6"/>
      <c r="J24" s="6"/>
      <c r="K24" s="6"/>
    </row>
    <row r="25" spans="3:23" x14ac:dyDescent="0.25">
      <c r="C25" t="s">
        <v>67</v>
      </c>
      <c r="D25" s="6">
        <v>1</v>
      </c>
      <c r="E25" s="6"/>
      <c r="F25" s="6">
        <f>EXP($E$40*(1/G2 - 1/$E$2))</f>
        <v>1</v>
      </c>
      <c r="G25" s="6"/>
      <c r="H25" s="22">
        <f>EXP($E$40*(1/I2 - 1/$E$2))</f>
        <v>0.72509717789761785</v>
      </c>
      <c r="I25" s="6"/>
      <c r="J25" s="6">
        <f>EXP($E$40*(1/K2 - 1/$E$2))</f>
        <v>0.72509717789761785</v>
      </c>
      <c r="K25" s="6"/>
    </row>
    <row r="26" spans="3:23" x14ac:dyDescent="0.25">
      <c r="D26" s="6"/>
      <c r="E26" s="6"/>
      <c r="F26" s="6"/>
      <c r="G26" s="6"/>
      <c r="H26" s="6"/>
      <c r="I26" s="6"/>
      <c r="J26" s="6"/>
      <c r="K26" s="6"/>
    </row>
    <row r="34" spans="1:23" x14ac:dyDescent="0.25">
      <c r="W34" t="s">
        <v>60</v>
      </c>
    </row>
    <row r="35" spans="1:23" x14ac:dyDescent="0.25">
      <c r="A35" s="18" t="s">
        <v>63</v>
      </c>
      <c r="B35" s="19" t="s">
        <v>76</v>
      </c>
    </row>
    <row r="36" spans="1:23" x14ac:dyDescent="0.25">
      <c r="A36" s="20" t="s">
        <v>64</v>
      </c>
      <c r="B36" s="19">
        <v>0.45</v>
      </c>
    </row>
    <row r="38" spans="1:23" x14ac:dyDescent="0.25">
      <c r="C38" s="6" t="s">
        <v>80</v>
      </c>
    </row>
    <row r="39" spans="1:23" x14ac:dyDescent="0.25">
      <c r="A39" s="18" t="s">
        <v>63</v>
      </c>
      <c r="B39" s="19" t="s">
        <v>76</v>
      </c>
      <c r="C39" s="19" t="s">
        <v>78</v>
      </c>
      <c r="D39" s="19" t="s">
        <v>79</v>
      </c>
      <c r="E39" s="21" t="s">
        <v>77</v>
      </c>
    </row>
    <row r="40" spans="1:23" x14ac:dyDescent="0.25">
      <c r="A40" s="20" t="s">
        <v>67</v>
      </c>
      <c r="B40" s="19">
        <v>1</v>
      </c>
      <c r="C40" s="19">
        <v>23.91</v>
      </c>
      <c r="D40" s="19">
        <v>8.3140000000000002E-3</v>
      </c>
      <c r="E40" s="6">
        <f>C40/D40</f>
        <v>2875.8720230935769</v>
      </c>
    </row>
    <row r="41" spans="1:23" ht="15.75" thickBot="1" x14ac:dyDescent="0.3"/>
    <row r="42" spans="1:23" x14ac:dyDescent="0.25">
      <c r="A42" s="18"/>
      <c r="B42" s="14" t="s">
        <v>93</v>
      </c>
      <c r="C42" s="14" t="s">
        <v>94</v>
      </c>
      <c r="D42" s="14" t="s">
        <v>95</v>
      </c>
    </row>
    <row r="43" spans="1:23" x14ac:dyDescent="0.25">
      <c r="A43" s="20" t="s">
        <v>68</v>
      </c>
      <c r="B43" s="19">
        <v>0.43</v>
      </c>
      <c r="C43" s="19">
        <v>0.19</v>
      </c>
      <c r="D43" s="19">
        <v>0.5</v>
      </c>
    </row>
    <row r="46" spans="1:23" x14ac:dyDescent="0.25">
      <c r="A46" t="s">
        <v>82</v>
      </c>
    </row>
    <row r="47" spans="1:23" x14ac:dyDescent="0.25">
      <c r="A47" t="s">
        <v>83</v>
      </c>
    </row>
    <row r="50" spans="1:6" x14ac:dyDescent="0.25">
      <c r="A50" t="s">
        <v>85</v>
      </c>
      <c r="B50">
        <v>30</v>
      </c>
    </row>
    <row r="51" spans="1:6" x14ac:dyDescent="0.25">
      <c r="A51" t="s">
        <v>86</v>
      </c>
      <c r="B51">
        <v>293.14999999999998</v>
      </c>
    </row>
    <row r="52" spans="1:6" x14ac:dyDescent="0.25">
      <c r="A52" t="s">
        <v>87</v>
      </c>
      <c r="B52">
        <v>0.2</v>
      </c>
    </row>
    <row r="54" spans="1:6" x14ac:dyDescent="0.25">
      <c r="A54" t="s">
        <v>63</v>
      </c>
      <c r="B54" t="s">
        <v>74</v>
      </c>
      <c r="D54" t="s">
        <v>90</v>
      </c>
    </row>
    <row r="55" spans="1:6" x14ac:dyDescent="0.25">
      <c r="B55" t="s">
        <v>88</v>
      </c>
      <c r="C55" t="s">
        <v>89</v>
      </c>
      <c r="D55" s="23" t="s">
        <v>66</v>
      </c>
      <c r="E55" s="23" t="s">
        <v>65</v>
      </c>
      <c r="F55" t="s">
        <v>91</v>
      </c>
    </row>
    <row r="56" spans="1:6" x14ac:dyDescent="0.25">
      <c r="A56" t="s">
        <v>84</v>
      </c>
      <c r="B56">
        <v>0.05</v>
      </c>
      <c r="C56">
        <v>293.14999999999998</v>
      </c>
      <c r="D56">
        <f>(B56/$B$52)^$B$36</f>
        <v>0.53588673126814657</v>
      </c>
      <c r="E56">
        <f>EXP($E$40*(1/C56-1/$B$51))</f>
        <v>1</v>
      </c>
      <c r="F56">
        <f>D56*E56*$B$50</f>
        <v>16.076601938044398</v>
      </c>
    </row>
    <row r="57" spans="1:6" x14ac:dyDescent="0.25">
      <c r="B57">
        <v>0.1</v>
      </c>
      <c r="C57">
        <v>293.14999999999998</v>
      </c>
      <c r="D57">
        <f t="shared" ref="D57:D67" si="1">(B57/$B$52)^$B$36</f>
        <v>0.73204284797281272</v>
      </c>
      <c r="E57">
        <f t="shared" ref="E57:E67" si="2">EXP($E$40*(1/C57-1/$B$51))</f>
        <v>1</v>
      </c>
      <c r="F57">
        <f t="shared" ref="F57:F67" si="3">D57*E57*$B$50</f>
        <v>21.96128543918438</v>
      </c>
    </row>
    <row r="58" spans="1:6" x14ac:dyDescent="0.25">
      <c r="B58">
        <v>0.15</v>
      </c>
      <c r="C58">
        <v>293.14999999999998</v>
      </c>
      <c r="D58">
        <f t="shared" si="1"/>
        <v>0.87857242542864411</v>
      </c>
      <c r="E58">
        <f t="shared" si="2"/>
        <v>1</v>
      </c>
      <c r="F58">
        <f t="shared" si="3"/>
        <v>26.357172762859324</v>
      </c>
    </row>
    <row r="59" spans="1:6" x14ac:dyDescent="0.25">
      <c r="B59">
        <v>0.2</v>
      </c>
      <c r="C59">
        <v>293.14999999999998</v>
      </c>
      <c r="D59">
        <f t="shared" si="1"/>
        <v>1</v>
      </c>
      <c r="E59">
        <f t="shared" si="2"/>
        <v>1</v>
      </c>
      <c r="F59">
        <f t="shared" si="3"/>
        <v>30</v>
      </c>
    </row>
    <row r="60" spans="1:6" x14ac:dyDescent="0.25">
      <c r="B60">
        <v>0.25</v>
      </c>
      <c r="C60">
        <v>293.14999999999998</v>
      </c>
      <c r="D60">
        <f t="shared" si="1"/>
        <v>1.1056292148268607</v>
      </c>
      <c r="E60">
        <f t="shared" si="2"/>
        <v>1</v>
      </c>
      <c r="F60">
        <f t="shared" si="3"/>
        <v>33.168876444805818</v>
      </c>
    </row>
    <row r="61" spans="1:6" x14ac:dyDescent="0.25">
      <c r="B61">
        <v>0.3</v>
      </c>
      <c r="C61">
        <v>293.14999999999998</v>
      </c>
      <c r="D61">
        <f t="shared" si="1"/>
        <v>1.200165301609877</v>
      </c>
      <c r="E61">
        <f t="shared" si="2"/>
        <v>1</v>
      </c>
      <c r="F61">
        <f t="shared" si="3"/>
        <v>36.004959048296307</v>
      </c>
    </row>
    <row r="62" spans="1:6" x14ac:dyDescent="0.25">
      <c r="B62">
        <v>0.35</v>
      </c>
      <c r="C62">
        <v>293.14999999999998</v>
      </c>
      <c r="D62">
        <f t="shared" si="1"/>
        <v>1.2863736099398373</v>
      </c>
      <c r="E62">
        <f t="shared" si="2"/>
        <v>1</v>
      </c>
      <c r="F62">
        <f t="shared" si="3"/>
        <v>38.59120829819512</v>
      </c>
    </row>
    <row r="63" spans="1:6" x14ac:dyDescent="0.25">
      <c r="B63">
        <v>0.4</v>
      </c>
      <c r="C63">
        <v>293.14999999999998</v>
      </c>
      <c r="D63">
        <f t="shared" si="1"/>
        <v>1.3660402567543954</v>
      </c>
      <c r="E63">
        <f t="shared" si="2"/>
        <v>1</v>
      </c>
      <c r="F63">
        <f t="shared" si="3"/>
        <v>40.981207702631863</v>
      </c>
    </row>
    <row r="64" spans="1:6" x14ac:dyDescent="0.25">
      <c r="B64">
        <v>0.45</v>
      </c>
      <c r="C64">
        <v>293.14999999999998</v>
      </c>
      <c r="D64">
        <f t="shared" si="1"/>
        <v>1.4403967511883271</v>
      </c>
      <c r="E64">
        <f t="shared" si="2"/>
        <v>1</v>
      </c>
      <c r="F64">
        <f t="shared" si="3"/>
        <v>43.211902535649813</v>
      </c>
    </row>
    <row r="65" spans="2:8" x14ac:dyDescent="0.25">
      <c r="B65">
        <v>0.5</v>
      </c>
      <c r="C65">
        <v>293.14999999999998</v>
      </c>
      <c r="D65">
        <f t="shared" si="1"/>
        <v>1.5103340164972456</v>
      </c>
      <c r="E65">
        <f t="shared" si="2"/>
        <v>1</v>
      </c>
      <c r="F65">
        <f t="shared" si="3"/>
        <v>45.310020494917367</v>
      </c>
    </row>
    <row r="66" spans="2:8" x14ac:dyDescent="0.25">
      <c r="B66">
        <v>0.55000000000000004</v>
      </c>
      <c r="C66">
        <v>293.14999999999998</v>
      </c>
      <c r="D66">
        <f t="shared" si="1"/>
        <v>1.5765208261003687</v>
      </c>
      <c r="E66">
        <f t="shared" si="2"/>
        <v>1</v>
      </c>
      <c r="F66">
        <f t="shared" si="3"/>
        <v>47.295624783011064</v>
      </c>
    </row>
    <row r="67" spans="2:8" x14ac:dyDescent="0.25">
      <c r="B67">
        <v>0.6</v>
      </c>
      <c r="C67">
        <v>293.14999999999998</v>
      </c>
      <c r="D67">
        <f t="shared" si="1"/>
        <v>1.6394741167588729</v>
      </c>
      <c r="E67">
        <f t="shared" si="2"/>
        <v>1</v>
      </c>
      <c r="F67">
        <f t="shared" si="3"/>
        <v>49.184223502766187</v>
      </c>
    </row>
    <row r="68" spans="2:8" x14ac:dyDescent="0.25">
      <c r="H68" t="s">
        <v>92</v>
      </c>
    </row>
    <row r="69" spans="2:8" x14ac:dyDescent="0.25">
      <c r="B69">
        <v>0.2</v>
      </c>
      <c r="C69">
        <f>293.15-20</f>
        <v>273.14999999999998</v>
      </c>
      <c r="D69">
        <f>(B69/$B$52)^$B$36</f>
        <v>1</v>
      </c>
      <c r="E69">
        <f>EXP($E$40*(1/C69-1/$B$51))</f>
        <v>2.05095239907899</v>
      </c>
      <c r="F69">
        <f>D69*E69*$B$50</f>
        <v>61.528571972369697</v>
      </c>
      <c r="H69">
        <f>C69-273.15</f>
        <v>0</v>
      </c>
    </row>
    <row r="70" spans="2:8" x14ac:dyDescent="0.25">
      <c r="B70">
        <v>0.2</v>
      </c>
      <c r="C70">
        <f>293.15-15</f>
        <v>278.14999999999998</v>
      </c>
      <c r="D70">
        <f t="shared" ref="D70:D80" si="4">(B70/$B$52)^$B$36</f>
        <v>1</v>
      </c>
      <c r="E70">
        <f t="shared" ref="E70:E80" si="5">EXP($E$40*(1/C70-1/$B$51))</f>
        <v>1.6973090271788718</v>
      </c>
      <c r="F70">
        <f t="shared" ref="F70:F80" si="6">D70*E70*$B$50</f>
        <v>50.919270815366154</v>
      </c>
      <c r="H70">
        <f t="shared" ref="H70:H80" si="7">C70-273.15</f>
        <v>5</v>
      </c>
    </row>
    <row r="71" spans="2:8" x14ac:dyDescent="0.25">
      <c r="B71">
        <v>0.2</v>
      </c>
      <c r="C71">
        <f>293.15-10</f>
        <v>283.14999999999998</v>
      </c>
      <c r="D71">
        <f t="shared" si="4"/>
        <v>1</v>
      </c>
      <c r="E71">
        <f t="shared" si="5"/>
        <v>1.4140642006008548</v>
      </c>
      <c r="F71">
        <f t="shared" si="6"/>
        <v>42.421926018025644</v>
      </c>
      <c r="H71">
        <f t="shared" si="7"/>
        <v>10</v>
      </c>
    </row>
    <row r="72" spans="2:8" x14ac:dyDescent="0.25">
      <c r="B72">
        <v>0.2</v>
      </c>
      <c r="C72">
        <f>293.15-5</f>
        <v>288.14999999999998</v>
      </c>
      <c r="D72">
        <f t="shared" si="4"/>
        <v>1</v>
      </c>
      <c r="E72">
        <f t="shared" si="5"/>
        <v>1.1855751507692507</v>
      </c>
      <c r="F72">
        <f t="shared" si="6"/>
        <v>35.567254523077523</v>
      </c>
      <c r="H72">
        <f t="shared" si="7"/>
        <v>15</v>
      </c>
    </row>
    <row r="73" spans="2:8" x14ac:dyDescent="0.25">
      <c r="B73">
        <v>0.2</v>
      </c>
      <c r="C73">
        <f>293.15+5</f>
        <v>298.14999999999998</v>
      </c>
      <c r="D73">
        <f t="shared" si="4"/>
        <v>1</v>
      </c>
      <c r="E73">
        <f t="shared" si="5"/>
        <v>0.84830202885507722</v>
      </c>
      <c r="F73">
        <f t="shared" si="6"/>
        <v>25.449060865652317</v>
      </c>
      <c r="H73">
        <f t="shared" si="7"/>
        <v>25</v>
      </c>
    </row>
    <row r="74" spans="2:8" x14ac:dyDescent="0.25">
      <c r="B74">
        <v>0.2</v>
      </c>
      <c r="C74">
        <f>C73+5</f>
        <v>303.14999999999998</v>
      </c>
      <c r="D74">
        <f t="shared" si="4"/>
        <v>1</v>
      </c>
      <c r="E74">
        <f t="shared" si="5"/>
        <v>0.72353228335924291</v>
      </c>
      <c r="F74">
        <f t="shared" si="6"/>
        <v>21.705968500777288</v>
      </c>
      <c r="H74">
        <f t="shared" si="7"/>
        <v>30</v>
      </c>
    </row>
    <row r="75" spans="2:8" x14ac:dyDescent="0.25">
      <c r="B75">
        <v>0.2</v>
      </c>
      <c r="C75">
        <f t="shared" ref="C75:C80" si="8">C74+5</f>
        <v>308.14999999999998</v>
      </c>
      <c r="D75">
        <f t="shared" si="4"/>
        <v>1</v>
      </c>
      <c r="E75">
        <f t="shared" si="5"/>
        <v>0.62030816215513696</v>
      </c>
      <c r="F75">
        <f t="shared" si="6"/>
        <v>18.609244864654109</v>
      </c>
      <c r="H75">
        <f t="shared" si="7"/>
        <v>35</v>
      </c>
    </row>
    <row r="76" spans="2:8" x14ac:dyDescent="0.25">
      <c r="B76">
        <v>0.2</v>
      </c>
      <c r="C76">
        <f t="shared" si="8"/>
        <v>313.14999999999998</v>
      </c>
      <c r="D76">
        <f t="shared" si="4"/>
        <v>1</v>
      </c>
      <c r="E76">
        <f t="shared" si="5"/>
        <v>0.5344312573232004</v>
      </c>
      <c r="F76">
        <f t="shared" si="6"/>
        <v>16.032937719696012</v>
      </c>
      <c r="H76">
        <f t="shared" si="7"/>
        <v>40</v>
      </c>
    </row>
    <row r="77" spans="2:8" x14ac:dyDescent="0.25">
      <c r="B77">
        <v>0.2</v>
      </c>
      <c r="C77">
        <f t="shared" si="8"/>
        <v>318.14999999999998</v>
      </c>
      <c r="D77">
        <f t="shared" si="4"/>
        <v>1</v>
      </c>
      <c r="E77">
        <f t="shared" si="5"/>
        <v>0.4626050075798554</v>
      </c>
      <c r="F77">
        <f t="shared" si="6"/>
        <v>13.878150227395661</v>
      </c>
      <c r="H77">
        <f t="shared" si="7"/>
        <v>45</v>
      </c>
    </row>
    <row r="78" spans="2:8" x14ac:dyDescent="0.25">
      <c r="B78">
        <v>0.2</v>
      </c>
      <c r="C78">
        <f t="shared" si="8"/>
        <v>323.14999999999998</v>
      </c>
      <c r="D78">
        <f t="shared" si="4"/>
        <v>1</v>
      </c>
      <c r="E78">
        <f t="shared" si="5"/>
        <v>0.40222449207006866</v>
      </c>
      <c r="F78">
        <f t="shared" si="6"/>
        <v>12.06673476210206</v>
      </c>
      <c r="H78">
        <f t="shared" si="7"/>
        <v>50</v>
      </c>
    </row>
    <row r="79" spans="2:8" x14ac:dyDescent="0.25">
      <c r="B79">
        <v>0.2</v>
      </c>
      <c r="C79">
        <f t="shared" si="8"/>
        <v>328.15</v>
      </c>
      <c r="D79">
        <f t="shared" si="4"/>
        <v>1</v>
      </c>
      <c r="E79">
        <f t="shared" si="5"/>
        <v>0.35121878198186268</v>
      </c>
      <c r="F79">
        <f t="shared" si="6"/>
        <v>10.536563459455881</v>
      </c>
      <c r="H79">
        <f t="shared" si="7"/>
        <v>55</v>
      </c>
    </row>
    <row r="80" spans="2:8" x14ac:dyDescent="0.25">
      <c r="B80">
        <v>0.2</v>
      </c>
      <c r="C80">
        <f t="shared" si="8"/>
        <v>333.15</v>
      </c>
      <c r="D80">
        <f t="shared" si="4"/>
        <v>1</v>
      </c>
      <c r="E80">
        <f t="shared" si="5"/>
        <v>0.30793187652549042</v>
      </c>
      <c r="F80">
        <f t="shared" si="6"/>
        <v>9.2379562957647128</v>
      </c>
      <c r="H80">
        <f t="shared" si="7"/>
        <v>60</v>
      </c>
    </row>
    <row r="83" spans="2:8" x14ac:dyDescent="0.25">
      <c r="B83">
        <v>0.6</v>
      </c>
      <c r="C83">
        <f>293.15-20</f>
        <v>273.14999999999998</v>
      </c>
      <c r="D83">
        <f>(B83/$B$52)^$B$36</f>
        <v>1.6394741167588729</v>
      </c>
      <c r="E83">
        <f>EXP($E$40*(1/C83-1/$B$51))</f>
        <v>2.05095239907899</v>
      </c>
      <c r="F83">
        <f>D83*E83*$B$50</f>
        <v>100.87450118983556</v>
      </c>
      <c r="H83">
        <f>C83-273.15</f>
        <v>0</v>
      </c>
    </row>
    <row r="84" spans="2:8" x14ac:dyDescent="0.25">
      <c r="B84">
        <v>0.6</v>
      </c>
      <c r="C84">
        <f>293.15-15</f>
        <v>278.14999999999998</v>
      </c>
      <c r="D84">
        <f t="shared" ref="D84:D94" si="9">(B84/$B$52)^$B$36</f>
        <v>1.6394741167588729</v>
      </c>
      <c r="E84">
        <f t="shared" ref="E84:E94" si="10">EXP($E$40*(1/C84-1/$B$51))</f>
        <v>1.6973090271788718</v>
      </c>
      <c r="F84">
        <f t="shared" ref="F84:F94" si="11">D84*E84*$B$50</f>
        <v>83.480826546028268</v>
      </c>
      <c r="H84">
        <f t="shared" ref="H84:H94" si="12">C84-273.15</f>
        <v>5</v>
      </c>
    </row>
    <row r="85" spans="2:8" x14ac:dyDescent="0.25">
      <c r="B85">
        <v>0.6</v>
      </c>
      <c r="C85">
        <f>293.15-10</f>
        <v>283.14999999999998</v>
      </c>
      <c r="D85">
        <f t="shared" si="9"/>
        <v>1.6394741167588729</v>
      </c>
      <c r="E85">
        <f t="shared" si="10"/>
        <v>1.4140642006008548</v>
      </c>
      <c r="F85">
        <f t="shared" si="11"/>
        <v>69.549649689612849</v>
      </c>
      <c r="H85">
        <f t="shared" si="12"/>
        <v>10</v>
      </c>
    </row>
    <row r="86" spans="2:8" x14ac:dyDescent="0.25">
      <c r="B86">
        <v>0.6</v>
      </c>
      <c r="C86">
        <f>293.15-5</f>
        <v>288.14999999999998</v>
      </c>
      <c r="D86">
        <f t="shared" si="9"/>
        <v>1.6394741167588729</v>
      </c>
      <c r="E86">
        <f t="shared" si="10"/>
        <v>1.1855751507692507</v>
      </c>
      <c r="F86">
        <f t="shared" si="11"/>
        <v>58.311593194760547</v>
      </c>
      <c r="H86">
        <f t="shared" si="12"/>
        <v>15</v>
      </c>
    </row>
    <row r="87" spans="2:8" x14ac:dyDescent="0.25">
      <c r="B87">
        <v>0.6</v>
      </c>
      <c r="C87">
        <f>293.15+5</f>
        <v>298.14999999999998</v>
      </c>
      <c r="D87">
        <f t="shared" si="9"/>
        <v>1.6394741167588729</v>
      </c>
      <c r="E87">
        <f t="shared" si="10"/>
        <v>0.84830202885507722</v>
      </c>
      <c r="F87">
        <f t="shared" si="11"/>
        <v>41.723076585058131</v>
      </c>
      <c r="H87">
        <f t="shared" si="12"/>
        <v>25</v>
      </c>
    </row>
    <row r="88" spans="2:8" x14ac:dyDescent="0.25">
      <c r="B88">
        <v>0.6</v>
      </c>
      <c r="C88">
        <f>C87+5</f>
        <v>303.14999999999998</v>
      </c>
      <c r="D88">
        <f t="shared" si="9"/>
        <v>1.6394741167588729</v>
      </c>
      <c r="E88">
        <f t="shared" si="10"/>
        <v>0.72353228335924291</v>
      </c>
      <c r="F88">
        <f t="shared" si="11"/>
        <v>35.586373536207759</v>
      </c>
      <c r="H88">
        <f t="shared" si="12"/>
        <v>30</v>
      </c>
    </row>
    <row r="89" spans="2:8" x14ac:dyDescent="0.25">
      <c r="B89">
        <v>0.6</v>
      </c>
      <c r="C89">
        <f t="shared" ref="C89:C94" si="13">C88+5</f>
        <v>308.14999999999998</v>
      </c>
      <c r="D89">
        <f t="shared" si="9"/>
        <v>1.6394741167588729</v>
      </c>
      <c r="E89">
        <f t="shared" si="10"/>
        <v>0.62030816215513696</v>
      </c>
      <c r="F89">
        <f t="shared" si="11"/>
        <v>30.509375288028384</v>
      </c>
      <c r="H89">
        <f t="shared" si="12"/>
        <v>35</v>
      </c>
    </row>
    <row r="90" spans="2:8" x14ac:dyDescent="0.25">
      <c r="B90">
        <v>0.6</v>
      </c>
      <c r="C90">
        <f t="shared" si="13"/>
        <v>313.14999999999998</v>
      </c>
      <c r="D90">
        <f t="shared" si="9"/>
        <v>1.6394741167588729</v>
      </c>
      <c r="E90">
        <f t="shared" si="10"/>
        <v>0.5344312573232004</v>
      </c>
      <c r="F90">
        <f t="shared" si="11"/>
        <v>26.285586407048637</v>
      </c>
      <c r="H90">
        <f t="shared" si="12"/>
        <v>40</v>
      </c>
    </row>
    <row r="91" spans="2:8" x14ac:dyDescent="0.25">
      <c r="B91">
        <v>0.6</v>
      </c>
      <c r="C91">
        <f t="shared" si="13"/>
        <v>318.14999999999998</v>
      </c>
      <c r="D91">
        <f t="shared" si="9"/>
        <v>1.6394741167588729</v>
      </c>
      <c r="E91">
        <f t="shared" si="10"/>
        <v>0.4626050075798554</v>
      </c>
      <c r="F91">
        <f t="shared" si="11"/>
        <v>22.752868086306453</v>
      </c>
      <c r="H91">
        <f t="shared" si="12"/>
        <v>45</v>
      </c>
    </row>
    <row r="92" spans="2:8" x14ac:dyDescent="0.25">
      <c r="B92">
        <v>0.6</v>
      </c>
      <c r="C92">
        <f t="shared" si="13"/>
        <v>323.14999999999998</v>
      </c>
      <c r="D92">
        <f t="shared" si="9"/>
        <v>1.6394741167588729</v>
      </c>
      <c r="E92">
        <f t="shared" si="10"/>
        <v>0.40222449207006866</v>
      </c>
      <c r="F92">
        <f t="shared" si="11"/>
        <v>19.783099316260863</v>
      </c>
      <c r="H92">
        <f t="shared" si="12"/>
        <v>50</v>
      </c>
    </row>
    <row r="93" spans="2:8" x14ac:dyDescent="0.25">
      <c r="B93">
        <v>0.6</v>
      </c>
      <c r="C93">
        <f t="shared" si="13"/>
        <v>328.15</v>
      </c>
      <c r="D93">
        <f t="shared" si="9"/>
        <v>1.6394741167588729</v>
      </c>
      <c r="E93">
        <f t="shared" si="10"/>
        <v>0.35121878198186268</v>
      </c>
      <c r="F93">
        <f t="shared" si="11"/>
        <v>17.274423071365245</v>
      </c>
      <c r="H93">
        <f t="shared" si="12"/>
        <v>55</v>
      </c>
    </row>
    <row r="94" spans="2:8" x14ac:dyDescent="0.25">
      <c r="B94">
        <v>0.6</v>
      </c>
      <c r="C94">
        <f t="shared" si="13"/>
        <v>333.15</v>
      </c>
      <c r="D94">
        <f t="shared" si="9"/>
        <v>1.6394741167588729</v>
      </c>
      <c r="E94">
        <f t="shared" si="10"/>
        <v>0.30793187652549042</v>
      </c>
      <c r="F94">
        <f t="shared" si="11"/>
        <v>15.145390238655921</v>
      </c>
      <c r="H94">
        <f t="shared" si="12"/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MassCheck</vt:lpstr>
      <vt:lpstr>ExperimentEq</vt:lpstr>
      <vt:lpstr>FractionationCheck</vt:lpstr>
      <vt:lpstr>SimEqClassic</vt:lpstr>
      <vt:lpstr>SimOFFalpha</vt:lpstr>
      <vt:lpstr>SimEqAgeCum</vt:lpstr>
      <vt:lpstr>SimEqAge005x</vt:lpstr>
      <vt:lpstr>FatimaDT50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2018-06-28T12:32:13Z</dcterms:created>
  <dcterms:modified xsi:type="dcterms:W3CDTF">2018-07-04T16:54:02Z</dcterms:modified>
</cp:coreProperties>
</file>