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codeName="ThisWorkbook"/>
  <mc:AlternateContent xmlns:mc="http://schemas.openxmlformats.org/markup-compatibility/2006">
    <mc:Choice Requires="x15">
      <x15ac:absPath xmlns:x15ac="http://schemas.microsoft.com/office/spreadsheetml/2010/11/ac" url="E:\dayana\EXCAVACIONES CORREA MEJIA S.A.S\SGSST\SG-SST AÑO 2019\"/>
    </mc:Choice>
  </mc:AlternateContent>
  <xr:revisionPtr revIDLastSave="0" documentId="13_ncr:1_{ADB834C1-F7CD-4758-B5A3-38134EF97505}" xr6:coauthVersionLast="43" xr6:coauthVersionMax="43" xr10:uidLastSave="{00000000-0000-0000-0000-000000000000}"/>
  <bookViews>
    <workbookView xWindow="10410" yWindow="0" windowWidth="10110" windowHeight="10920" xr2:uid="{00000000-000D-0000-FFFF-FFFF00000000}"/>
  </bookViews>
  <sheets>
    <sheet name="Estandares Minimos" sheetId="1" r:id="rId1"/>
    <sheet name="Graficos" sheetId="2" r:id="rId2"/>
  </sheets>
  <definedNames>
    <definedName name="_xlnm._FilterDatabase" localSheetId="0" hidden="1">'Estandares Minimos'!$A$14:$L$77</definedName>
    <definedName name="_xlnm.Print_Area" localSheetId="0">'Estandares Minimos'!$A$1:$L$91</definedName>
    <definedName name="_xlnm.Print_Area" localSheetId="1">Graficos!$A$1:$H$128</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93" i="2" l="1"/>
  <c r="A77" i="2"/>
  <c r="A76" i="2"/>
  <c r="A75" i="2"/>
  <c r="B48" i="2"/>
  <c r="B47" i="2"/>
  <c r="D33" i="2"/>
  <c r="D35" i="2"/>
  <c r="B7" i="2"/>
  <c r="J16" i="1" l="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15" i="1"/>
  <c r="K71" i="1" l="1"/>
  <c r="K37" i="1"/>
  <c r="K67" i="1"/>
  <c r="K65" i="1"/>
  <c r="K59" i="1"/>
  <c r="G71" i="2" s="1"/>
  <c r="H71" i="2" s="1"/>
  <c r="K55" i="1"/>
  <c r="K49" i="1"/>
  <c r="G69" i="2" s="1"/>
  <c r="H69" i="2" s="1"/>
  <c r="K46" i="1"/>
  <c r="G68" i="2" s="1"/>
  <c r="H68" i="2" s="1"/>
  <c r="K27" i="1"/>
  <c r="G36" i="2" s="1"/>
  <c r="H36" i="2" s="1"/>
  <c r="K28" i="1"/>
  <c r="G37" i="2" s="1"/>
  <c r="H37" i="2" s="1"/>
  <c r="K29" i="1"/>
  <c r="G38" i="2" s="1"/>
  <c r="H38" i="2" s="1"/>
  <c r="K30" i="1"/>
  <c r="G39" i="2" s="1"/>
  <c r="H39" i="2" s="1"/>
  <c r="K31" i="1"/>
  <c r="G40" i="2" s="1"/>
  <c r="H40" i="2" s="1"/>
  <c r="K32" i="1"/>
  <c r="G41" i="2" s="1"/>
  <c r="H41" i="2" s="1"/>
  <c r="K26" i="1"/>
  <c r="G35" i="2" s="1"/>
  <c r="H35" i="2" s="1"/>
  <c r="K23" i="1"/>
  <c r="G34" i="2" s="1"/>
  <c r="H34" i="2" s="1"/>
  <c r="K33" i="1"/>
  <c r="G42" i="2" s="1"/>
  <c r="H42" i="2" s="1"/>
  <c r="K34" i="1"/>
  <c r="G43" i="2" s="1"/>
  <c r="H43" i="2" s="1"/>
  <c r="K35" i="1"/>
  <c r="G44" i="2" s="1"/>
  <c r="H44" i="2" s="1"/>
  <c r="C72" i="2" l="1"/>
  <c r="G72" i="2"/>
  <c r="H72" i="2" s="1"/>
  <c r="C70" i="2"/>
  <c r="G70" i="2"/>
  <c r="H70" i="2" s="1"/>
  <c r="C5" i="2"/>
  <c r="D5" i="2" s="1"/>
  <c r="C91" i="2"/>
  <c r="G91" i="2"/>
  <c r="H91" i="2" s="1"/>
  <c r="C67" i="2"/>
  <c r="G67" i="2"/>
  <c r="H67" i="2" s="1"/>
  <c r="C4" i="2"/>
  <c r="D4" i="2" s="1"/>
  <c r="C112" i="2"/>
  <c r="D112" i="2" s="1"/>
  <c r="G112" i="2"/>
  <c r="H112" i="2" s="1"/>
  <c r="C6" i="2"/>
  <c r="K15" i="1"/>
  <c r="K36" i="1"/>
  <c r="G45" i="2" s="1"/>
  <c r="H45" i="2" s="1"/>
  <c r="C3" i="2" l="1"/>
  <c r="D3" i="2" s="1"/>
  <c r="G33" i="2"/>
  <c r="H33" i="2" s="1"/>
  <c r="B76" i="2"/>
  <c r="D70" i="2"/>
  <c r="B93" i="2"/>
  <c r="D91" i="2"/>
  <c r="K75" i="1"/>
  <c r="L75" i="1" s="1"/>
  <c r="B75" i="2"/>
  <c r="D67" i="2"/>
  <c r="B77" i="2"/>
  <c r="D72" i="2"/>
  <c r="D6" i="2"/>
  <c r="C7" i="2" l="1"/>
</calcChain>
</file>

<file path=xl/sharedStrings.xml><?xml version="1.0" encoding="utf-8"?>
<sst xmlns="http://schemas.openxmlformats.org/spreadsheetml/2006/main" count="330" uniqueCount="201">
  <si>
    <t>ESTÁNDARES MÍNIMOS SG-SST</t>
  </si>
  <si>
    <t>TABLA DE VALORES Y CALIFICACIÓN</t>
  </si>
  <si>
    <t>CICLO</t>
  </si>
  <si>
    <t>ESTÁNDAR</t>
  </si>
  <si>
    <t>ÍTEM DEL ESTÁNDAR</t>
  </si>
  <si>
    <t>VALOR DEL ÍTEM DEL ESTÁNDAR</t>
  </si>
  <si>
    <t>PESO PORCENTUAL</t>
  </si>
  <si>
    <t>PUNTAJE POSIBLE</t>
  </si>
  <si>
    <t>CALIFICACIÓN DE LA EMPRESA O CONTRATANTE</t>
  </si>
  <si>
    <t>CUMPLE TOTALMENTE</t>
  </si>
  <si>
    <t>NO CUMPLE</t>
  </si>
  <si>
    <t>NO APLICA</t>
  </si>
  <si>
    <t>PLANEAR</t>
  </si>
  <si>
    <t>1 RECURSOS (10%)</t>
  </si>
  <si>
    <t>Recursos financieros, técnicos humanos y de otra índole requeridos para coordinar y desarrollar el Sistema de Gestión de la Seguridad y Salud en el Trabajo (SG-SST). (4%)</t>
  </si>
  <si>
    <t>1.1.1. Responsable del Sistema de Gestión de Seguridad y Salud en el Trabajo SG-SST</t>
  </si>
  <si>
    <t>X</t>
  </si>
  <si>
    <t/>
  </si>
  <si>
    <t>1.1.2 Responsabilidades en el Sistema de Gestión de Seguridad y Salud en el Trabajo – SG-SST</t>
  </si>
  <si>
    <t>1.1.3 Asignación de recursos para el Sistema de Gestión en Seguridad y Salud en el Trabajo – SG-SST</t>
  </si>
  <si>
    <t>1.1.4 Afiliación al Sistema General de Riesgos Laborales</t>
  </si>
  <si>
    <t>1.1.5 Pago de pensión trabajadores alto riesgo</t>
  </si>
  <si>
    <t>1.1.6 Conformación COPASST</t>
  </si>
  <si>
    <t>1.1.7 Capacitación COPASST</t>
  </si>
  <si>
    <t>1.1.8 Conformación Comité de Convivencia</t>
  </si>
  <si>
    <t>Capacitación en el Sistema de Gestión de la Seguridad y Salud en el Trabajo. (6%)</t>
  </si>
  <si>
    <t>1.2.1 Programa Capacitación promoción y prevención PYP</t>
  </si>
  <si>
    <t>1.2.3 Responsables del Sistema de Gestión de Seguridad y Salud en el Trabajo SG-SST con curso virtual de 50 horas</t>
  </si>
  <si>
    <t>2 GESTIÓN INTEGRAL DEL SISTEMA GESTIÓN DE LA SEGURIDAD Y SALUD EN EL TRABAJO (15%)</t>
  </si>
  <si>
    <t>Política de Seguridad y Salud en el Trabajo (1%)</t>
  </si>
  <si>
    <t xml:space="preserve">2.1.1 Política del Sistema de Gestión de Seguridad y Salud en el Trabajo SG-SST firmada, fechada y comunicada al COPASST
</t>
  </si>
  <si>
    <t>Objetivos del Sistema de Gestión de la Seguridad y Salud en el Trabajo SG-SST (1%)</t>
  </si>
  <si>
    <t xml:space="preserve">2.2.1 Objetivos definidos, claros, medibles, cuantificables, con metas, documentados, revisados del SG-SST
</t>
  </si>
  <si>
    <t>Evaluación inicial del SG – SST (1%)</t>
  </si>
  <si>
    <t xml:space="preserve">2.3.1 Evaluación e identificación de prioridades
</t>
  </si>
  <si>
    <t>Plan Anual de Trabajo (2%)</t>
  </si>
  <si>
    <t xml:space="preserve">2.4.1 Plan que identifica objetivos, metas, responsabilidad, recursos con cronograma y firmado
</t>
  </si>
  <si>
    <t>Conservación de la documentación (2%)</t>
  </si>
  <si>
    <t xml:space="preserve">2.5.1 Archivo o retención documental del Sistema de Gestión en Seguridad y Salud en el Trabajo SG-SST
</t>
  </si>
  <si>
    <t>Rendición de cuentas (1%)</t>
  </si>
  <si>
    <t xml:space="preserve">2.6.1 Rendición sobre el desempeño
</t>
  </si>
  <si>
    <t>Normatividad nacional vigente y aplicable en materia de seguridad y salud en el trabajo. (2%)</t>
  </si>
  <si>
    <t xml:space="preserve">2.7.1 Matriz legal
</t>
  </si>
  <si>
    <t>Comunicación (1%)</t>
  </si>
  <si>
    <t xml:space="preserve">2.8.1 Mecanismos de comunicación, auto reporte en Sistema de Gestión de Seguridad y Salud en el Trabajo SG-SST
</t>
  </si>
  <si>
    <t>Adquisiciones (1%)</t>
  </si>
  <si>
    <t>Contratación (2%)</t>
  </si>
  <si>
    <t xml:space="preserve">2.10.1 Evaluación y selección de proveedores y contratistas
</t>
  </si>
  <si>
    <t>Gestión del cambio (1%)</t>
  </si>
  <si>
    <t xml:space="preserve">2.11.1 Evaluación del impacto de cambios internos y externos en el Sistema de Gestión de Seguridad y Salud en el Trabajo SG-SST
</t>
  </si>
  <si>
    <t>HACER</t>
  </si>
  <si>
    <t>3 GESTIÓN DE LA SALUD (20%)</t>
  </si>
  <si>
    <t>Condiciones de salud en el trabajo (9%)</t>
  </si>
  <si>
    <t xml:space="preserve">3.1.2 Actividades de Promoción y Prevención en Salud
</t>
  </si>
  <si>
    <t xml:space="preserve">3.1.3 Información al médico de los perfiles de cargo
</t>
  </si>
  <si>
    <t>3.1.4 Realización de Evaluaciones Médicas Ocupacionales -Peligros- Periodicidad- Comunicación al Trabajador.</t>
  </si>
  <si>
    <t xml:space="preserve">3.1.5 Custodia de Historias Clínicas
</t>
  </si>
  <si>
    <t xml:space="preserve">3.1.6 Restricciones y recomendaciones médico laborales
</t>
  </si>
  <si>
    <t xml:space="preserve">3.1.7 Estilos de vida y entornos saludables (controles tabaquismo, alcoholismo, farmacodependencia y otros)
</t>
  </si>
  <si>
    <t xml:space="preserve">3.1.8 Agua potable, servicios sanitarios y disposición de basuras
</t>
  </si>
  <si>
    <t>3.1.9 Eliminación adecuada de residuos sólidos, líquidos o gaseosos</t>
  </si>
  <si>
    <t>Registro, reporte e investigación de las enfermedades laborales, los incidentes y accidentes del trabajo (5%)</t>
  </si>
  <si>
    <t xml:space="preserve">3.2.1 Reporte de los accidentes de trabajo y enfermedad laboral a la ARL, EPS y Dirección Territorial del Ministerio de Trabajo
</t>
  </si>
  <si>
    <t xml:space="preserve">3.2.2 Investigación de Accidentes, Incidentes y Enfermedad Laboral
</t>
  </si>
  <si>
    <t xml:space="preserve">3.2.3 Registro y análisis estadístico de Incidentes, Accidentes de Trabajo y Enfermedad Laboral
</t>
  </si>
  <si>
    <t>Mecanismos de vigilancia de las condiciones de salud de los trabajadores (6%)</t>
  </si>
  <si>
    <t xml:space="preserve">3.3.1 Medición de la frecuencia de la accidentalidad
</t>
  </si>
  <si>
    <t xml:space="preserve">3.3.2 Medición de la severidad de la accidentalidad
</t>
  </si>
  <si>
    <t xml:space="preserve">3.3.3 Medición de la mortalidad por Accidente de Trabajo
</t>
  </si>
  <si>
    <t xml:space="preserve">3.3.4 Medición de la prevalencia de Enfermedad Laboral
</t>
  </si>
  <si>
    <t xml:space="preserve">3.3.5 Medición de la incidencia de Enfermedad Laboral
</t>
  </si>
  <si>
    <t xml:space="preserve">3.3.6 Medición del ausentismo por causa médica
</t>
  </si>
  <si>
    <t>4 GESTIÓN DE PELIGROS Y RIESGOS (30%)</t>
  </si>
  <si>
    <t>Identificación de peligros, evaluación y valoración de los riesgos (15%)</t>
  </si>
  <si>
    <t xml:space="preserve">4.1.1 Metodología para la identificación de peligros, evaluación y valoración de los riesgos
</t>
  </si>
  <si>
    <t xml:space="preserve">4.1.2 Identificación de peligros con participación de todos los niveles de la empresa
</t>
  </si>
  <si>
    <t xml:space="preserve">4.1.3 Identificación de sustancias catalogadas como carcinógenas o con toxicidad aguda
</t>
  </si>
  <si>
    <t xml:space="preserve">4.1.4 Realización mediciones ambientales, químicos, físicos y biológicos
</t>
  </si>
  <si>
    <t>Medidas de prevención y control para intervenir los peligros /riesgos (15%)</t>
  </si>
  <si>
    <t xml:space="preserve">4.2.1 Implementación de medidas de prevención y control de peligros/riesgos identificados
</t>
  </si>
  <si>
    <t>4.2.2 Verificación de aplicación de medidas de prevención y control por parte de los trabajadores</t>
  </si>
  <si>
    <t>4.2.3 Elaboración de procedimientos, instructivos, fichas, protocolos</t>
  </si>
  <si>
    <t xml:space="preserve">4.2.4 Realización de inspecciones sistemáticas a las instalaciones, maquinaria o equipos con la participación del COPASST
</t>
  </si>
  <si>
    <t xml:space="preserve">4.2.5 Mantenimiento periódico de instalaciones, equipos, máquinas, herramientas
</t>
  </si>
  <si>
    <t xml:space="preserve">4.2.6 Entrega de Elementos de Protección Personal EPP, se verifica con contratistas y subcontratistas
</t>
  </si>
  <si>
    <t>5 GESTIÓN DE AMENAZAS (10%)</t>
  </si>
  <si>
    <t>Plan de prevención, preparación y respuesta ante emergencias (10%)</t>
  </si>
  <si>
    <t xml:space="preserve">5.1.1 Se cuenta con el Plan de Prevención y Preparación ante emergencias
</t>
  </si>
  <si>
    <t xml:space="preserve">5.1.2 Brigada de prevención conformada, capacitada y dotada
</t>
  </si>
  <si>
    <t>VERIFICAR</t>
  </si>
  <si>
    <t>6 VERIFICACIÓN  DEL SG-SST (5%)</t>
  </si>
  <si>
    <t>Gestión y resultados del SG-SST. (5%)</t>
  </si>
  <si>
    <t xml:space="preserve">6.1.1 Definición de indicadores del SG-SST de acuerdo con las condiciones de la empresa
</t>
  </si>
  <si>
    <t xml:space="preserve">6.1.2 Las empresa adelanta auditoría por lo menos una vez al año
</t>
  </si>
  <si>
    <t xml:space="preserve">6.1.3 Revisión anual por la alta dirección, resultados y alcance de la auditoría
</t>
  </si>
  <si>
    <t xml:space="preserve">6.1.4 Planificar auditoría con el COPASST
</t>
  </si>
  <si>
    <t>ACTUAR</t>
  </si>
  <si>
    <t>7 MEJORAMIENTO (10%)</t>
  </si>
  <si>
    <t>Acciones preventivas y correctivas con base en los resultados del SG-SST. (10%)</t>
  </si>
  <si>
    <t xml:space="preserve">7.1.1 Definir acciones preventivas y correctivas con base en los resultados del SG-SST
</t>
  </si>
  <si>
    <t xml:space="preserve">7.1.2 Acciones de mejora conforme a revisión de la alta dirección
</t>
  </si>
  <si>
    <t xml:space="preserve">7.1.3 Acciones de mejora con base en investigaciones de accidentes de trabajo y enfermedades laborales
</t>
  </si>
  <si>
    <t xml:space="preserve">7.1.4 Elaboración Plan de Mejoramiento e implementación de medidas y acciones correctivas solicitadas por autoridades y ARL
</t>
  </si>
  <si>
    <t>TOTALES</t>
  </si>
  <si>
    <t>*Cuando se cumple con el ítem del estándar la calificación será la máxima del respectivo ítem, de lo contrario su calificación será igual a cero (0). Si el estándar No Aplica, se deberá justificar tal situación y se calificará con el porcentaje máximo del ítem indicado para cada estándar. En caso de no justificarse, la calificación del estándar será igual a cero (0)</t>
  </si>
  <si>
    <t>FIRMA DEL EMPLEADOR O CONTRATANTE</t>
  </si>
  <si>
    <t>FIRMA DEL RESPONSABLE  DE LA EJECUCIÓN SG- SST</t>
  </si>
  <si>
    <t>PORCENTAJE DE CALIFICACION POR CICLO</t>
  </si>
  <si>
    <t>RESULTADO</t>
  </si>
  <si>
    <t>% DE CALIFICACIÓN</t>
  </si>
  <si>
    <t>TOTAL</t>
  </si>
  <si>
    <t>CICLO PLANEAR</t>
  </si>
  <si>
    <t>ESTANDAR</t>
  </si>
  <si>
    <t>PORCENTAJE OBTENIDO (%)</t>
  </si>
  <si>
    <t>ÍTEM ESTANDAR</t>
  </si>
  <si>
    <t>CICLO HACER</t>
  </si>
  <si>
    <t>CICLO VERIFICAR</t>
  </si>
  <si>
    <t>CICLO ACTUAR</t>
  </si>
  <si>
    <t xml:space="preserve">OBSERVACIONES </t>
  </si>
  <si>
    <t xml:space="preserve">No se evidencia registro de asignación de responsable del SG-SST. </t>
  </si>
  <si>
    <t>No se evidencia soporte de documental de las responsabiliades del SG-SST</t>
  </si>
  <si>
    <t>No se evidencia registro de asignación de los recursos para el SG-SST.</t>
  </si>
  <si>
    <t xml:space="preserve">Se evidencia soporte de pago de la seguridad social desde Mayo hasta Diciembre del 2019. La gerencia alude que a pesar que la empresa se constituyó en enero de 2019, se inició contratación de personal en el mes de Mayo 2020. </t>
  </si>
  <si>
    <t>La empresa no aplica para pago de pensión especial en vista que su actividad economica no se encuentra relacionada en el Decreto 2090 de 2003</t>
  </si>
  <si>
    <t xml:space="preserve">No se evidencia política del SG-SST. </t>
  </si>
  <si>
    <t>No se evidencia objetivos del SG-SST.</t>
  </si>
  <si>
    <t xml:space="preserve">La presente evaluación se cataloga como inicial, en vista que este año 2019 se creó la empresa. </t>
  </si>
  <si>
    <t xml:space="preserve">La empresa no cuenta con plan de trabajo anual para la vigencia del año 2019. </t>
  </si>
  <si>
    <t xml:space="preserve">No se cuenta con procedimiento de conservacion documental del SG-SST. </t>
  </si>
  <si>
    <t xml:space="preserve">No se cuenta con evidencia de la rendición de cuentas. </t>
  </si>
  <si>
    <t>PUNTAJE</t>
  </si>
  <si>
    <t xml:space="preserve">No se evidencia registro en cuanto a la identificación, evaluacion para la adquisicion de productos y servicios en SGSST. </t>
  </si>
  <si>
    <t xml:space="preserve">No se evidencia proceso de evaluación y selección de proveedores y contratista. </t>
  </si>
  <si>
    <t xml:space="preserve">No se evidencia identificación y evaluación de los cambios interno ni externos en el SG-SST. </t>
  </si>
  <si>
    <t xml:space="preserve">No se evidencia registros. </t>
  </si>
  <si>
    <t>x</t>
  </si>
  <si>
    <t xml:space="preserve">Se evidencia matriz de seguimiento de restricciones y recomendaciones medico laborales del personal; el personal registrado en la matriz corresponde a las recomendaciones dadas en los conceptos médicos ocupacionales . La gerente asegura que no se cuenta con personal con enfermedades laborales o en proceso de calificación. </t>
  </si>
  <si>
    <t xml:space="preserve">No se evidencia programa que promueva los estilos de vida y entornos de trabajo saludables, especificamente tenientes a la prevencion y control de la farmaco dependencia, el alcoholismo y el tabaquismo. </t>
  </si>
  <si>
    <t xml:space="preserve">Se evidencia reporte de accidente de trabajo leve  con fecha del evento junio 08 del 2019. </t>
  </si>
  <si>
    <t xml:space="preserve">Se evidencia investigación del accidente de trabajo por parte del vigía SST. </t>
  </si>
  <si>
    <t xml:space="preserve">Este items no aplica en vista que desde su actividad economica la empresa no procesa, manipula o trabaja con sustancias o agentes categorizada como carcinógenas o toxicidad aguda. </t>
  </si>
  <si>
    <t xml:space="preserve">Se evidencia matriz de identificacion de peligros, evaluacion y valoracion de los riesgos </t>
  </si>
  <si>
    <t xml:space="preserve">Se evidencia soporte de entrega de elementos de proteccion personal. </t>
  </si>
  <si>
    <t xml:space="preserve">Se evidencia soporte de mantenimiento de equipos y maquinaria. En cuanto a instalaciones no son propias. </t>
  </si>
  <si>
    <t>No se evidencia soportes de implementacion de medidas de prevencion y control de peligros/riesgos identificados</t>
  </si>
  <si>
    <t>No se evidencia aplicación de medidas de prevención y control por parte de los trabajadores.</t>
  </si>
  <si>
    <t xml:space="preserve">No se evidencia registros de inspección. </t>
  </si>
  <si>
    <t>La primera revisión gerencial se realizará en el mes de Enero de 2020</t>
  </si>
  <si>
    <t>la empresa no tiene definido los indicadores del SG-SST</t>
  </si>
  <si>
    <t>este item se califica como no aplica en vista que la primera revisión gerencial se realizará en el mes de Enero de 2020</t>
  </si>
  <si>
    <t xml:space="preserve">Se evidencia acciones de mejora con base a la investigacion del AT presentado, las actividades estan cerradas. </t>
  </si>
  <si>
    <t>este item se califica como no aplica en vista que no se han presentado requerimientos de mejoramiento de medidas y acciones correctivas por autoridades y ARL</t>
  </si>
  <si>
    <t xml:space="preserve">No se evidencia registro de socializacion de los perfiles de cargo al medico ocupacional </t>
  </si>
  <si>
    <t>ACEPTABLE:  Calificación Mayor al 85 %</t>
  </si>
  <si>
    <r>
      <t>•</t>
    </r>
    <r>
      <rPr>
        <sz val="7"/>
        <color theme="1"/>
        <rFont val="Times New Roman"/>
        <family val="1"/>
      </rPr>
      <t xml:space="preserve">     </t>
    </r>
    <r>
      <rPr>
        <sz val="18"/>
        <color theme="1"/>
        <rFont val="Calibri"/>
        <family val="2"/>
        <scheme val="minor"/>
      </rPr>
      <t>Mantener la calificación y evidencias a disposición de MinTrabajo.</t>
    </r>
  </si>
  <si>
    <r>
      <t>•</t>
    </r>
    <r>
      <rPr>
        <sz val="7"/>
        <color theme="1"/>
        <rFont val="Times New Roman"/>
        <family val="1"/>
      </rPr>
      <t xml:space="preserve">    </t>
    </r>
    <r>
      <rPr>
        <sz val="18"/>
        <color theme="1"/>
        <rFont val="Calibri"/>
        <family val="2"/>
        <scheme val="minor"/>
      </rPr>
      <t>Incluir en el Plan de Anual de Trabajo las mejoras detectadas</t>
    </r>
  </si>
  <si>
    <t>MODERADAMENTE ACEPTABLE: Calificación entre 61% y el 85 %</t>
  </si>
  <si>
    <r>
      <t>•</t>
    </r>
    <r>
      <rPr>
        <sz val="7"/>
        <color theme="1"/>
        <rFont val="Times New Roman"/>
        <family val="1"/>
      </rPr>
      <t xml:space="preserve">     </t>
    </r>
    <r>
      <rPr>
        <sz val="18"/>
        <color theme="1"/>
        <rFont val="Calibri"/>
        <family val="2"/>
        <scheme val="minor"/>
      </rPr>
      <t>Plan de Mejoramiento a disposición de MinTrabajo</t>
    </r>
  </si>
  <si>
    <r>
      <t>•</t>
    </r>
    <r>
      <rPr>
        <sz val="7"/>
        <color theme="1"/>
        <rFont val="Times New Roman"/>
        <family val="1"/>
      </rPr>
      <t xml:space="preserve">    </t>
    </r>
    <r>
      <rPr>
        <sz val="18"/>
        <color theme="1"/>
        <rFont val="Calibri"/>
        <family val="2"/>
        <scheme val="minor"/>
      </rPr>
      <t>Enviar a la ARL reporte de avances (max a los seis meses)</t>
    </r>
  </si>
  <si>
    <r>
      <t>•</t>
    </r>
    <r>
      <rPr>
        <sz val="7"/>
        <color theme="1"/>
        <rFont val="Times New Roman"/>
        <family val="1"/>
      </rPr>
      <t xml:space="preserve">    </t>
    </r>
    <r>
      <rPr>
        <sz val="18"/>
        <color theme="1"/>
        <rFont val="Calibri"/>
        <family val="2"/>
        <scheme val="minor"/>
      </rPr>
      <t>Plan de visita MinTrabajo</t>
    </r>
  </si>
  <si>
    <t>CRITICO: Calificación menor al 60%</t>
  </si>
  <si>
    <t>VALOR DEL CICLO</t>
  </si>
  <si>
    <t>No se evidencia acciones preventivas y correctivas con baase en los resultados del SG-SST</t>
  </si>
  <si>
    <t>VALOR ESTANDAR</t>
  </si>
  <si>
    <t>VALOR ITEM ESTANDAR</t>
  </si>
  <si>
    <t>AUTOEVALUACIÓN DEL SISTEMA DE GESTIÓN  DE LA SEGURIDAD Y SALUD EN EL TRABAJO DE ACUERDO A LA RESOLUCIÓN 0312 DE 2019</t>
  </si>
  <si>
    <t xml:space="preserve">Nit: </t>
  </si>
  <si>
    <t xml:space="preserve">EXCAVACIONES CORREA MEJIA S.A.S. </t>
  </si>
  <si>
    <t xml:space="preserve">Razón social: </t>
  </si>
  <si>
    <t>Vigencia:</t>
  </si>
  <si>
    <t>AÑO 2019</t>
  </si>
  <si>
    <t xml:space="preserve">Fecha de Elaboración: </t>
  </si>
  <si>
    <t xml:space="preserve"> 19 de diciembre del 2019.</t>
  </si>
  <si>
    <t>Realizada por:</t>
  </si>
  <si>
    <t>1.2.2 Capacitación, Inducción y Reinducción en Sistema de Gestión de Seguridad y Salud en el Trabajo SG-SST, actividades de Promoción y Prevención PyP</t>
  </si>
  <si>
    <t>2.9.1 Identificación, evaluación, para adquisición de productos y servicios en Sistema de Gestión de Seguridad y Salud en el Trabajo SG-SST</t>
  </si>
  <si>
    <t>3.1.1 Descripción sociodemográfica y diagnóstico de condiciones de salud</t>
  </si>
  <si>
    <t>Se evidencia en el acta Nro. VIGIA SST 01 -2019 capacitacion en funciones del comité de acuerdo a la Resolucion 2013 de 1986. Adicional en el acta Nro. VIGIA SST 4 - 2019 se evidencia capacitacion en responsabiidades del comité de acuerdo al Decreto 1072 de 2015</t>
  </si>
  <si>
    <t>Se evidencia soporte de custodia emitido por la IPS Santa Clara.</t>
  </si>
  <si>
    <t xml:space="preserve">Se evidencia registro. </t>
  </si>
  <si>
    <t>Se evidencia plan de emergencia del grupo empresarial, envista que la empresa se encuentra en instalaciones de las empresas de la misma actividad economica.</t>
  </si>
  <si>
    <t>No se evidencia capacitacion de los brigadistas</t>
  </si>
  <si>
    <t xml:space="preserve">Lina Maria Correa Mejia - Gerente </t>
  </si>
  <si>
    <t>No se evidencia procedimiento de identificacion de peligros, evaluación y valoración de los riesgos.</t>
  </si>
  <si>
    <t>No se evidencia informes de mediciones ambientales</t>
  </si>
  <si>
    <t xml:space="preserve">Se evidencia baterias sanitas en buen estado, así como suministro de agua para el servicio de higiene. Sin embargo para el consumo humano, la empresa dispone de dispensadores de agua. Ademas cuenta con sus respectiva canecas de basura para su disposición. La recolección de basura lo realiza Yumbo Limpio. </t>
  </si>
  <si>
    <t>No se genera</t>
  </si>
  <si>
    <t>No se evidencia matriz legal</t>
  </si>
  <si>
    <t xml:space="preserve">A pesar que se evidencia 4 capacitaciones realizadas al comité de vigia en SST y comité de convivencia, no se evidencia programa de capacitaciones. </t>
  </si>
  <si>
    <t>Se evidencia registros de inducciones al ingreso del personal y cuatro capacitaciones realizadas al comité de vigia en SST y comité de convivencia laboral</t>
  </si>
  <si>
    <t>No se evidencia los mecanismo de comunicación y autoreporte</t>
  </si>
  <si>
    <t xml:space="preserve">No se evidencia </t>
  </si>
  <si>
    <t>Se evidencia procedimiento de excavaciones</t>
  </si>
  <si>
    <t xml:space="preserve">Se evidencia acta de constitución de vigia en SST en vista que el numero de trabajadores no supera a 10. Adicionalmente se cuenta con las actas de reuniones de forma mensual. </t>
  </si>
  <si>
    <t xml:space="preserve">Se evidencia acta de constitucion de comité de convivencia. Se evidencia 2 actas de reuniones del comité. </t>
  </si>
  <si>
    <r>
      <t>En cumplimiento a este items se evidencia:
Procedimiento de evaluaciones medicas ocupacionales</t>
    </r>
    <r>
      <rPr>
        <sz val="11"/>
        <color theme="1"/>
        <rFont val="Calibri"/>
        <family val="2"/>
      </rPr>
      <t xml:space="preserve">
Conceptos médicos de ingreso al personal.
</t>
    </r>
    <r>
      <rPr>
        <sz val="11"/>
        <color theme="1"/>
        <rFont val="Calibri"/>
        <family val="2"/>
      </rPr>
      <t>Entrega del concepto médico ocupacional al personal (comunicación de los resultados).</t>
    </r>
  </si>
  <si>
    <r>
      <t>•</t>
    </r>
    <r>
      <rPr>
        <b/>
        <sz val="7"/>
        <color theme="1"/>
        <rFont val="Times New Roman"/>
        <family val="1"/>
      </rPr>
      <t xml:space="preserve">      </t>
    </r>
    <r>
      <rPr>
        <b/>
        <sz val="16"/>
        <color theme="1"/>
        <rFont val="Calibri"/>
        <family val="2"/>
        <scheme val="minor"/>
      </rPr>
      <t>Plan de Mejoramiento de inmediato a disposición de MinTrabajo</t>
    </r>
  </si>
  <si>
    <r>
      <t>•</t>
    </r>
    <r>
      <rPr>
        <b/>
        <sz val="7"/>
        <color theme="1"/>
        <rFont val="Times New Roman"/>
        <family val="1"/>
      </rPr>
      <t xml:space="preserve">      </t>
    </r>
    <r>
      <rPr>
        <b/>
        <sz val="16"/>
        <color theme="1"/>
        <rFont val="Calibri"/>
        <family val="2"/>
        <scheme val="minor"/>
      </rPr>
      <t>Enviar a la ARL reporte de avances ( máx a los tres meses)</t>
    </r>
  </si>
  <si>
    <r>
      <t>•</t>
    </r>
    <r>
      <rPr>
        <b/>
        <sz val="7"/>
        <color theme="1"/>
        <rFont val="Times New Roman"/>
        <family val="1"/>
      </rPr>
      <t xml:space="preserve">     </t>
    </r>
    <r>
      <rPr>
        <b/>
        <sz val="16"/>
        <color theme="1"/>
        <rFont val="Calibri"/>
        <family val="2"/>
        <scheme val="minor"/>
      </rPr>
      <t>Seguimiento anual y Plan de Visita  la empresa</t>
    </r>
  </si>
  <si>
    <t xml:space="preserve">La empresa fue creada en este año 2019 por lo tanto, está seria la primera revision </t>
  </si>
  <si>
    <t>Se evidencia la planificacion con el comité de vigia en SST en el acta del mes de noviembre del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</si>
</sst>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9" x14ac:knownFonts="1">
    <font>
      <sz val="11"/>
      <name val="Calibri"/>
    </font>
    <font>
      <sz val="11"/>
      <color theme="1"/>
      <name val="Calibri"/>
      <family val="2"/>
      <scheme val="minor"/>
    </font>
    <font>
      <b/>
      <sz val="11"/>
      <name val="Calibri"/>
      <family val="2"/>
    </font>
    <font>
      <b/>
      <sz val="14"/>
      <name val="Calibri"/>
      <family val="2"/>
    </font>
    <font>
      <b/>
      <sz val="16"/>
      <name val="Calibri"/>
      <family val="2"/>
    </font>
    <font>
      <b/>
      <sz val="12"/>
      <name val="Calibri"/>
      <family val="2"/>
    </font>
    <font>
      <sz val="11"/>
      <name val="Calibri"/>
      <family val="2"/>
    </font>
    <font>
      <sz val="11"/>
      <name val="Calibri"/>
      <family val="2"/>
    </font>
    <font>
      <b/>
      <sz val="18"/>
      <color theme="1"/>
      <name val="Calibri"/>
      <family val="2"/>
      <scheme val="minor"/>
    </font>
    <font>
      <sz val="18"/>
      <color theme="1"/>
      <name val="Arial"/>
      <family val="2"/>
    </font>
    <font>
      <sz val="7"/>
      <color theme="1"/>
      <name val="Times New Roman"/>
      <family val="1"/>
    </font>
    <font>
      <sz val="18"/>
      <color theme="1"/>
      <name val="Calibri"/>
      <family val="2"/>
      <scheme val="minor"/>
    </font>
    <font>
      <sz val="11"/>
      <color theme="1"/>
      <name val="Calibri"/>
      <family val="2"/>
    </font>
    <font>
      <sz val="8"/>
      <color theme="1"/>
      <name val="Calibri"/>
      <family val="2"/>
    </font>
    <font>
      <sz val="9"/>
      <color theme="1"/>
      <name val="Calibri"/>
      <family val="2"/>
    </font>
    <font>
      <b/>
      <sz val="11"/>
      <color theme="1"/>
      <name val="Calibri"/>
      <family val="2"/>
      <scheme val="minor"/>
    </font>
    <font>
      <sz val="11"/>
      <color theme="1"/>
      <name val="Calibri"/>
      <family val="2"/>
    </font>
    <font>
      <b/>
      <sz val="22"/>
      <color theme="1"/>
      <name val="Calibri"/>
      <family val="2"/>
    </font>
    <font>
      <b/>
      <sz val="15"/>
      <color theme="1"/>
      <name val="Calibri"/>
      <family val="2"/>
    </font>
    <font>
      <b/>
      <sz val="18"/>
      <color theme="1"/>
      <name val="Calibri"/>
      <family val="2"/>
    </font>
    <font>
      <b/>
      <sz val="11"/>
      <color theme="1"/>
      <name val="Calibri"/>
      <family val="2"/>
    </font>
    <font>
      <b/>
      <sz val="9"/>
      <color theme="1"/>
      <name val="Calibri"/>
      <family val="2"/>
    </font>
    <font>
      <b/>
      <sz val="8"/>
      <color theme="1"/>
      <name val="Calibri"/>
      <family val="2"/>
    </font>
    <font>
      <sz val="10"/>
      <color theme="1"/>
      <name val="Calibri"/>
      <family val="2"/>
    </font>
    <font>
      <sz val="12"/>
      <color theme="1"/>
      <name val="Calibri"/>
      <family val="2"/>
    </font>
    <font>
      <b/>
      <sz val="14"/>
      <color theme="1"/>
      <name val="Calibri"/>
      <family val="2"/>
    </font>
    <font>
      <b/>
      <sz val="18"/>
      <color theme="1"/>
      <name val="Arial"/>
      <family val="2"/>
    </font>
    <font>
      <b/>
      <sz val="7"/>
      <color theme="1"/>
      <name val="Times New Roman"/>
      <family val="1"/>
    </font>
    <font>
      <b/>
      <sz val="16"/>
      <color theme="1"/>
      <name val="Calibri"/>
      <family val="2"/>
      <scheme val="minor"/>
    </font>
  </fonts>
  <fills count="6">
    <fill>
      <patternFill patternType="none"/>
    </fill>
    <fill>
      <patternFill patternType="gray125"/>
    </fill>
    <fill>
      <patternFill patternType="solid">
        <fgColor rgb="FFD8DBD6"/>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s>
  <borders count="14">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diagonal/>
    </border>
    <border>
      <left/>
      <right/>
      <top style="thin">
        <color auto="1"/>
      </top>
      <bottom/>
      <diagonal/>
    </border>
  </borders>
  <cellStyleXfs count="2">
    <xf numFmtId="0" fontId="0" fillId="0" borderId="0"/>
    <xf numFmtId="9" fontId="7" fillId="0" borderId="0" applyFont="0" applyFill="0" applyBorder="0" applyAlignment="0" applyProtection="0"/>
  </cellStyleXfs>
  <cellXfs count="131">
    <xf numFmtId="0" fontId="0" fillId="0" borderId="0" xfId="0" applyNumberFormat="1" applyFont="1"/>
    <xf numFmtId="0" fontId="5" fillId="2" borderId="3" xfId="0" applyNumberFormat="1" applyFont="1" applyFill="1" applyBorder="1" applyAlignment="1">
      <alignment horizontal="center" vertical="center" wrapText="1"/>
    </xf>
    <xf numFmtId="0" fontId="0" fillId="0" borderId="3" xfId="0" applyNumberFormat="1" applyFont="1" applyBorder="1" applyAlignment="1">
      <alignment horizontal="center" vertical="center" wrapText="1"/>
    </xf>
    <xf numFmtId="0" fontId="0" fillId="0" borderId="3" xfId="0" applyNumberFormat="1" applyFont="1" applyBorder="1" applyAlignment="1">
      <alignment wrapText="1"/>
    </xf>
    <xf numFmtId="0" fontId="0" fillId="0" borderId="3" xfId="0" applyNumberFormat="1" applyFont="1" applyBorder="1" applyAlignment="1">
      <alignment horizontal="center" vertical="center" wrapText="1"/>
    </xf>
    <xf numFmtId="0" fontId="0" fillId="0" borderId="3" xfId="0" applyNumberFormat="1" applyFont="1" applyBorder="1" applyAlignment="1">
      <alignment horizontal="center" vertical="center"/>
    </xf>
    <xf numFmtId="0" fontId="8" fillId="3" borderId="4" xfId="0" applyFont="1" applyFill="1" applyBorder="1" applyAlignment="1">
      <alignment horizontal="left" vertical="center" indent="15"/>
    </xf>
    <xf numFmtId="0" fontId="9" fillId="3" borderId="7" xfId="0" applyFont="1" applyFill="1" applyBorder="1" applyAlignment="1">
      <alignment horizontal="left" vertical="center" indent="15"/>
    </xf>
    <xf numFmtId="0" fontId="9" fillId="3" borderId="9" xfId="0" applyFont="1" applyFill="1" applyBorder="1" applyAlignment="1">
      <alignment horizontal="left" vertical="center" indent="15"/>
    </xf>
    <xf numFmtId="0" fontId="8" fillId="4" borderId="4" xfId="0" applyFont="1" applyFill="1" applyBorder="1" applyAlignment="1">
      <alignment horizontal="left" vertical="center" indent="15"/>
    </xf>
    <xf numFmtId="0" fontId="9" fillId="4" borderId="7" xfId="0" applyFont="1" applyFill="1" applyBorder="1" applyAlignment="1">
      <alignment horizontal="left" vertical="center" indent="15"/>
    </xf>
    <xf numFmtId="0" fontId="9" fillId="4" borderId="9" xfId="0" applyFont="1" applyFill="1" applyBorder="1" applyAlignment="1">
      <alignment horizontal="left" vertical="center" indent="15"/>
    </xf>
    <xf numFmtId="0" fontId="0" fillId="0" borderId="0" xfId="0" applyNumberFormat="1" applyFont="1" applyAlignment="1">
      <alignment horizontal="center" vertical="center" wrapText="1"/>
    </xf>
    <xf numFmtId="9" fontId="0" fillId="0" borderId="3" xfId="1" applyFont="1" applyBorder="1" applyAlignment="1">
      <alignment wrapText="1"/>
    </xf>
    <xf numFmtId="0" fontId="0" fillId="0" borderId="3" xfId="0" applyNumberFormat="1" applyFont="1" applyBorder="1" applyAlignment="1">
      <alignment horizontal="center" wrapText="1"/>
    </xf>
    <xf numFmtId="9" fontId="0" fillId="0" borderId="3" xfId="1" applyFont="1" applyBorder="1" applyAlignment="1">
      <alignment horizontal="center" vertical="center"/>
    </xf>
    <xf numFmtId="9" fontId="0" fillId="0" borderId="3" xfId="1" applyFont="1" applyBorder="1" applyAlignment="1">
      <alignment horizontal="center" wrapText="1"/>
    </xf>
    <xf numFmtId="0" fontId="0" fillId="0" borderId="0" xfId="0" applyNumberFormat="1" applyFont="1" applyAlignment="1">
      <alignment wrapText="1"/>
    </xf>
    <xf numFmtId="0" fontId="2" fillId="0" borderId="3" xfId="0" applyNumberFormat="1" applyFont="1" applyBorder="1" applyAlignment="1">
      <alignment horizontal="center" vertical="center" wrapText="1"/>
    </xf>
    <xf numFmtId="0" fontId="2" fillId="0" borderId="3" xfId="0" applyNumberFormat="1" applyFont="1" applyBorder="1" applyAlignment="1">
      <alignment wrapText="1"/>
    </xf>
    <xf numFmtId="0" fontId="2" fillId="0" borderId="3" xfId="0" applyNumberFormat="1" applyFont="1" applyBorder="1" applyAlignment="1">
      <alignment horizontal="center" wrapText="1"/>
    </xf>
    <xf numFmtId="0" fontId="0" fillId="0" borderId="0" xfId="0" applyNumberFormat="1" applyFont="1" applyBorder="1" applyAlignment="1">
      <alignment horizontal="center" vertical="center" wrapText="1"/>
    </xf>
    <xf numFmtId="9" fontId="0" fillId="0" borderId="0" xfId="1" applyFont="1" applyBorder="1" applyAlignment="1">
      <alignment horizontal="center" vertical="center" wrapText="1"/>
    </xf>
    <xf numFmtId="9" fontId="0" fillId="0" borderId="0" xfId="1" applyFont="1" applyBorder="1" applyAlignment="1">
      <alignment wrapText="1"/>
    </xf>
    <xf numFmtId="0" fontId="6" fillId="0" borderId="0" xfId="0" applyNumberFormat="1" applyFont="1" applyBorder="1" applyAlignment="1">
      <alignment horizontal="center" vertical="center" wrapText="1"/>
    </xf>
    <xf numFmtId="0" fontId="6" fillId="0" borderId="0" xfId="0" applyNumberFormat="1" applyFont="1" applyBorder="1" applyAlignment="1">
      <alignment horizontal="center" vertical="center"/>
    </xf>
    <xf numFmtId="2" fontId="0" fillId="0" borderId="0" xfId="1" applyNumberFormat="1" applyFont="1" applyBorder="1" applyAlignment="1">
      <alignment horizontal="center" vertical="center" wrapText="1"/>
    </xf>
    <xf numFmtId="0" fontId="13" fillId="0" borderId="3" xfId="0" applyNumberFormat="1" applyFont="1" applyBorder="1" applyAlignment="1">
      <alignment horizontal="center" vertical="center" wrapText="1"/>
    </xf>
    <xf numFmtId="3" fontId="14" fillId="0" borderId="3" xfId="0" applyNumberFormat="1" applyFont="1" applyBorder="1" applyAlignment="1">
      <alignment horizontal="center" vertical="center" wrapText="1"/>
    </xf>
    <xf numFmtId="0" fontId="14" fillId="0" borderId="3" xfId="0" applyNumberFormat="1" applyFont="1" applyBorder="1" applyAlignment="1">
      <alignment horizontal="center" vertical="center" wrapText="1"/>
    </xf>
    <xf numFmtId="0" fontId="12" fillId="0" borderId="3" xfId="0" applyNumberFormat="1" applyFont="1" applyBorder="1" applyAlignment="1">
      <alignment horizontal="center" vertical="center"/>
    </xf>
    <xf numFmtId="0" fontId="12" fillId="0" borderId="3" xfId="0" applyNumberFormat="1" applyFont="1" applyBorder="1" applyAlignment="1">
      <alignment vertical="center" wrapText="1"/>
    </xf>
    <xf numFmtId="0" fontId="12" fillId="0" borderId="0" xfId="0" applyNumberFormat="1" applyFont="1"/>
    <xf numFmtId="0" fontId="16" fillId="0" borderId="0" xfId="0" applyNumberFormat="1" applyFont="1"/>
    <xf numFmtId="0" fontId="16" fillId="0" borderId="0" xfId="0" applyNumberFormat="1" applyFont="1" applyAlignment="1">
      <alignment horizontal="center" vertical="center"/>
    </xf>
    <xf numFmtId="0" fontId="16" fillId="0" borderId="0" xfId="0" applyNumberFormat="1" applyFont="1" applyAlignment="1">
      <alignment vertical="center" wrapText="1"/>
    </xf>
    <xf numFmtId="0" fontId="18" fillId="0" borderId="0" xfId="0" applyNumberFormat="1" applyFont="1"/>
    <xf numFmtId="0" fontId="12" fillId="0" borderId="0" xfId="0" applyNumberFormat="1" applyFont="1" applyAlignment="1">
      <alignment horizontal="center" vertical="center" wrapText="1"/>
    </xf>
    <xf numFmtId="0" fontId="12" fillId="0" borderId="0" xfId="0" applyNumberFormat="1" applyFont="1" applyAlignment="1">
      <alignment vertical="center"/>
    </xf>
    <xf numFmtId="164" fontId="14" fillId="0" borderId="3" xfId="0" applyNumberFormat="1" applyFont="1" applyBorder="1" applyAlignment="1">
      <alignment horizontal="center" vertical="center" wrapText="1"/>
    </xf>
    <xf numFmtId="0" fontId="16" fillId="0" borderId="3" xfId="0" applyNumberFormat="1" applyFont="1" applyBorder="1" applyAlignment="1">
      <alignment horizontal="center" vertical="center"/>
    </xf>
    <xf numFmtId="0" fontId="24" fillId="0" borderId="3" xfId="0" applyNumberFormat="1" applyFont="1" applyBorder="1" applyAlignment="1">
      <alignment horizontal="center" vertical="center" wrapText="1"/>
    </xf>
    <xf numFmtId="0" fontId="16" fillId="0" borderId="3" xfId="0" applyNumberFormat="1" applyFont="1" applyBorder="1" applyAlignment="1">
      <alignment vertical="center" wrapText="1"/>
    </xf>
    <xf numFmtId="4" fontId="14" fillId="0" borderId="3" xfId="0" applyNumberFormat="1" applyFont="1" applyBorder="1" applyAlignment="1">
      <alignment horizontal="center" vertical="center" wrapText="1"/>
    </xf>
    <xf numFmtId="0" fontId="25" fillId="0" borderId="3" xfId="0" applyNumberFormat="1" applyFont="1" applyBorder="1" applyAlignment="1">
      <alignment horizontal="center" vertical="center"/>
    </xf>
    <xf numFmtId="0" fontId="16" fillId="3" borderId="5" xfId="0" applyFont="1" applyFill="1" applyBorder="1"/>
    <xf numFmtId="0" fontId="16" fillId="3" borderId="5" xfId="0" applyFont="1" applyFill="1" applyBorder="1" applyAlignment="1">
      <alignment horizontal="center" vertical="center"/>
    </xf>
    <xf numFmtId="0" fontId="16" fillId="3" borderId="5" xfId="0" applyNumberFormat="1" applyFont="1" applyFill="1" applyBorder="1" applyAlignment="1">
      <alignment horizontal="center" vertical="center"/>
    </xf>
    <xf numFmtId="0" fontId="16" fillId="3" borderId="6" xfId="0" applyNumberFormat="1" applyFont="1" applyFill="1" applyBorder="1"/>
    <xf numFmtId="0" fontId="16" fillId="3" borderId="0" xfId="0" applyFont="1" applyFill="1" applyBorder="1"/>
    <xf numFmtId="0" fontId="16" fillId="3" borderId="0" xfId="0" applyFont="1" applyFill="1" applyBorder="1" applyAlignment="1">
      <alignment horizontal="center" vertical="center"/>
    </xf>
    <xf numFmtId="0" fontId="16" fillId="3" borderId="0" xfId="0" applyNumberFormat="1" applyFont="1" applyFill="1" applyBorder="1" applyAlignment="1">
      <alignment horizontal="center" vertical="center"/>
    </xf>
    <xf numFmtId="0" fontId="16" fillId="3" borderId="8" xfId="0" applyNumberFormat="1" applyFont="1" applyFill="1" applyBorder="1"/>
    <xf numFmtId="0" fontId="16" fillId="3" borderId="10" xfId="0" applyFont="1" applyFill="1" applyBorder="1"/>
    <xf numFmtId="0" fontId="16" fillId="3" borderId="10" xfId="0" applyFont="1" applyFill="1" applyBorder="1" applyAlignment="1">
      <alignment horizontal="center" vertical="center"/>
    </xf>
    <xf numFmtId="0" fontId="16" fillId="3" borderId="10" xfId="0" applyNumberFormat="1" applyFont="1" applyFill="1" applyBorder="1" applyAlignment="1">
      <alignment horizontal="center" vertical="center"/>
    </xf>
    <xf numFmtId="0" fontId="16" fillId="3" borderId="11" xfId="0" applyNumberFormat="1" applyFont="1" applyFill="1" applyBorder="1"/>
    <xf numFmtId="0" fontId="16" fillId="0" borderId="0" xfId="0" applyFont="1"/>
    <xf numFmtId="0" fontId="16" fillId="0" borderId="0" xfId="0" applyFont="1" applyAlignment="1">
      <alignment horizontal="center" vertical="center"/>
    </xf>
    <xf numFmtId="0" fontId="16" fillId="4" borderId="5" xfId="0" applyFont="1" applyFill="1" applyBorder="1"/>
    <xf numFmtId="0" fontId="16" fillId="4" borderId="5" xfId="0" applyFont="1" applyFill="1" applyBorder="1" applyAlignment="1">
      <alignment horizontal="center" vertical="center"/>
    </xf>
    <xf numFmtId="0" fontId="16" fillId="4" borderId="6" xfId="0" applyFont="1" applyFill="1" applyBorder="1"/>
    <xf numFmtId="0" fontId="16" fillId="4" borderId="5" xfId="0" applyNumberFormat="1" applyFont="1" applyFill="1" applyBorder="1" applyAlignment="1">
      <alignment horizontal="center" vertical="center"/>
    </xf>
    <xf numFmtId="0" fontId="16" fillId="4" borderId="6" xfId="0" applyNumberFormat="1" applyFont="1" applyFill="1" applyBorder="1"/>
    <xf numFmtId="0" fontId="16" fillId="4" borderId="0" xfId="0" applyFont="1" applyFill="1" applyBorder="1"/>
    <xf numFmtId="0" fontId="16" fillId="4" borderId="0" xfId="0" applyFont="1" applyFill="1" applyBorder="1" applyAlignment="1">
      <alignment horizontal="center" vertical="center"/>
    </xf>
    <xf numFmtId="0" fontId="16" fillId="4" borderId="0" xfId="0" applyNumberFormat="1" applyFont="1" applyFill="1" applyBorder="1" applyAlignment="1">
      <alignment horizontal="center" vertical="center"/>
    </xf>
    <xf numFmtId="0" fontId="16" fillId="4" borderId="8" xfId="0" applyNumberFormat="1" applyFont="1" applyFill="1" applyBorder="1"/>
    <xf numFmtId="0" fontId="16" fillId="4" borderId="10" xfId="0" applyFont="1" applyFill="1" applyBorder="1"/>
    <xf numFmtId="0" fontId="16" fillId="4" borderId="10" xfId="0" applyFont="1" applyFill="1" applyBorder="1" applyAlignment="1">
      <alignment horizontal="center" vertical="center"/>
    </xf>
    <xf numFmtId="0" fontId="16" fillId="4" borderId="10" xfId="0" applyNumberFormat="1" applyFont="1" applyFill="1" applyBorder="1" applyAlignment="1">
      <alignment horizontal="center" vertical="center"/>
    </xf>
    <xf numFmtId="0" fontId="16" fillId="4" borderId="11" xfId="0" applyNumberFormat="1" applyFont="1" applyFill="1" applyBorder="1"/>
    <xf numFmtId="0" fontId="8" fillId="5" borderId="4" xfId="0" applyFont="1" applyFill="1" applyBorder="1" applyAlignment="1">
      <alignment horizontal="left" vertical="center" indent="15"/>
    </xf>
    <xf numFmtId="0" fontId="15" fillId="5" borderId="5" xfId="0" applyFont="1" applyFill="1" applyBorder="1"/>
    <xf numFmtId="0" fontId="1" fillId="5" borderId="5" xfId="0" applyFont="1" applyFill="1" applyBorder="1"/>
    <xf numFmtId="0" fontId="1" fillId="5" borderId="5" xfId="0" applyFont="1" applyFill="1" applyBorder="1" applyAlignment="1">
      <alignment horizontal="center" vertical="center"/>
    </xf>
    <xf numFmtId="0" fontId="16" fillId="5" borderId="5" xfId="0" applyNumberFormat="1" applyFont="1" applyFill="1" applyBorder="1" applyAlignment="1">
      <alignment horizontal="center" vertical="center"/>
    </xf>
    <xf numFmtId="0" fontId="16" fillId="5" borderId="6" xfId="0" applyNumberFormat="1" applyFont="1" applyFill="1" applyBorder="1"/>
    <xf numFmtId="0" fontId="26" fillId="5" borderId="7" xfId="0" applyFont="1" applyFill="1" applyBorder="1" applyAlignment="1">
      <alignment horizontal="left" vertical="center" indent="15"/>
    </xf>
    <xf numFmtId="0" fontId="15" fillId="5" borderId="0" xfId="0" applyFont="1" applyFill="1" applyBorder="1"/>
    <xf numFmtId="0" fontId="1" fillId="5" borderId="0" xfId="0" applyFont="1" applyFill="1" applyBorder="1"/>
    <xf numFmtId="0" fontId="1" fillId="5" borderId="0" xfId="0" applyFont="1" applyFill="1" applyBorder="1" applyAlignment="1">
      <alignment horizontal="center" vertical="center"/>
    </xf>
    <xf numFmtId="0" fontId="16" fillId="5" borderId="0" xfId="0" applyNumberFormat="1" applyFont="1" applyFill="1" applyBorder="1" applyAlignment="1">
      <alignment horizontal="center" vertical="center"/>
    </xf>
    <xf numFmtId="0" fontId="16" fillId="5" borderId="8" xfId="0" applyNumberFormat="1" applyFont="1" applyFill="1" applyBorder="1"/>
    <xf numFmtId="0" fontId="26" fillId="5" borderId="9" xfId="0" applyFont="1" applyFill="1" applyBorder="1" applyAlignment="1">
      <alignment horizontal="left" vertical="center" indent="15"/>
    </xf>
    <xf numFmtId="0" fontId="15" fillId="5" borderId="10" xfId="0" applyFont="1" applyFill="1" applyBorder="1"/>
    <xf numFmtId="0" fontId="1" fillId="5" borderId="10" xfId="0" applyFont="1" applyFill="1" applyBorder="1"/>
    <xf numFmtId="0" fontId="1" fillId="5" borderId="10" xfId="0" applyFont="1" applyFill="1" applyBorder="1" applyAlignment="1">
      <alignment horizontal="center" vertical="center"/>
    </xf>
    <xf numFmtId="0" fontId="16" fillId="5" borderId="10" xfId="0" applyNumberFormat="1" applyFont="1" applyFill="1" applyBorder="1" applyAlignment="1">
      <alignment horizontal="center" vertical="center"/>
    </xf>
    <xf numFmtId="0" fontId="16" fillId="5" borderId="11" xfId="0" applyNumberFormat="1" applyFont="1" applyFill="1" applyBorder="1"/>
    <xf numFmtId="0" fontId="17" fillId="0" borderId="3" xfId="0" applyNumberFormat="1" applyFont="1" applyBorder="1" applyAlignment="1">
      <alignment horizontal="center" vertical="center"/>
    </xf>
    <xf numFmtId="0" fontId="20" fillId="0" borderId="3" xfId="0" applyNumberFormat="1" applyFont="1" applyBorder="1" applyAlignment="1">
      <alignment horizontal="center" vertical="center" wrapText="1"/>
    </xf>
    <xf numFmtId="0" fontId="16" fillId="0" borderId="3" xfId="0" applyNumberFormat="1" applyFont="1" applyBorder="1" applyAlignment="1">
      <alignment horizontal="center"/>
    </xf>
    <xf numFmtId="0" fontId="17" fillId="0" borderId="3" xfId="0" applyNumberFormat="1" applyFont="1" applyBorder="1" applyAlignment="1">
      <alignment horizontal="center" vertical="center" wrapText="1"/>
    </xf>
    <xf numFmtId="1" fontId="16" fillId="0" borderId="0" xfId="0" applyNumberFormat="1" applyFont="1" applyAlignment="1">
      <alignment horizontal="center" vertical="center"/>
    </xf>
    <xf numFmtId="0" fontId="12" fillId="0" borderId="0" xfId="0" applyNumberFormat="1" applyFont="1" applyAlignment="1">
      <alignment horizontal="center"/>
    </xf>
    <xf numFmtId="0" fontId="16" fillId="0" borderId="0" xfId="0" applyNumberFormat="1" applyFont="1" applyAlignment="1">
      <alignment horizontal="center"/>
    </xf>
    <xf numFmtId="0" fontId="18" fillId="0" borderId="0" xfId="0" applyNumberFormat="1" applyFont="1" applyAlignment="1">
      <alignment horizontal="center"/>
    </xf>
    <xf numFmtId="0" fontId="18" fillId="0" borderId="0" xfId="0" applyNumberFormat="1" applyFont="1" applyAlignment="1">
      <alignment horizontal="left" vertical="center"/>
    </xf>
    <xf numFmtId="0" fontId="18" fillId="0" borderId="0" xfId="0" applyNumberFormat="1" applyFont="1" applyAlignment="1">
      <alignment horizontal="left"/>
    </xf>
    <xf numFmtId="0" fontId="12" fillId="0" borderId="0" xfId="0" applyNumberFormat="1" applyFont="1" applyAlignment="1">
      <alignment horizontal="left" vertical="center"/>
    </xf>
    <xf numFmtId="0" fontId="16" fillId="0" borderId="0" xfId="0" applyNumberFormat="1" applyFont="1" applyAlignment="1">
      <alignment horizontal="left" vertical="center"/>
    </xf>
    <xf numFmtId="0" fontId="20" fillId="0" borderId="3" xfId="0" applyNumberFormat="1" applyFont="1" applyBorder="1" applyAlignment="1">
      <alignment horizontal="center" vertical="center"/>
    </xf>
    <xf numFmtId="0" fontId="19" fillId="0" borderId="3" xfId="0" applyNumberFormat="1" applyFont="1" applyBorder="1" applyAlignment="1">
      <alignment horizontal="center" vertical="center"/>
    </xf>
    <xf numFmtId="0" fontId="16" fillId="0" borderId="3" xfId="0" applyNumberFormat="1" applyFont="1" applyBorder="1"/>
    <xf numFmtId="0" fontId="21" fillId="0" borderId="3" xfId="0" applyNumberFormat="1" applyFont="1" applyBorder="1" applyAlignment="1">
      <alignment horizontal="center" vertical="center" wrapText="1"/>
    </xf>
    <xf numFmtId="0" fontId="23" fillId="0" borderId="3" xfId="0" applyNumberFormat="1" applyFont="1" applyBorder="1" applyAlignment="1">
      <alignment horizontal="center" vertical="center" wrapText="1"/>
    </xf>
    <xf numFmtId="0" fontId="24" fillId="0" borderId="3" xfId="0" applyNumberFormat="1" applyFont="1" applyBorder="1" applyAlignment="1">
      <alignment horizontal="center" vertical="center" wrapText="1"/>
    </xf>
    <xf numFmtId="0" fontId="16" fillId="0" borderId="3" xfId="0" applyNumberFormat="1" applyFont="1" applyBorder="1" applyAlignment="1">
      <alignment wrapText="1"/>
    </xf>
    <xf numFmtId="0" fontId="16" fillId="0" borderId="3" xfId="0" applyNumberFormat="1" applyFont="1" applyBorder="1" applyAlignment="1">
      <alignment horizontal="center" vertical="center"/>
    </xf>
    <xf numFmtId="0" fontId="22" fillId="0" borderId="3" xfId="0" applyNumberFormat="1" applyFont="1" applyBorder="1" applyAlignment="1">
      <alignment horizontal="center" vertical="center" wrapText="1"/>
    </xf>
    <xf numFmtId="0" fontId="20" fillId="0" borderId="3" xfId="0" applyNumberFormat="1" applyFont="1" applyBorder="1" applyAlignment="1">
      <alignment horizontal="center" vertical="center" textRotation="90"/>
    </xf>
    <xf numFmtId="0" fontId="20" fillId="0" borderId="3" xfId="0" applyNumberFormat="1" applyFont="1" applyBorder="1" applyAlignment="1">
      <alignment horizontal="center" vertical="center" textRotation="90" wrapText="1"/>
    </xf>
    <xf numFmtId="0" fontId="25" fillId="0" borderId="3" xfId="0" applyNumberFormat="1" applyFont="1" applyBorder="1" applyAlignment="1">
      <alignment horizontal="center" vertical="center"/>
    </xf>
    <xf numFmtId="0" fontId="23" fillId="0" borderId="1" xfId="0" applyNumberFormat="1" applyFont="1" applyBorder="1" applyAlignment="1">
      <alignment horizontal="left"/>
    </xf>
    <xf numFmtId="0" fontId="16" fillId="0" borderId="1" xfId="0" applyNumberFormat="1" applyFont="1" applyBorder="1"/>
    <xf numFmtId="0" fontId="23" fillId="0" borderId="2" xfId="0" applyNumberFormat="1" applyFont="1" applyBorder="1" applyAlignment="1">
      <alignment horizontal="right"/>
    </xf>
    <xf numFmtId="0" fontId="16" fillId="0" borderId="2" xfId="0" applyNumberFormat="1" applyFont="1" applyBorder="1"/>
    <xf numFmtId="0" fontId="13" fillId="0" borderId="12" xfId="0" applyNumberFormat="1" applyFont="1" applyBorder="1" applyAlignment="1">
      <alignment horizontal="left" vertical="top" wrapText="1"/>
    </xf>
    <xf numFmtId="0" fontId="13" fillId="0" borderId="13" xfId="0" applyNumberFormat="1" applyFont="1" applyBorder="1" applyAlignment="1">
      <alignment horizontal="left" vertical="top" wrapText="1"/>
    </xf>
    <xf numFmtId="0" fontId="3" fillId="0" borderId="3" xfId="0" applyNumberFormat="1" applyFont="1" applyBorder="1" applyAlignment="1">
      <alignment horizontal="center" vertical="center" wrapText="1"/>
    </xf>
    <xf numFmtId="0" fontId="0" fillId="0" borderId="3" xfId="0" applyNumberFormat="1" applyFont="1" applyBorder="1" applyAlignment="1">
      <alignment wrapText="1"/>
    </xf>
    <xf numFmtId="0" fontId="4" fillId="0" borderId="0" xfId="0" applyNumberFormat="1" applyFont="1" applyAlignment="1">
      <alignment horizontal="center" vertical="center" wrapText="1"/>
    </xf>
    <xf numFmtId="0" fontId="0" fillId="0" borderId="0" xfId="0" applyNumberFormat="1" applyFont="1" applyAlignment="1">
      <alignment wrapText="1"/>
    </xf>
    <xf numFmtId="0" fontId="6" fillId="0" borderId="3" xfId="0" applyNumberFormat="1" applyFont="1" applyBorder="1" applyAlignment="1">
      <alignment horizontal="center" vertical="center" wrapText="1"/>
    </xf>
    <xf numFmtId="0" fontId="0" fillId="0" borderId="3" xfId="0" applyNumberFormat="1" applyFont="1" applyBorder="1" applyAlignment="1">
      <alignment horizontal="center" vertical="center" wrapText="1"/>
    </xf>
    <xf numFmtId="9" fontId="0" fillId="0" borderId="3" xfId="1" applyFont="1" applyBorder="1" applyAlignment="1">
      <alignment horizontal="center" vertical="center" wrapText="1"/>
    </xf>
    <xf numFmtId="0" fontId="4" fillId="0" borderId="0" xfId="0" applyNumberFormat="1" applyFont="1" applyAlignment="1">
      <alignment horizontal="center" vertical="center"/>
    </xf>
    <xf numFmtId="0" fontId="0" fillId="0" borderId="0" xfId="0" applyNumberFormat="1" applyFont="1"/>
    <xf numFmtId="0" fontId="0" fillId="0" borderId="3" xfId="0" applyNumberFormat="1" applyFont="1" applyBorder="1" applyAlignment="1">
      <alignment horizontal="center" vertical="center"/>
    </xf>
    <xf numFmtId="9" fontId="0" fillId="0" borderId="3" xfId="1" applyFont="1" applyBorder="1" applyAlignment="1">
      <alignment horizontal="center" vertical="center"/>
    </xf>
  </cellXfs>
  <cellStyles count="2">
    <cellStyle name="Normal" xfId="0" builtinId="0"/>
    <cellStyle name="Porcentaje" xfId="1" builtinId="5"/>
  </cellStyles>
  <dxfs count="6">
    <dxf>
      <font>
        <b/>
        <i/>
        <color rgb="FFFF0000"/>
      </font>
    </dxf>
    <dxf>
      <font>
        <b/>
        <i/>
        <color theme="9" tint="-0.499984740745262"/>
      </font>
    </dxf>
    <dxf>
      <font>
        <b/>
        <i/>
        <color theme="7" tint="-0.24994659260841701"/>
      </font>
    </dxf>
    <dxf>
      <font>
        <b/>
        <i val="0"/>
        <color theme="0"/>
      </font>
      <fill>
        <patternFill>
          <bgColor rgb="FFFF0000"/>
        </patternFill>
      </fill>
    </dxf>
    <dxf>
      <font>
        <b/>
        <i val="0"/>
      </font>
      <fill>
        <patternFill>
          <bgColor rgb="FFFFFF00"/>
        </patternFill>
      </fill>
    </dxf>
    <dxf>
      <font>
        <b/>
        <i val="0"/>
      </font>
      <fill>
        <patternFill>
          <bgColor rgb="FF92D050"/>
        </patternFill>
      </fill>
    </dxf>
  </dxfs>
  <tableStyles count="0" defaultTableStyle="TableStyleMedium2" defaultPivotStyle="PivotStyleLight16"/>
  <colors>
    <mruColors>
      <color rgb="FF04D2C8"/>
      <color rgb="FF0492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a:defRPr sz="1800" b="0"/>
            </a:pPr>
            <a:r>
              <a:rPr lang="es-CO"/>
              <a:t>PORCENTAJE DE CALIFICACION POR CICLO</a:t>
            </a:r>
          </a:p>
        </c:rich>
      </c:tx>
      <c:overlay val="0"/>
    </c:title>
    <c:autoTitleDeleted val="0"/>
    <c:plotArea>
      <c:layout/>
      <c:radarChart>
        <c:radarStyle val="marker"/>
        <c:varyColors val="0"/>
        <c:ser>
          <c:idx val="0"/>
          <c:order val="0"/>
          <c:spPr>
            <a:ln w="38100">
              <a:solidFill>
                <a:srgbClr val="7030A0"/>
              </a:solidFill>
            </a:ln>
          </c:spPr>
          <c:marker>
            <c:symbol val="none"/>
          </c:marker>
          <c:dLbls>
            <c:spPr>
              <a:noFill/>
              <a:ln>
                <a:noFill/>
              </a:ln>
              <a:effectLst/>
            </c:spPr>
            <c:showLegendKey val="0"/>
            <c:showVal val="0"/>
            <c:showCatName val="0"/>
            <c:showSerName val="0"/>
            <c:showPercent val="1"/>
            <c:showBubbleSize val="0"/>
            <c:separator>
</c:separator>
            <c:showLeaderLines val="0"/>
            <c:extLst>
              <c:ext xmlns:c15="http://schemas.microsoft.com/office/drawing/2012/chart" uri="{CE6537A1-D6FC-4f65-9D91-7224C49458BB}">
                <c15:showLeaderLines val="0"/>
              </c:ext>
            </c:extLst>
          </c:dLbls>
          <c:cat>
            <c:strRef>
              <c:f>Graficos!$A$3:$A$6</c:f>
              <c:strCache>
                <c:ptCount val="4"/>
                <c:pt idx="0">
                  <c:v>PLANEAR</c:v>
                </c:pt>
                <c:pt idx="1">
                  <c:v>HACER</c:v>
                </c:pt>
                <c:pt idx="2">
                  <c:v>VERIFICAR</c:v>
                </c:pt>
                <c:pt idx="3">
                  <c:v>ACTUAR</c:v>
                </c:pt>
              </c:strCache>
            </c:strRef>
          </c:cat>
          <c:val>
            <c:numRef>
              <c:f>Graficos!$D$3:$D$6</c:f>
              <c:numCache>
                <c:formatCode>0%</c:formatCode>
                <c:ptCount val="4"/>
                <c:pt idx="0">
                  <c:v>0.22</c:v>
                </c:pt>
                <c:pt idx="1">
                  <c:v>0.59166666666666667</c:v>
                </c:pt>
                <c:pt idx="2">
                  <c:v>0.75</c:v>
                </c:pt>
                <c:pt idx="3">
                  <c:v>0.75</c:v>
                </c:pt>
              </c:numCache>
            </c:numRef>
          </c:val>
          <c:extLst>
            <c:ext xmlns:c15="http://schemas.microsoft.com/office/drawing/2012/chart" uri="{02D57815-91ED-43cb-92C2-25804820EDAC}">
              <c15:filteredSeriesTitle>
                <c15:tx>
                  <c:strRef>
                    <c:extLst>
                      <c:ext uri="{02D57815-91ED-43cb-92C2-25804820EDAC}">
                        <c15:formulaRef>
                          <c15:sqref>
              </c15:sqref>
                        </c15:formulaRef>
                      </c:ext>
                    </c:extLst>
                    <c:strCache>
                      <c:ptCount val="1"/>
                    </c:strCache>
                  </c:strRef>
                </c15:tx>
              </c15:filteredSeriesTitle>
            </c:ext>
            <c:ext xmlns:c16="http://schemas.microsoft.com/office/drawing/2014/chart" uri="{C3380CC4-5D6E-409C-BE32-E72D297353CC}">
              <c16:uniqueId val="{00000000-A6FA-42D4-BB97-3E6872A19785}"/>
            </c:ext>
          </c:extLst>
        </c:ser>
        <c:dLbls>
          <c:showLegendKey val="0"/>
          <c:showVal val="0"/>
          <c:showCatName val="0"/>
          <c:showSerName val="0"/>
          <c:showPercent val="1"/>
          <c:showBubbleSize val="0"/>
          <c:separator>
</c:separator>
        </c:dLbls>
        <c:axId val="1"/>
        <c:axId val="2"/>
      </c:radarChart>
      <c:catAx>
        <c:axId val="1"/>
        <c:scaling>
          <c:orientation val="minMax"/>
        </c:scaling>
        <c:delete val="0"/>
        <c:axPos val="b"/>
        <c:numFmt formatCode="General" sourceLinked="1"/>
        <c:majorTickMark val="cross"/>
        <c:minorTickMark val="cross"/>
        <c:tickLblPos val="nextTo"/>
        <c:crossAx val="2"/>
        <c:crosses val="autoZero"/>
        <c:auto val="1"/>
        <c:lblAlgn val="ctr"/>
        <c:lblOffset val="100"/>
        <c:noMultiLvlLbl val="1"/>
      </c:catAx>
      <c:valAx>
        <c:axId val="2"/>
        <c:scaling>
          <c:orientation val="minMax"/>
        </c:scaling>
        <c:delete val="0"/>
        <c:axPos val="l"/>
        <c:majorGridlines/>
        <c:numFmt formatCode="0%" sourceLinked="1"/>
        <c:majorTickMark val="cross"/>
        <c:minorTickMark val="cross"/>
        <c:tickLblPos val="nextTo"/>
        <c:crossAx val="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a:pPr>
            <a:r>
              <a:rPr lang="es-CO" b="1"/>
              <a:t>RESULTADOS DE ESTANDARES DEL CICLO PLANEAR</a:t>
            </a:r>
          </a:p>
        </c:rich>
      </c:tx>
      <c:overlay val="0"/>
    </c:title>
    <c:autoTitleDeleted val="0"/>
    <c:plotArea>
      <c:layout/>
      <c:barChart>
        <c:barDir val="col"/>
        <c:grouping val="clustered"/>
        <c:varyColors val="0"/>
        <c:ser>
          <c:idx val="0"/>
          <c:order val="0"/>
          <c:tx>
            <c:v>Porcentaje obtenido (%)</c:v>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Graficos!$A$47:$A$48</c:f>
              <c:strCache>
                <c:ptCount val="2"/>
                <c:pt idx="0">
                  <c:v>1 RECURSOS (10%)</c:v>
                </c:pt>
                <c:pt idx="1">
                  <c:v>2 GESTIÓN INTEGRAL DEL SISTEMA GESTIÓN DE LA SEGURIDAD Y SALUD EN EL TRABAJO (15%)</c:v>
                </c:pt>
              </c:strCache>
            </c:strRef>
          </c:cat>
          <c:val>
            <c:numRef>
              <c:f>Graficos!$B$47:$B$48</c:f>
              <c:numCache>
                <c:formatCode>0.00</c:formatCode>
                <c:ptCount val="2"/>
                <c:pt idx="0">
                  <c:v>8.5</c:v>
                </c:pt>
                <c:pt idx="1">
                  <c:v>8</c:v>
                </c:pt>
              </c:numCache>
            </c:numRef>
          </c:val>
          <c:extLst>
            <c:ext xmlns:c16="http://schemas.microsoft.com/office/drawing/2014/chart" uri="{C3380CC4-5D6E-409C-BE32-E72D297353CC}">
              <c16:uniqueId val="{00000000-3837-4252-8C5E-C7970BC28CAF}"/>
            </c:ext>
          </c:extLst>
        </c:ser>
        <c:dLbls>
          <c:showLegendKey val="0"/>
          <c:showVal val="0"/>
          <c:showCatName val="0"/>
          <c:showSerName val="0"/>
          <c:showPercent val="0"/>
          <c:showBubbleSize val="0"/>
        </c:dLbls>
        <c:gapWidth val="150"/>
        <c:axId val="1"/>
        <c:axId val="2"/>
      </c:barChart>
      <c:catAx>
        <c:axId val="1"/>
        <c:scaling>
          <c:orientation val="minMax"/>
        </c:scaling>
        <c:delete val="0"/>
        <c:axPos val="b"/>
        <c:numFmt formatCode="General" sourceLinked="1"/>
        <c:majorTickMark val="cross"/>
        <c:minorTickMark val="cross"/>
        <c:tickLblPos val="nextTo"/>
        <c:crossAx val="2"/>
        <c:crosses val="autoZero"/>
        <c:auto val="1"/>
        <c:lblAlgn val="ctr"/>
        <c:lblOffset val="100"/>
        <c:noMultiLvlLbl val="1"/>
      </c:catAx>
      <c:valAx>
        <c:axId val="2"/>
        <c:scaling>
          <c:orientation val="minMax"/>
        </c:scaling>
        <c:delete val="0"/>
        <c:axPos val="l"/>
        <c:majorGridlines/>
        <c:numFmt formatCode="0.00" sourceLinked="1"/>
        <c:majorTickMark val="cross"/>
        <c:minorTickMark val="cross"/>
        <c:tickLblPos val="nextTo"/>
        <c:crossAx val="1"/>
        <c:crosses val="autoZero"/>
        <c:crossBetween val="between"/>
      </c:valAx>
    </c:plotArea>
    <c:legend>
      <c:legendPos val="b"/>
      <c:overlay val="0"/>
    </c:legend>
    <c:plotVisOnly val="1"/>
    <c:dispBlanksAs val="zero"/>
    <c:showDLblsOverMax val="1"/>
  </c:chart>
  <c:spPr>
    <a:ln>
      <a:solidFill>
        <a:srgbClr val="808080"/>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s-CO" b="1"/>
              <a:t>RESULTADOS DE ESTANDARES DEL CICLO HACER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s-CO"/>
        </a:p>
      </c:txPr>
    </c:title>
    <c:autoTitleDeleted val="0"/>
    <c:plotArea>
      <c:layout/>
      <c:barChart>
        <c:barDir val="col"/>
        <c:grouping val="clustered"/>
        <c:varyColors val="0"/>
        <c:ser>
          <c:idx val="0"/>
          <c:order val="0"/>
          <c:tx>
            <c:v>Porcentaje obtenido (%)</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6350" cap="flat" cmpd="sng" algn="ctr">
                      <a:solidFill>
                        <a:schemeClr val="tx1"/>
                      </a:solidFill>
                      <a:prstDash val="solid"/>
                      <a:round/>
                    </a:ln>
                    <a:effectLst/>
                  </c:spPr>
                </c15:leaderLines>
              </c:ext>
            </c:extLst>
          </c:dLbls>
          <c:cat>
            <c:strRef>
              <c:f>Graficos!$A$75:$A$77</c:f>
              <c:strCache>
                <c:ptCount val="3"/>
                <c:pt idx="0">
                  <c:v>3 GESTIÓN DE LA SALUD (20%)</c:v>
                </c:pt>
                <c:pt idx="1">
                  <c:v>4 GESTIÓN DE PELIGROS Y RIESGOS (30%)</c:v>
                </c:pt>
                <c:pt idx="2">
                  <c:v>5 GESTIÓN DE AMENAZAS (10%)</c:v>
                </c:pt>
              </c:strCache>
            </c:strRef>
          </c:cat>
          <c:val>
            <c:numRef>
              <c:f>Graficos!$B$75:$B$77</c:f>
              <c:numCache>
                <c:formatCode>General</c:formatCode>
                <c:ptCount val="3"/>
                <c:pt idx="0">
                  <c:v>16</c:v>
                </c:pt>
                <c:pt idx="1">
                  <c:v>14.5</c:v>
                </c:pt>
                <c:pt idx="2">
                  <c:v>5</c:v>
                </c:pt>
              </c:numCache>
            </c:numRef>
          </c:val>
          <c:extLst>
            <c:ext xmlns:c16="http://schemas.microsoft.com/office/drawing/2014/chart" uri="{C3380CC4-5D6E-409C-BE32-E72D297353CC}">
              <c16:uniqueId val="{00000000-298C-49C9-B3B7-F124368E8F1E}"/>
            </c:ext>
          </c:extLst>
        </c:ser>
        <c:dLbls>
          <c:showLegendKey val="0"/>
          <c:showVal val="0"/>
          <c:showCatName val="0"/>
          <c:showSerName val="0"/>
          <c:showPercent val="0"/>
          <c:showBubbleSize val="0"/>
        </c:dLbls>
        <c:gapWidth val="150"/>
        <c:axId val="1"/>
        <c:axId val="2"/>
      </c:barChart>
      <c:catAx>
        <c:axId val="1"/>
        <c:scaling>
          <c:orientation val="minMax"/>
        </c:scaling>
        <c:delete val="0"/>
        <c:axPos val="b"/>
        <c:numFmt formatCode="General" sourceLinked="1"/>
        <c:majorTickMark val="cross"/>
        <c:minorTickMark val="cross"/>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s-CO"/>
          </a:p>
        </c:txPr>
        <c:crossAx val="2"/>
        <c:crosses val="autoZero"/>
        <c:auto val="1"/>
        <c:lblAlgn val="ctr"/>
        <c:lblOffset val="100"/>
        <c:noMultiLvlLbl val="1"/>
      </c:catAx>
      <c:valAx>
        <c:axId val="2"/>
        <c:scaling>
          <c:orientation val="minMax"/>
        </c:scaling>
        <c:delete val="0"/>
        <c:axPos val="l"/>
        <c:majorGridlines>
          <c:spPr>
            <a:ln w="6350" cap="flat" cmpd="sng" algn="ctr">
              <a:solidFill>
                <a:schemeClr val="tx1">
                  <a:tint val="75000"/>
                </a:schemeClr>
              </a:solidFill>
              <a:prstDash val="solid"/>
              <a:round/>
            </a:ln>
            <a:effectLst/>
          </c:spPr>
        </c:majorGridlines>
        <c:numFmt formatCode="General" sourceLinked="1"/>
        <c:majorTickMark val="cross"/>
        <c:minorTickMark val="cross"/>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s-CO"/>
          </a:p>
        </c:txPr>
        <c:crossAx val="1"/>
        <c:crosses val="autoZero"/>
        <c:crossBetween val="between"/>
      </c:valAx>
      <c:spPr>
        <a:solidFill>
          <a:schemeClr val="bg1"/>
        </a:solid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s-CO"/>
        </a:p>
      </c:txPr>
    </c:legend>
    <c:plotVisOnly val="1"/>
    <c:dispBlanksAs val="zero"/>
    <c:showDLblsOverMax val="1"/>
  </c:chart>
  <c:spPr>
    <a:solidFill>
      <a:schemeClr val="bg1"/>
    </a:solidFill>
    <a:ln w="6350" cap="flat" cmpd="sng" algn="ctr">
      <a:solidFill>
        <a:srgbClr val="808080"/>
      </a:solidFill>
      <a:prstDash val="solid"/>
      <a:round/>
    </a:ln>
    <a:effectLst/>
  </c:spPr>
  <c:txPr>
    <a:bodyPr/>
    <a:lstStyle/>
    <a:p>
      <a:pPr>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s-CO" b="1"/>
              <a:t>RESULTADOS DE ESTANDARES DEL CICLO VERIFICAR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s-CO"/>
        </a:p>
      </c:txPr>
    </c:title>
    <c:autoTitleDeleted val="0"/>
    <c:plotArea>
      <c:layout/>
      <c:barChart>
        <c:barDir val="col"/>
        <c:grouping val="clustered"/>
        <c:varyColors val="0"/>
        <c:ser>
          <c:idx val="0"/>
          <c:order val="0"/>
          <c:tx>
            <c:v>Porcentaje obtenido (%)</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6350" cap="flat" cmpd="sng" algn="ctr">
                      <a:solidFill>
                        <a:schemeClr val="tx1"/>
                      </a:solidFill>
                      <a:prstDash val="solid"/>
                      <a:round/>
                    </a:ln>
                    <a:effectLst/>
                  </c:spPr>
                </c15:leaderLines>
              </c:ext>
            </c:extLst>
          </c:dLbls>
          <c:cat>
            <c:strRef>
              <c:f>Graficos!$A$93</c:f>
              <c:strCache>
                <c:ptCount val="1"/>
                <c:pt idx="0">
                  <c:v>6 VERIFICACIÓN  DEL SG-SST (5%)</c:v>
                </c:pt>
              </c:strCache>
            </c:strRef>
          </c:cat>
          <c:val>
            <c:numRef>
              <c:f>Graficos!$B$93</c:f>
              <c:numCache>
                <c:formatCode>General</c:formatCode>
                <c:ptCount val="1"/>
                <c:pt idx="0">
                  <c:v>3.75</c:v>
                </c:pt>
              </c:numCache>
            </c:numRef>
          </c:val>
          <c:extLst>
            <c:ext xmlns:c16="http://schemas.microsoft.com/office/drawing/2014/chart" uri="{C3380CC4-5D6E-409C-BE32-E72D297353CC}">
              <c16:uniqueId val="{00000000-9CDD-4067-A2B4-6B13377BD68E}"/>
            </c:ext>
          </c:extLst>
        </c:ser>
        <c:dLbls>
          <c:showLegendKey val="0"/>
          <c:showVal val="0"/>
          <c:showCatName val="0"/>
          <c:showSerName val="0"/>
          <c:showPercent val="0"/>
          <c:showBubbleSize val="0"/>
        </c:dLbls>
        <c:gapWidth val="150"/>
        <c:axId val="1"/>
        <c:axId val="2"/>
      </c:barChart>
      <c:catAx>
        <c:axId val="1"/>
        <c:scaling>
          <c:orientation val="minMax"/>
        </c:scaling>
        <c:delete val="0"/>
        <c:axPos val="b"/>
        <c:numFmt formatCode="General" sourceLinked="1"/>
        <c:majorTickMark val="cross"/>
        <c:minorTickMark val="cross"/>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s-CO"/>
          </a:p>
        </c:txPr>
        <c:crossAx val="2"/>
        <c:crosses val="autoZero"/>
        <c:auto val="1"/>
        <c:lblAlgn val="ctr"/>
        <c:lblOffset val="100"/>
        <c:noMultiLvlLbl val="1"/>
      </c:catAx>
      <c:valAx>
        <c:axId val="2"/>
        <c:scaling>
          <c:orientation val="minMax"/>
        </c:scaling>
        <c:delete val="0"/>
        <c:axPos val="l"/>
        <c:majorGridlines>
          <c:spPr>
            <a:ln w="6350" cap="flat" cmpd="sng" algn="ctr">
              <a:solidFill>
                <a:schemeClr val="tx1">
                  <a:tint val="75000"/>
                </a:schemeClr>
              </a:solidFill>
              <a:prstDash val="solid"/>
              <a:round/>
            </a:ln>
            <a:effectLst/>
          </c:spPr>
        </c:majorGridlines>
        <c:numFmt formatCode="General" sourceLinked="1"/>
        <c:majorTickMark val="cross"/>
        <c:minorTickMark val="cross"/>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s-CO"/>
          </a:p>
        </c:txPr>
        <c:crossAx val="1"/>
        <c:crosses val="autoZero"/>
        <c:crossBetween val="between"/>
      </c:valAx>
      <c:spPr>
        <a:solidFill>
          <a:schemeClr val="bg1"/>
        </a:solid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s-CO"/>
        </a:p>
      </c:txPr>
    </c:legend>
    <c:plotVisOnly val="1"/>
    <c:dispBlanksAs val="zero"/>
    <c:showDLblsOverMax val="1"/>
  </c:chart>
  <c:spPr>
    <a:solidFill>
      <a:schemeClr val="bg1"/>
    </a:solidFill>
    <a:ln w="6350" cap="flat" cmpd="sng" algn="ctr">
      <a:solidFill>
        <a:srgbClr val="808080"/>
      </a:solidFill>
      <a:prstDash val="solid"/>
      <a:round/>
    </a:ln>
    <a:effectLst/>
  </c:spPr>
  <c:txPr>
    <a:bodyPr/>
    <a:lstStyle/>
    <a:p>
      <a:pPr>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s-CO" b="1" i="0"/>
              <a:t>RESULTADOS DE ESTANDARES DEL CICLO ACTUAR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s-CO"/>
        </a:p>
      </c:txPr>
    </c:title>
    <c:autoTitleDeleted val="0"/>
    <c:plotArea>
      <c:layout/>
      <c:barChart>
        <c:barDir val="col"/>
        <c:grouping val="clustered"/>
        <c:varyColors val="0"/>
        <c:ser>
          <c:idx val="0"/>
          <c:order val="0"/>
          <c:tx>
            <c:v>Porcentaje obtenido (%)</c:v>
          </c:tx>
          <c:spPr>
            <a:solidFill>
              <a:srgbClr val="04D2C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6350" cap="flat" cmpd="sng" algn="ctr">
                      <a:solidFill>
                        <a:schemeClr val="tx1"/>
                      </a:solidFill>
                      <a:prstDash val="solid"/>
                      <a:round/>
                    </a:ln>
                    <a:effectLst/>
                  </c:spPr>
                </c15:leaderLines>
              </c:ext>
            </c:extLst>
          </c:dLbls>
          <c:cat>
            <c:strRef>
              <c:f>Graficos!$A$112</c:f>
              <c:strCache>
                <c:ptCount val="1"/>
                <c:pt idx="0">
                  <c:v>7 MEJORAMIENTO (10%)</c:v>
                </c:pt>
              </c:strCache>
            </c:strRef>
          </c:cat>
          <c:val>
            <c:numRef>
              <c:f>Graficos!$C$112</c:f>
              <c:numCache>
                <c:formatCode>General</c:formatCode>
                <c:ptCount val="1"/>
                <c:pt idx="0">
                  <c:v>7.5</c:v>
                </c:pt>
              </c:numCache>
            </c:numRef>
          </c:val>
          <c:extLst>
            <c:ext xmlns:c16="http://schemas.microsoft.com/office/drawing/2014/chart" uri="{C3380CC4-5D6E-409C-BE32-E72D297353CC}">
              <c16:uniqueId val="{00000000-E776-423A-9D71-41C5049D4A8F}"/>
            </c:ext>
          </c:extLst>
        </c:ser>
        <c:dLbls>
          <c:showLegendKey val="0"/>
          <c:showVal val="0"/>
          <c:showCatName val="0"/>
          <c:showSerName val="0"/>
          <c:showPercent val="0"/>
          <c:showBubbleSize val="0"/>
        </c:dLbls>
        <c:gapWidth val="150"/>
        <c:axId val="1"/>
        <c:axId val="2"/>
      </c:barChart>
      <c:catAx>
        <c:axId val="1"/>
        <c:scaling>
          <c:orientation val="minMax"/>
        </c:scaling>
        <c:delete val="0"/>
        <c:axPos val="b"/>
        <c:numFmt formatCode="General" sourceLinked="1"/>
        <c:majorTickMark val="cross"/>
        <c:minorTickMark val="cross"/>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s-CO"/>
          </a:p>
        </c:txPr>
        <c:crossAx val="2"/>
        <c:crosses val="autoZero"/>
        <c:auto val="1"/>
        <c:lblAlgn val="ctr"/>
        <c:lblOffset val="100"/>
        <c:noMultiLvlLbl val="1"/>
      </c:catAx>
      <c:valAx>
        <c:axId val="2"/>
        <c:scaling>
          <c:orientation val="minMax"/>
        </c:scaling>
        <c:delete val="0"/>
        <c:axPos val="l"/>
        <c:majorGridlines>
          <c:spPr>
            <a:ln w="6350" cap="flat" cmpd="sng" algn="ctr">
              <a:solidFill>
                <a:schemeClr val="tx1">
                  <a:tint val="75000"/>
                </a:schemeClr>
              </a:solidFill>
              <a:prstDash val="solid"/>
              <a:round/>
            </a:ln>
            <a:effectLst/>
          </c:spPr>
        </c:majorGridlines>
        <c:numFmt formatCode="General" sourceLinked="1"/>
        <c:majorTickMark val="cross"/>
        <c:minorTickMark val="cross"/>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s-CO"/>
          </a:p>
        </c:txPr>
        <c:crossAx val="1"/>
        <c:crosses val="autoZero"/>
        <c:crossBetween val="between"/>
      </c:valAx>
      <c:spPr>
        <a:solidFill>
          <a:schemeClr val="bg1"/>
        </a:solid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s-CO"/>
        </a:p>
      </c:txPr>
    </c:legend>
    <c:plotVisOnly val="1"/>
    <c:dispBlanksAs val="zero"/>
    <c:showDLblsOverMax val="1"/>
  </c:chart>
  <c:spPr>
    <a:solidFill>
      <a:schemeClr val="bg1"/>
    </a:solidFill>
    <a:ln w="6350" cap="flat" cmpd="sng" algn="ctr">
      <a:solidFill>
        <a:srgbClr val="808080"/>
      </a:solidFill>
      <a:prstDash val="solid"/>
      <a:round/>
    </a:ln>
    <a:effectLst/>
  </c:spPr>
  <c:txPr>
    <a:bodyPr/>
    <a:lstStyle/>
    <a:p>
      <a:pPr>
        <a:defRPr/>
      </a:pPr>
      <a:endParaRPr lang="es-CO"/>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r>
              <a:rPr lang="es-CO" b="1"/>
              <a:t>RESULTADOS DE ITEMS DE ESTANDARES DEL CICLO PLANEAR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s-CO"/>
        </a:p>
      </c:txPr>
    </c:title>
    <c:autoTitleDeleted val="0"/>
    <c:plotArea>
      <c:layout/>
      <c:barChart>
        <c:barDir val="bar"/>
        <c:grouping val="clustered"/>
        <c:varyColors val="0"/>
        <c:ser>
          <c:idx val="0"/>
          <c:order val="0"/>
          <c:spPr>
            <a:solidFill>
              <a:schemeClr val="accent1"/>
            </a:solidFill>
            <a:ln>
              <a:noFill/>
            </a:ln>
            <a:effectLst/>
          </c:spPr>
          <c:invertIfNegative val="0"/>
          <c:cat>
            <c:strRef>
              <c:f>Graficos!$E$33:$E$45</c:f>
              <c:strCache>
                <c:ptCount val="13"/>
                <c:pt idx="0">
                  <c:v>Recursos financieros, técnicos humanos y de otra índole requeridos para coordinar y desarrollar el Sistema de Gestión de la Seguridad y Salud en el Trabajo (SG-SST). (4%)</c:v>
                </c:pt>
                <c:pt idx="1">
                  <c:v>Capacitación en el Sistema de Gestión de la Seguridad y Salud en el Trabajo. (6%)</c:v>
                </c:pt>
                <c:pt idx="2">
                  <c:v>Política de Seguridad y Salud en el Trabajo (1%)</c:v>
                </c:pt>
                <c:pt idx="3">
                  <c:v>Objetivos del Sistema de Gestión de la Seguridad y Salud en el Trabajo SG-SST (1%)</c:v>
                </c:pt>
                <c:pt idx="4">
                  <c:v>Evaluación inicial del SG – SST (1%)</c:v>
                </c:pt>
                <c:pt idx="5">
                  <c:v>Plan Anual de Trabajo (2%)</c:v>
                </c:pt>
                <c:pt idx="6">
                  <c:v>Conservación de la documentación (2%)</c:v>
                </c:pt>
                <c:pt idx="7">
                  <c:v>Rendición de cuentas (1%)</c:v>
                </c:pt>
                <c:pt idx="8">
                  <c:v>Normatividad nacional vigente y aplicable en materia de seguridad y salud en el trabajo. (2%)</c:v>
                </c:pt>
                <c:pt idx="9">
                  <c:v>Comunicación (1%)</c:v>
                </c:pt>
                <c:pt idx="10">
                  <c:v>Adquisiciones (1%)</c:v>
                </c:pt>
                <c:pt idx="11">
                  <c:v>Contratación (2%)</c:v>
                </c:pt>
                <c:pt idx="12">
                  <c:v>Gestión del cambio (1%)</c:v>
                </c:pt>
              </c:strCache>
            </c:strRef>
          </c:cat>
          <c:val>
            <c:numRef>
              <c:f>Graficos!$H$33:$H$45</c:f>
              <c:numCache>
                <c:formatCode>0%</c:formatCode>
                <c:ptCount val="13"/>
                <c:pt idx="0">
                  <c:v>0.625</c:v>
                </c:pt>
                <c:pt idx="1">
                  <c:v>0.33333333333333331</c:v>
                </c:pt>
                <c:pt idx="2">
                  <c:v>0</c:v>
                </c:pt>
                <c:pt idx="3">
                  <c:v>0</c:v>
                </c:pt>
                <c:pt idx="4">
                  <c:v>1</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0-660B-4A3D-B4BF-834AC72EE7A4}"/>
            </c:ext>
          </c:extLst>
        </c:ser>
        <c:dLbls>
          <c:showLegendKey val="0"/>
          <c:showVal val="0"/>
          <c:showCatName val="0"/>
          <c:showSerName val="0"/>
          <c:showPercent val="0"/>
          <c:showBubbleSize val="0"/>
        </c:dLbls>
        <c:gapWidth val="182"/>
        <c:axId val="495737472"/>
        <c:axId val="495733864"/>
      </c:barChart>
      <c:catAx>
        <c:axId val="495737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495733864"/>
        <c:crosses val="autoZero"/>
        <c:auto val="1"/>
        <c:lblAlgn val="ctr"/>
        <c:lblOffset val="100"/>
        <c:noMultiLvlLbl val="0"/>
      </c:catAx>
      <c:valAx>
        <c:axId val="49573386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495737472"/>
        <c:crosses val="autoZero"/>
        <c:crossBetween val="between"/>
      </c:valAx>
      <c:spPr>
        <a:noFill/>
        <a:ln>
          <a:noFill/>
        </a:ln>
        <a:effectLst/>
      </c:spPr>
    </c:plotArea>
    <c:plotVisOnly val="1"/>
    <c:dispBlanksAs val="gap"/>
    <c:showDLblsOverMax val="0"/>
  </c:chart>
  <c:spPr>
    <a:solidFill>
      <a:schemeClr val="lt1"/>
    </a:solidFill>
    <a:ln w="12700" cap="flat" cmpd="sng" algn="ctr">
      <a:solidFill>
        <a:schemeClr val="accent3"/>
      </a:solidFill>
      <a:prstDash val="solid"/>
      <a:miter lim="800000"/>
    </a:ln>
    <a:effectLst/>
  </c:spPr>
  <c:txPr>
    <a:bodyPr/>
    <a:lstStyle/>
    <a:p>
      <a:pPr>
        <a:defRPr>
          <a:solidFill>
            <a:schemeClr val="dk1"/>
          </a:solidFill>
          <a:latin typeface="+mn-lt"/>
          <a:ea typeface="+mn-ea"/>
          <a:cs typeface="+mn-cs"/>
        </a:defRPr>
      </a:pPr>
      <a:endParaRPr lang="es-CO"/>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r>
              <a:rPr lang="es-CO" b="1"/>
              <a:t>RESULTADOS DE ITEMS DE ESTANDARES DEL CICLO HACER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s-CO"/>
        </a:p>
      </c:txPr>
    </c:title>
    <c:autoTitleDeleted val="0"/>
    <c:plotArea>
      <c:layout/>
      <c:barChart>
        <c:barDir val="bar"/>
        <c:grouping val="clustered"/>
        <c:varyColors val="0"/>
        <c:ser>
          <c:idx val="0"/>
          <c:order val="0"/>
          <c:spPr>
            <a:solidFill>
              <a:schemeClr val="accent2"/>
            </a:solidFill>
            <a:ln>
              <a:noFill/>
            </a:ln>
            <a:effectLst/>
          </c:spPr>
          <c:invertIfNegative val="0"/>
          <c:cat>
            <c:strRef>
              <c:f>Graficos!$E$67:$E$72</c:f>
              <c:strCache>
                <c:ptCount val="6"/>
                <c:pt idx="0">
                  <c:v>Condiciones de salud en el trabajo (9%)</c:v>
                </c:pt>
                <c:pt idx="1">
                  <c:v>Registro, reporte e investigación de las enfermedades laborales, los incidentes y accidentes del trabajo (5%)</c:v>
                </c:pt>
                <c:pt idx="2">
                  <c:v>Mecanismos de vigilancia de las condiciones de salud de los trabajadores (6%)</c:v>
                </c:pt>
                <c:pt idx="3">
                  <c:v>Identificación de peligros, evaluación y valoración de los riesgos (15%)</c:v>
                </c:pt>
                <c:pt idx="4">
                  <c:v>Medidas de prevención y control para intervenir los peligros /riesgos (15%)</c:v>
                </c:pt>
                <c:pt idx="5">
                  <c:v>Plan de prevención, preparación y respuesta ante emergencias (10%)</c:v>
                </c:pt>
              </c:strCache>
            </c:strRef>
          </c:cat>
          <c:val>
            <c:numRef>
              <c:f>Graficos!$H$67:$H$72</c:f>
              <c:numCache>
                <c:formatCode>0%</c:formatCode>
                <c:ptCount val="6"/>
                <c:pt idx="0">
                  <c:v>0.55555555555555558</c:v>
                </c:pt>
                <c:pt idx="1">
                  <c:v>1</c:v>
                </c:pt>
                <c:pt idx="2">
                  <c:v>1</c:v>
                </c:pt>
                <c:pt idx="3">
                  <c:v>0.46666666666666667</c:v>
                </c:pt>
                <c:pt idx="4">
                  <c:v>0.5</c:v>
                </c:pt>
                <c:pt idx="5">
                  <c:v>0.5</c:v>
                </c:pt>
              </c:numCache>
            </c:numRef>
          </c:val>
          <c:extLst>
            <c:ext xmlns:c16="http://schemas.microsoft.com/office/drawing/2014/chart" uri="{C3380CC4-5D6E-409C-BE32-E72D297353CC}">
              <c16:uniqueId val="{00000000-BAD3-404C-A3CD-B76417D936DD}"/>
            </c:ext>
          </c:extLst>
        </c:ser>
        <c:dLbls>
          <c:showLegendKey val="0"/>
          <c:showVal val="0"/>
          <c:showCatName val="0"/>
          <c:showSerName val="0"/>
          <c:showPercent val="0"/>
          <c:showBubbleSize val="0"/>
        </c:dLbls>
        <c:gapWidth val="182"/>
        <c:axId val="495737472"/>
        <c:axId val="495733864"/>
      </c:barChart>
      <c:catAx>
        <c:axId val="495737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495733864"/>
        <c:crosses val="autoZero"/>
        <c:auto val="1"/>
        <c:lblAlgn val="ctr"/>
        <c:lblOffset val="100"/>
        <c:noMultiLvlLbl val="0"/>
      </c:catAx>
      <c:valAx>
        <c:axId val="49573386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495737472"/>
        <c:crosses val="autoZero"/>
        <c:crossBetween val="between"/>
      </c:valAx>
      <c:spPr>
        <a:noFill/>
        <a:ln>
          <a:noFill/>
        </a:ln>
        <a:effectLst/>
      </c:spPr>
    </c:plotArea>
    <c:plotVisOnly val="1"/>
    <c:dispBlanksAs val="gap"/>
    <c:showDLblsOverMax val="0"/>
  </c:chart>
  <c:spPr>
    <a:solidFill>
      <a:schemeClr val="lt1"/>
    </a:solidFill>
    <a:ln w="12700" cap="flat" cmpd="sng" algn="ctr">
      <a:solidFill>
        <a:schemeClr val="accent3"/>
      </a:solidFill>
      <a:prstDash val="solid"/>
      <a:miter lim="800000"/>
    </a:ln>
    <a:effectLst/>
  </c:spPr>
  <c:txPr>
    <a:bodyPr/>
    <a:lstStyle/>
    <a:p>
      <a:pPr>
        <a:defRPr>
          <a:solidFill>
            <a:schemeClr val="dk1"/>
          </a:solidFill>
          <a:latin typeface="+mn-lt"/>
          <a:ea typeface="+mn-ea"/>
          <a:cs typeface="+mn-cs"/>
        </a:defRPr>
      </a:pPr>
      <a:endParaRPr lang="es-CO"/>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r>
              <a:rPr lang="es-CO" b="1"/>
              <a:t>RESULTADOS DE ITEMS DE ESTANDARES DEL CICLO VERIFICAR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s-CO"/>
        </a:p>
      </c:txPr>
    </c:title>
    <c:autoTitleDeleted val="0"/>
    <c:plotArea>
      <c:layout/>
      <c:barChart>
        <c:barDir val="bar"/>
        <c:grouping val="clustered"/>
        <c:varyColors val="0"/>
        <c:ser>
          <c:idx val="0"/>
          <c:order val="0"/>
          <c:spPr>
            <a:solidFill>
              <a:schemeClr val="accent6"/>
            </a:solidFill>
            <a:ln>
              <a:noFill/>
            </a:ln>
            <a:effectLst/>
          </c:spPr>
          <c:invertIfNegative val="0"/>
          <c:cat>
            <c:strRef>
              <c:f>Graficos!$E$91</c:f>
              <c:strCache>
                <c:ptCount val="1"/>
                <c:pt idx="0">
                  <c:v>Gestión y resultados del SG-SST. (5%)</c:v>
                </c:pt>
              </c:strCache>
            </c:strRef>
          </c:cat>
          <c:val>
            <c:numRef>
              <c:f>Graficos!$H$91</c:f>
              <c:numCache>
                <c:formatCode>0%</c:formatCode>
                <c:ptCount val="1"/>
                <c:pt idx="0">
                  <c:v>0.75</c:v>
                </c:pt>
              </c:numCache>
            </c:numRef>
          </c:val>
          <c:extLst>
            <c:ext xmlns:c16="http://schemas.microsoft.com/office/drawing/2014/chart" uri="{C3380CC4-5D6E-409C-BE32-E72D297353CC}">
              <c16:uniqueId val="{00000000-2AAB-417C-8483-0018D605577F}"/>
            </c:ext>
          </c:extLst>
        </c:ser>
        <c:dLbls>
          <c:showLegendKey val="0"/>
          <c:showVal val="0"/>
          <c:showCatName val="0"/>
          <c:showSerName val="0"/>
          <c:showPercent val="0"/>
          <c:showBubbleSize val="0"/>
        </c:dLbls>
        <c:gapWidth val="182"/>
        <c:axId val="495737472"/>
        <c:axId val="495733864"/>
      </c:barChart>
      <c:catAx>
        <c:axId val="495737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495733864"/>
        <c:crosses val="autoZero"/>
        <c:auto val="1"/>
        <c:lblAlgn val="ctr"/>
        <c:lblOffset val="100"/>
        <c:noMultiLvlLbl val="0"/>
      </c:catAx>
      <c:valAx>
        <c:axId val="49573386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495737472"/>
        <c:crosses val="autoZero"/>
        <c:crossBetween val="between"/>
      </c:valAx>
      <c:spPr>
        <a:noFill/>
        <a:ln>
          <a:noFill/>
        </a:ln>
        <a:effectLst/>
      </c:spPr>
    </c:plotArea>
    <c:plotVisOnly val="1"/>
    <c:dispBlanksAs val="gap"/>
    <c:showDLblsOverMax val="0"/>
  </c:chart>
  <c:spPr>
    <a:solidFill>
      <a:schemeClr val="lt1"/>
    </a:solidFill>
    <a:ln w="12700" cap="flat" cmpd="sng" algn="ctr">
      <a:solidFill>
        <a:schemeClr val="accent3"/>
      </a:solidFill>
      <a:prstDash val="solid"/>
      <a:miter lim="800000"/>
    </a:ln>
    <a:effectLst/>
  </c:spPr>
  <c:txPr>
    <a:bodyPr/>
    <a:lstStyle/>
    <a:p>
      <a:pPr>
        <a:defRPr>
          <a:solidFill>
            <a:schemeClr val="dk1"/>
          </a:solidFill>
          <a:latin typeface="+mn-lt"/>
          <a:ea typeface="+mn-ea"/>
          <a:cs typeface="+mn-cs"/>
        </a:defRPr>
      </a:pPr>
      <a:endParaRPr lang="es-CO"/>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r>
              <a:rPr lang="es-CO" b="1"/>
              <a:t>RESULTADOS DE ITEMS DE ESTANDARES DEL CICLO ACTUAR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s-CO"/>
        </a:p>
      </c:txPr>
    </c:title>
    <c:autoTitleDeleted val="0"/>
    <c:plotArea>
      <c:layout/>
      <c:barChart>
        <c:barDir val="bar"/>
        <c:grouping val="clustered"/>
        <c:varyColors val="0"/>
        <c:ser>
          <c:idx val="0"/>
          <c:order val="0"/>
          <c:spPr>
            <a:solidFill>
              <a:srgbClr val="04D2C8"/>
            </a:solidFill>
            <a:ln>
              <a:noFill/>
            </a:ln>
            <a:effectLst/>
          </c:spPr>
          <c:invertIfNegative val="0"/>
          <c:cat>
            <c:strRef>
              <c:f>Graficos!$E$91</c:f>
              <c:strCache>
                <c:ptCount val="1"/>
                <c:pt idx="0">
                  <c:v>Gestión y resultados del SG-SST. (5%)</c:v>
                </c:pt>
              </c:strCache>
            </c:strRef>
          </c:cat>
          <c:val>
            <c:numRef>
              <c:f>Graficos!$H$91</c:f>
              <c:numCache>
                <c:formatCode>0%</c:formatCode>
                <c:ptCount val="1"/>
                <c:pt idx="0">
                  <c:v>0.75</c:v>
                </c:pt>
              </c:numCache>
            </c:numRef>
          </c:val>
          <c:extLst>
            <c:ext xmlns:c16="http://schemas.microsoft.com/office/drawing/2014/chart" uri="{C3380CC4-5D6E-409C-BE32-E72D297353CC}">
              <c16:uniqueId val="{00000000-A8A0-4350-AAC5-12C234E3EA54}"/>
            </c:ext>
          </c:extLst>
        </c:ser>
        <c:dLbls>
          <c:showLegendKey val="0"/>
          <c:showVal val="0"/>
          <c:showCatName val="0"/>
          <c:showSerName val="0"/>
          <c:showPercent val="0"/>
          <c:showBubbleSize val="0"/>
        </c:dLbls>
        <c:gapWidth val="182"/>
        <c:axId val="495737472"/>
        <c:axId val="495733864"/>
      </c:barChart>
      <c:catAx>
        <c:axId val="495737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495733864"/>
        <c:crosses val="autoZero"/>
        <c:auto val="1"/>
        <c:lblAlgn val="ctr"/>
        <c:lblOffset val="100"/>
        <c:noMultiLvlLbl val="0"/>
      </c:catAx>
      <c:valAx>
        <c:axId val="49573386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495737472"/>
        <c:crosses val="autoZero"/>
        <c:crossBetween val="between"/>
      </c:valAx>
      <c:spPr>
        <a:noFill/>
        <a:ln>
          <a:noFill/>
        </a:ln>
        <a:effectLst/>
      </c:spPr>
    </c:plotArea>
    <c:plotVisOnly val="1"/>
    <c:dispBlanksAs val="gap"/>
    <c:showDLblsOverMax val="0"/>
  </c:chart>
  <c:spPr>
    <a:solidFill>
      <a:schemeClr val="lt1"/>
    </a:solidFill>
    <a:ln w="12700" cap="flat" cmpd="sng" algn="ctr">
      <a:solidFill>
        <a:schemeClr val="accent3"/>
      </a:solidFill>
      <a:prstDash val="solid"/>
      <a:miter lim="800000"/>
    </a:ln>
    <a:effectLst/>
  </c:spPr>
  <c:txPr>
    <a:bodyPr/>
    <a:lstStyle/>
    <a:p>
      <a:pPr>
        <a:defRPr>
          <a:solidFill>
            <a:schemeClr val="dk1"/>
          </a:solidFill>
          <a:latin typeface="+mn-lt"/>
          <a:ea typeface="+mn-ea"/>
          <a:cs typeface="+mn-cs"/>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0</xdr:col>
      <xdr:colOff>397566</xdr:colOff>
      <xdr:row>0</xdr:row>
      <xdr:rowOff>157368</xdr:rowOff>
    </xdr:from>
    <xdr:to>
      <xdr:col>2</xdr:col>
      <xdr:colOff>1054211</xdr:colOff>
      <xdr:row>3</xdr:row>
      <xdr:rowOff>195998</xdr:rowOff>
    </xdr:to>
    <xdr:pic>
      <xdr:nvPicPr>
        <xdr:cNvPr id="2" name="Imagen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4133"/>
        <a:stretch/>
      </xdr:blipFill>
      <xdr:spPr>
        <a:xfrm>
          <a:off x="397566" y="157368"/>
          <a:ext cx="1783080" cy="110708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133350</xdr:colOff>
      <xdr:row>8</xdr:row>
      <xdr:rowOff>28575</xdr:rowOff>
    </xdr:from>
    <xdr:to>
      <xdr:col>4</xdr:col>
      <xdr:colOff>1028700</xdr:colOff>
      <xdr:row>28</xdr:row>
      <xdr:rowOff>28575</xdr:rowOff>
    </xdr:to>
    <xdr:graphicFrame macro="">
      <xdr:nvGraphicFramePr>
        <xdr:cNvPr id="2" name="PORCENTAJE DE CALIFICACION POR CICLO">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45</xdr:row>
      <xdr:rowOff>123824</xdr:rowOff>
    </xdr:from>
    <xdr:to>
      <xdr:col>4</xdr:col>
      <xdr:colOff>38100</xdr:colOff>
      <xdr:row>61</xdr:row>
      <xdr:rowOff>152399</xdr:rowOff>
    </xdr:to>
    <xdr:graphicFrame macro="">
      <xdr:nvGraphicFramePr>
        <xdr:cNvPr id="4" name="chart">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73</xdr:row>
      <xdr:rowOff>9526</xdr:rowOff>
    </xdr:from>
    <xdr:to>
      <xdr:col>4</xdr:col>
      <xdr:colOff>38100</xdr:colOff>
      <xdr:row>85</xdr:row>
      <xdr:rowOff>85726</xdr:rowOff>
    </xdr:to>
    <xdr:graphicFrame macro="">
      <xdr:nvGraphicFramePr>
        <xdr:cNvPr id="6" name="chart">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91</xdr:row>
      <xdr:rowOff>158751</xdr:rowOff>
    </xdr:from>
    <xdr:to>
      <xdr:col>4</xdr:col>
      <xdr:colOff>38100</xdr:colOff>
      <xdr:row>106</xdr:row>
      <xdr:rowOff>95251</xdr:rowOff>
    </xdr:to>
    <xdr:graphicFrame macro="">
      <xdr:nvGraphicFramePr>
        <xdr:cNvPr id="8" name="chart">
          <a:extLst>
            <a:ext uri="{FF2B5EF4-FFF2-40B4-BE49-F238E27FC236}">
              <a16:creationId xmlns:a16="http://schemas.microsoft.com/office/drawing/2014/main"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112</xdr:row>
      <xdr:rowOff>152401</xdr:rowOff>
    </xdr:from>
    <xdr:to>
      <xdr:col>4</xdr:col>
      <xdr:colOff>38100</xdr:colOff>
      <xdr:row>127</xdr:row>
      <xdr:rowOff>127001</xdr:rowOff>
    </xdr:to>
    <xdr:graphicFrame macro="">
      <xdr:nvGraphicFramePr>
        <xdr:cNvPr id="10" name="chart">
          <a:extLst>
            <a:ext uri="{FF2B5EF4-FFF2-40B4-BE49-F238E27FC236}">
              <a16:creationId xmlns:a16="http://schemas.microsoft.com/office/drawing/2014/main" id="{00000000-0008-0000-01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171449</xdr:colOff>
      <xdr:row>45</xdr:row>
      <xdr:rowOff>123825</xdr:rowOff>
    </xdr:from>
    <xdr:to>
      <xdr:col>7</xdr:col>
      <xdr:colOff>838199</xdr:colOff>
      <xdr:row>62</xdr:row>
      <xdr:rowOff>0</xdr:rowOff>
    </xdr:to>
    <xdr:graphicFrame macro="">
      <xdr:nvGraphicFramePr>
        <xdr:cNvPr id="11" name="Gráfico 10">
          <a:extLst>
            <a:ext uri="{FF2B5EF4-FFF2-40B4-BE49-F238E27FC236}">
              <a16:creationId xmlns:a16="http://schemas.microsoft.com/office/drawing/2014/main" id="{00000000-0008-0000-01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142875</xdr:colOff>
      <xdr:row>73</xdr:row>
      <xdr:rowOff>0</xdr:rowOff>
    </xdr:from>
    <xdr:to>
      <xdr:col>7</xdr:col>
      <xdr:colOff>809625</xdr:colOff>
      <xdr:row>85</xdr:row>
      <xdr:rowOff>66675</xdr:rowOff>
    </xdr:to>
    <xdr:graphicFrame macro="">
      <xdr:nvGraphicFramePr>
        <xdr:cNvPr id="12" name="Gráfico 11">
          <a:extLst>
            <a:ext uri="{FF2B5EF4-FFF2-40B4-BE49-F238E27FC236}">
              <a16:creationId xmlns:a16="http://schemas.microsoft.com/office/drawing/2014/main" id="{00000000-0008-0000-01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114300</xdr:colOff>
      <xdr:row>94</xdr:row>
      <xdr:rowOff>171450</xdr:rowOff>
    </xdr:from>
    <xdr:to>
      <xdr:col>7</xdr:col>
      <xdr:colOff>781050</xdr:colOff>
      <xdr:row>103</xdr:row>
      <xdr:rowOff>85725</xdr:rowOff>
    </xdr:to>
    <xdr:graphicFrame macro="">
      <xdr:nvGraphicFramePr>
        <xdr:cNvPr id="13" name="Gráfico 12">
          <a:extLst>
            <a:ext uri="{FF2B5EF4-FFF2-40B4-BE49-F238E27FC236}">
              <a16:creationId xmlns:a16="http://schemas.microsoft.com/office/drawing/2014/main" id="{00000000-0008-0000-01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152400</xdr:colOff>
      <xdr:row>115</xdr:row>
      <xdr:rowOff>142875</xdr:rowOff>
    </xdr:from>
    <xdr:to>
      <xdr:col>7</xdr:col>
      <xdr:colOff>819150</xdr:colOff>
      <xdr:row>124</xdr:row>
      <xdr:rowOff>57150</xdr:rowOff>
    </xdr:to>
    <xdr:graphicFrame macro="">
      <xdr:nvGraphicFramePr>
        <xdr:cNvPr id="14" name="Gráfico 13">
          <a:extLst>
            <a:ext uri="{FF2B5EF4-FFF2-40B4-BE49-F238E27FC236}">
              <a16:creationId xmlns:a16="http://schemas.microsoft.com/office/drawing/2014/main" id="{00000000-0008-0000-01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1:L91"/>
  <sheetViews>
    <sheetView tabSelected="1" topLeftCell="A67" zoomScale="115" zoomScaleNormal="115" workbookViewId="0">
      <selection activeCell="L70" sqref="L70"/>
    </sheetView>
  </sheetViews>
  <sheetFormatPr baseColWidth="10" defaultColWidth="9.140625" defaultRowHeight="15" x14ac:dyDescent="0.25"/>
  <cols>
    <col min="1" max="2" width="8.42578125" style="33" customWidth="1"/>
    <col min="3" max="4" width="24.28515625" style="33" customWidth="1"/>
    <col min="5" max="5" width="10.7109375" style="33" customWidth="1"/>
    <col min="6" max="6" width="10.42578125" style="33" hidden="1" customWidth="1"/>
    <col min="7" max="7" width="10.85546875" style="34" customWidth="1"/>
    <col min="8" max="10" width="8.42578125" style="34" customWidth="1"/>
    <col min="11" max="11" width="13" style="33" customWidth="1"/>
    <col min="12" max="12" width="52.7109375" style="35" customWidth="1"/>
    <col min="13" max="16384" width="9.140625" style="33"/>
  </cols>
  <sheetData>
    <row r="1" spans="1:12" ht="27.75" customHeight="1" x14ac:dyDescent="0.25">
      <c r="A1" s="92"/>
      <c r="B1" s="92"/>
      <c r="C1" s="92"/>
      <c r="D1" s="93" t="s">
        <v>165</v>
      </c>
      <c r="E1" s="93"/>
      <c r="F1" s="93"/>
      <c r="G1" s="93"/>
      <c r="H1" s="93"/>
      <c r="I1" s="93"/>
      <c r="J1" s="93"/>
      <c r="K1" s="93"/>
      <c r="L1" s="93"/>
    </row>
    <row r="2" spans="1:12" ht="27.75" customHeight="1" x14ac:dyDescent="0.25">
      <c r="A2" s="92"/>
      <c r="B2" s="92"/>
      <c r="C2" s="92"/>
      <c r="D2" s="93"/>
      <c r="E2" s="93"/>
      <c r="F2" s="93"/>
      <c r="G2" s="93"/>
      <c r="H2" s="93"/>
      <c r="I2" s="93"/>
      <c r="J2" s="93"/>
      <c r="K2" s="93"/>
      <c r="L2" s="93"/>
    </row>
    <row r="3" spans="1:12" ht="27.75" customHeight="1" x14ac:dyDescent="0.25">
      <c r="A3" s="92"/>
      <c r="B3" s="92"/>
      <c r="C3" s="92"/>
      <c r="D3" s="93"/>
      <c r="E3" s="93"/>
      <c r="F3" s="93"/>
      <c r="G3" s="93"/>
      <c r="H3" s="93"/>
      <c r="I3" s="93"/>
      <c r="J3" s="93"/>
      <c r="K3" s="93"/>
      <c r="L3" s="93"/>
    </row>
    <row r="4" spans="1:12" ht="27.75" customHeight="1" x14ac:dyDescent="0.25">
      <c r="A4" s="92"/>
      <c r="B4" s="92"/>
      <c r="C4" s="92"/>
      <c r="D4" s="93"/>
      <c r="E4" s="93"/>
      <c r="F4" s="93"/>
      <c r="G4" s="93"/>
      <c r="H4" s="93"/>
      <c r="I4" s="93"/>
      <c r="J4" s="93"/>
      <c r="K4" s="93"/>
      <c r="L4" s="93"/>
    </row>
    <row r="6" spans="1:12" ht="19.5" customHeight="1" x14ac:dyDescent="0.3">
      <c r="A6" s="97" t="s">
        <v>168</v>
      </c>
      <c r="B6" s="97"/>
      <c r="C6" s="95" t="s">
        <v>167</v>
      </c>
      <c r="D6" s="96"/>
      <c r="F6" s="36" t="s">
        <v>166</v>
      </c>
      <c r="G6" s="94">
        <v>901245271</v>
      </c>
      <c r="H6" s="94"/>
      <c r="J6" s="97" t="s">
        <v>169</v>
      </c>
      <c r="K6" s="97"/>
      <c r="L6" s="37" t="s">
        <v>170</v>
      </c>
    </row>
    <row r="7" spans="1:12" ht="7.5" customHeight="1" x14ac:dyDescent="0.25"/>
    <row r="8" spans="1:12" ht="19.5" customHeight="1" x14ac:dyDescent="0.3">
      <c r="A8" s="98" t="s">
        <v>171</v>
      </c>
      <c r="B8" s="98"/>
      <c r="C8" s="98"/>
      <c r="D8" s="38" t="s">
        <v>172</v>
      </c>
      <c r="F8" s="99" t="s">
        <v>173</v>
      </c>
      <c r="G8" s="99"/>
      <c r="H8" s="100" t="s">
        <v>182</v>
      </c>
      <c r="I8" s="101"/>
      <c r="J8" s="101"/>
      <c r="K8" s="101"/>
      <c r="L8" s="101"/>
    </row>
    <row r="9" spans="1:12" ht="7.5" customHeight="1" x14ac:dyDescent="0.25"/>
    <row r="10" spans="1:12" ht="33" customHeight="1" x14ac:dyDescent="0.25">
      <c r="A10" s="90" t="s">
        <v>0</v>
      </c>
      <c r="B10" s="90"/>
      <c r="C10" s="90"/>
      <c r="D10" s="90"/>
      <c r="E10" s="90"/>
      <c r="F10" s="90"/>
      <c r="G10" s="90"/>
      <c r="H10" s="90"/>
      <c r="I10" s="90"/>
      <c r="J10" s="90"/>
      <c r="K10" s="90"/>
      <c r="L10" s="90"/>
    </row>
    <row r="11" spans="1:12" ht="23.25" customHeight="1" x14ac:dyDescent="0.25">
      <c r="A11" s="103" t="s">
        <v>1</v>
      </c>
      <c r="B11" s="104"/>
      <c r="C11" s="104"/>
      <c r="D11" s="104"/>
      <c r="E11" s="104"/>
      <c r="F11" s="104"/>
      <c r="G11" s="104"/>
      <c r="H11" s="104"/>
      <c r="I11" s="104"/>
      <c r="J11" s="104"/>
      <c r="K11" s="104"/>
      <c r="L11" s="91" t="s">
        <v>118</v>
      </c>
    </row>
    <row r="12" spans="1:12" ht="18.75" customHeight="1" x14ac:dyDescent="0.25">
      <c r="A12" s="105" t="s">
        <v>2</v>
      </c>
      <c r="B12" s="105" t="s">
        <v>3</v>
      </c>
      <c r="C12" s="104"/>
      <c r="D12" s="105" t="s">
        <v>4</v>
      </c>
      <c r="E12" s="105" t="s">
        <v>5</v>
      </c>
      <c r="F12" s="105" t="s">
        <v>6</v>
      </c>
      <c r="G12" s="105" t="s">
        <v>7</v>
      </c>
      <c r="H12" s="109"/>
      <c r="I12" s="109"/>
      <c r="J12" s="102" t="s">
        <v>130</v>
      </c>
      <c r="K12" s="105" t="s">
        <v>8</v>
      </c>
      <c r="L12" s="91"/>
    </row>
    <row r="13" spans="1:12" ht="16.5" customHeight="1" x14ac:dyDescent="0.25">
      <c r="A13" s="104"/>
      <c r="B13" s="104"/>
      <c r="C13" s="104"/>
      <c r="D13" s="104"/>
      <c r="E13" s="104"/>
      <c r="F13" s="104"/>
      <c r="G13" s="110" t="s">
        <v>9</v>
      </c>
      <c r="H13" s="105" t="s">
        <v>10</v>
      </c>
      <c r="I13" s="105" t="s">
        <v>11</v>
      </c>
      <c r="J13" s="102"/>
      <c r="K13" s="104"/>
      <c r="L13" s="91"/>
    </row>
    <row r="14" spans="1:12" ht="24.75" customHeight="1" x14ac:dyDescent="0.25">
      <c r="A14" s="104"/>
      <c r="B14" s="104"/>
      <c r="C14" s="104"/>
      <c r="D14" s="104"/>
      <c r="E14" s="104"/>
      <c r="F14" s="104"/>
      <c r="G14" s="109"/>
      <c r="H14" s="109"/>
      <c r="I14" s="109"/>
      <c r="J14" s="102"/>
      <c r="K14" s="104"/>
      <c r="L14" s="91"/>
    </row>
    <row r="15" spans="1:12" ht="60" customHeight="1" x14ac:dyDescent="0.25">
      <c r="A15" s="111" t="s">
        <v>12</v>
      </c>
      <c r="B15" s="112" t="s">
        <v>13</v>
      </c>
      <c r="C15" s="106" t="s">
        <v>14</v>
      </c>
      <c r="D15" s="27" t="s">
        <v>15</v>
      </c>
      <c r="E15" s="39">
        <v>0.5</v>
      </c>
      <c r="F15" s="107">
        <v>4</v>
      </c>
      <c r="G15" s="29"/>
      <c r="H15" s="30" t="s">
        <v>16</v>
      </c>
      <c r="I15" s="40"/>
      <c r="J15" s="30">
        <f>IF(OR(G15="X",I15="X"),E15,0)</f>
        <v>0</v>
      </c>
      <c r="K15" s="107">
        <f>SUM(J15:J22)</f>
        <v>2.5</v>
      </c>
      <c r="L15" s="31" t="s">
        <v>119</v>
      </c>
    </row>
    <row r="16" spans="1:12" ht="60" customHeight="1" x14ac:dyDescent="0.25">
      <c r="A16" s="104"/>
      <c r="B16" s="108"/>
      <c r="C16" s="108"/>
      <c r="D16" s="27" t="s">
        <v>18</v>
      </c>
      <c r="E16" s="39">
        <v>0.5</v>
      </c>
      <c r="F16" s="108"/>
      <c r="G16" s="40"/>
      <c r="H16" s="29" t="s">
        <v>16</v>
      </c>
      <c r="I16" s="40"/>
      <c r="J16" s="30">
        <f t="shared" ref="J16:J74" si="0">IF(OR(G16="X",I16="X"),E16,0)</f>
        <v>0</v>
      </c>
      <c r="K16" s="108"/>
      <c r="L16" s="31" t="s">
        <v>120</v>
      </c>
    </row>
    <row r="17" spans="1:12" ht="60" customHeight="1" x14ac:dyDescent="0.25">
      <c r="A17" s="104"/>
      <c r="B17" s="108"/>
      <c r="C17" s="108"/>
      <c r="D17" s="27" t="s">
        <v>19</v>
      </c>
      <c r="E17" s="39">
        <v>0.5</v>
      </c>
      <c r="F17" s="108"/>
      <c r="G17" s="29"/>
      <c r="H17" s="29" t="s">
        <v>16</v>
      </c>
      <c r="I17" s="40"/>
      <c r="J17" s="30">
        <f t="shared" si="0"/>
        <v>0</v>
      </c>
      <c r="K17" s="108"/>
      <c r="L17" s="31" t="s">
        <v>121</v>
      </c>
    </row>
    <row r="18" spans="1:12" ht="60" customHeight="1" x14ac:dyDescent="0.25">
      <c r="A18" s="104"/>
      <c r="B18" s="108"/>
      <c r="C18" s="108"/>
      <c r="D18" s="27" t="s">
        <v>20</v>
      </c>
      <c r="E18" s="39">
        <v>0.5</v>
      </c>
      <c r="F18" s="108"/>
      <c r="G18" s="29" t="s">
        <v>16</v>
      </c>
      <c r="H18" s="40"/>
      <c r="I18" s="40"/>
      <c r="J18" s="30">
        <f t="shared" si="0"/>
        <v>0.5</v>
      </c>
      <c r="K18" s="108"/>
      <c r="L18" s="31" t="s">
        <v>122</v>
      </c>
    </row>
    <row r="19" spans="1:12" ht="60" customHeight="1" x14ac:dyDescent="0.25">
      <c r="A19" s="104"/>
      <c r="B19" s="108"/>
      <c r="C19" s="108"/>
      <c r="D19" s="27" t="s">
        <v>21</v>
      </c>
      <c r="E19" s="39">
        <v>0.5</v>
      </c>
      <c r="F19" s="108"/>
      <c r="G19" s="29"/>
      <c r="H19" s="40"/>
      <c r="I19" s="29" t="s">
        <v>16</v>
      </c>
      <c r="J19" s="30">
        <f t="shared" si="0"/>
        <v>0.5</v>
      </c>
      <c r="K19" s="108"/>
      <c r="L19" s="31" t="s">
        <v>123</v>
      </c>
    </row>
    <row r="20" spans="1:12" ht="60" customHeight="1" x14ac:dyDescent="0.25">
      <c r="A20" s="104"/>
      <c r="B20" s="108"/>
      <c r="C20" s="108"/>
      <c r="D20" s="27" t="s">
        <v>22</v>
      </c>
      <c r="E20" s="39">
        <v>0.5</v>
      </c>
      <c r="F20" s="108"/>
      <c r="G20" s="29" t="s">
        <v>16</v>
      </c>
      <c r="H20" s="29"/>
      <c r="I20" s="40"/>
      <c r="J20" s="30">
        <f t="shared" si="0"/>
        <v>0.5</v>
      </c>
      <c r="K20" s="108"/>
      <c r="L20" s="31" t="s">
        <v>193</v>
      </c>
    </row>
    <row r="21" spans="1:12" ht="90.75" customHeight="1" x14ac:dyDescent="0.25">
      <c r="A21" s="104"/>
      <c r="B21" s="108"/>
      <c r="C21" s="108"/>
      <c r="D21" s="27" t="s">
        <v>23</v>
      </c>
      <c r="E21" s="39">
        <v>0.5</v>
      </c>
      <c r="F21" s="108"/>
      <c r="G21" s="29" t="s">
        <v>135</v>
      </c>
      <c r="H21" s="29"/>
      <c r="I21" s="40"/>
      <c r="J21" s="30">
        <f t="shared" si="0"/>
        <v>0.5</v>
      </c>
      <c r="K21" s="108"/>
      <c r="L21" s="31" t="s">
        <v>177</v>
      </c>
    </row>
    <row r="22" spans="1:12" ht="60" customHeight="1" x14ac:dyDescent="0.25">
      <c r="A22" s="104"/>
      <c r="B22" s="108"/>
      <c r="C22" s="108"/>
      <c r="D22" s="27" t="s">
        <v>24</v>
      </c>
      <c r="E22" s="39">
        <v>0.5</v>
      </c>
      <c r="F22" s="108"/>
      <c r="G22" s="40" t="s">
        <v>135</v>
      </c>
      <c r="H22" s="29"/>
      <c r="I22" s="40"/>
      <c r="J22" s="30">
        <f t="shared" si="0"/>
        <v>0.5</v>
      </c>
      <c r="K22" s="108"/>
      <c r="L22" s="31" t="s">
        <v>194</v>
      </c>
    </row>
    <row r="23" spans="1:12" ht="60" customHeight="1" x14ac:dyDescent="0.25">
      <c r="A23" s="104"/>
      <c r="B23" s="108"/>
      <c r="C23" s="106" t="s">
        <v>25</v>
      </c>
      <c r="D23" s="27" t="s">
        <v>26</v>
      </c>
      <c r="E23" s="28">
        <v>2</v>
      </c>
      <c r="F23" s="107">
        <v>6</v>
      </c>
      <c r="G23" s="29"/>
      <c r="H23" s="29" t="s">
        <v>135</v>
      </c>
      <c r="I23" s="40"/>
      <c r="J23" s="30">
        <f t="shared" si="0"/>
        <v>0</v>
      </c>
      <c r="K23" s="107">
        <f>SUM(J23:J25)</f>
        <v>2</v>
      </c>
      <c r="L23" s="31" t="s">
        <v>188</v>
      </c>
    </row>
    <row r="24" spans="1:12" s="32" customFormat="1" ht="60" customHeight="1" x14ac:dyDescent="0.25">
      <c r="A24" s="104"/>
      <c r="B24" s="108"/>
      <c r="C24" s="108"/>
      <c r="D24" s="27" t="s">
        <v>174</v>
      </c>
      <c r="E24" s="28">
        <v>2</v>
      </c>
      <c r="F24" s="108"/>
      <c r="G24" s="29" t="s">
        <v>16</v>
      </c>
      <c r="H24" s="29"/>
      <c r="I24" s="30"/>
      <c r="J24" s="30">
        <f t="shared" si="0"/>
        <v>2</v>
      </c>
      <c r="K24" s="108"/>
      <c r="L24" s="31" t="s">
        <v>189</v>
      </c>
    </row>
    <row r="25" spans="1:12" ht="60" customHeight="1" x14ac:dyDescent="0.25">
      <c r="A25" s="104"/>
      <c r="B25" s="108"/>
      <c r="C25" s="108"/>
      <c r="D25" s="27" t="s">
        <v>27</v>
      </c>
      <c r="E25" s="28">
        <v>2</v>
      </c>
      <c r="F25" s="108"/>
      <c r="G25" s="29"/>
      <c r="H25" s="29" t="s">
        <v>16</v>
      </c>
      <c r="I25" s="40"/>
      <c r="J25" s="30">
        <f t="shared" si="0"/>
        <v>0</v>
      </c>
      <c r="K25" s="108"/>
      <c r="L25" s="31" t="s">
        <v>119</v>
      </c>
    </row>
    <row r="26" spans="1:12" ht="60" customHeight="1" x14ac:dyDescent="0.25">
      <c r="A26" s="104"/>
      <c r="B26" s="112" t="s">
        <v>28</v>
      </c>
      <c r="C26" s="106" t="s">
        <v>29</v>
      </c>
      <c r="D26" s="27" t="s">
        <v>30</v>
      </c>
      <c r="E26" s="28">
        <v>1</v>
      </c>
      <c r="F26" s="107">
        <v>1</v>
      </c>
      <c r="G26" s="40"/>
      <c r="H26" s="29" t="s">
        <v>16</v>
      </c>
      <c r="I26" s="40"/>
      <c r="J26" s="30">
        <f t="shared" si="0"/>
        <v>0</v>
      </c>
      <c r="K26" s="107">
        <f>J26</f>
        <v>0</v>
      </c>
      <c r="L26" s="31" t="s">
        <v>124</v>
      </c>
    </row>
    <row r="27" spans="1:12" ht="60" customHeight="1" x14ac:dyDescent="0.25">
      <c r="A27" s="104"/>
      <c r="B27" s="108"/>
      <c r="C27" s="106" t="s">
        <v>31</v>
      </c>
      <c r="D27" s="27" t="s">
        <v>32</v>
      </c>
      <c r="E27" s="28">
        <v>1</v>
      </c>
      <c r="F27" s="107">
        <v>1</v>
      </c>
      <c r="G27" s="40"/>
      <c r="H27" s="29" t="s">
        <v>16</v>
      </c>
      <c r="I27" s="40"/>
      <c r="J27" s="30">
        <f t="shared" si="0"/>
        <v>0</v>
      </c>
      <c r="K27" s="41">
        <f t="shared" ref="K27:K35" si="1">J27</f>
        <v>0</v>
      </c>
      <c r="L27" s="31" t="s">
        <v>125</v>
      </c>
    </row>
    <row r="28" spans="1:12" ht="60" customHeight="1" x14ac:dyDescent="0.25">
      <c r="A28" s="104"/>
      <c r="B28" s="108"/>
      <c r="C28" s="106" t="s">
        <v>33</v>
      </c>
      <c r="D28" s="27" t="s">
        <v>34</v>
      </c>
      <c r="E28" s="28">
        <v>1</v>
      </c>
      <c r="F28" s="107">
        <v>1</v>
      </c>
      <c r="G28" s="29"/>
      <c r="H28" s="40"/>
      <c r="I28" s="30" t="s">
        <v>16</v>
      </c>
      <c r="J28" s="30">
        <f t="shared" si="0"/>
        <v>1</v>
      </c>
      <c r="K28" s="41">
        <f t="shared" si="1"/>
        <v>1</v>
      </c>
      <c r="L28" s="31" t="s">
        <v>126</v>
      </c>
    </row>
    <row r="29" spans="1:12" ht="60" customHeight="1" x14ac:dyDescent="0.25">
      <c r="A29" s="104"/>
      <c r="B29" s="108"/>
      <c r="C29" s="106" t="s">
        <v>35</v>
      </c>
      <c r="D29" s="27" t="s">
        <v>36</v>
      </c>
      <c r="E29" s="28">
        <v>2</v>
      </c>
      <c r="F29" s="107">
        <v>2</v>
      </c>
      <c r="G29" s="40"/>
      <c r="H29" s="29" t="s">
        <v>16</v>
      </c>
      <c r="I29" s="30"/>
      <c r="J29" s="30">
        <f t="shared" si="0"/>
        <v>0</v>
      </c>
      <c r="K29" s="41">
        <f t="shared" si="1"/>
        <v>0</v>
      </c>
      <c r="L29" s="31" t="s">
        <v>127</v>
      </c>
    </row>
    <row r="30" spans="1:12" ht="60" customHeight="1" x14ac:dyDescent="0.25">
      <c r="A30" s="104"/>
      <c r="B30" s="108"/>
      <c r="C30" s="106" t="s">
        <v>37</v>
      </c>
      <c r="D30" s="27" t="s">
        <v>38</v>
      </c>
      <c r="E30" s="28">
        <v>2</v>
      </c>
      <c r="F30" s="107">
        <v>2</v>
      </c>
      <c r="G30" s="29"/>
      <c r="H30" s="30" t="s">
        <v>16</v>
      </c>
      <c r="I30" s="40"/>
      <c r="J30" s="30">
        <f t="shared" si="0"/>
        <v>0</v>
      </c>
      <c r="K30" s="41">
        <f t="shared" si="1"/>
        <v>0</v>
      </c>
      <c r="L30" s="31" t="s">
        <v>128</v>
      </c>
    </row>
    <row r="31" spans="1:12" ht="60" customHeight="1" x14ac:dyDescent="0.25">
      <c r="A31" s="104"/>
      <c r="B31" s="108"/>
      <c r="C31" s="106" t="s">
        <v>39</v>
      </c>
      <c r="D31" s="27" t="s">
        <v>40</v>
      </c>
      <c r="E31" s="28">
        <v>1</v>
      </c>
      <c r="F31" s="107">
        <v>1</v>
      </c>
      <c r="G31" s="29"/>
      <c r="H31" s="30" t="s">
        <v>16</v>
      </c>
      <c r="I31" s="40"/>
      <c r="J31" s="30">
        <f t="shared" si="0"/>
        <v>0</v>
      </c>
      <c r="K31" s="41">
        <f t="shared" si="1"/>
        <v>0</v>
      </c>
      <c r="L31" s="31" t="s">
        <v>129</v>
      </c>
    </row>
    <row r="32" spans="1:12" ht="60" customHeight="1" x14ac:dyDescent="0.25">
      <c r="A32" s="104"/>
      <c r="B32" s="108"/>
      <c r="C32" s="106" t="s">
        <v>41</v>
      </c>
      <c r="D32" s="27" t="s">
        <v>42</v>
      </c>
      <c r="E32" s="28">
        <v>2</v>
      </c>
      <c r="F32" s="107">
        <v>2</v>
      </c>
      <c r="G32" s="30"/>
      <c r="H32" s="29" t="s">
        <v>135</v>
      </c>
      <c r="I32" s="40"/>
      <c r="J32" s="30">
        <f t="shared" si="0"/>
        <v>0</v>
      </c>
      <c r="K32" s="41">
        <f t="shared" si="1"/>
        <v>0</v>
      </c>
      <c r="L32" s="31" t="s">
        <v>187</v>
      </c>
    </row>
    <row r="33" spans="1:12" ht="60" customHeight="1" x14ac:dyDescent="0.25">
      <c r="A33" s="104"/>
      <c r="B33" s="108"/>
      <c r="C33" s="106" t="s">
        <v>43</v>
      </c>
      <c r="D33" s="27" t="s">
        <v>44</v>
      </c>
      <c r="E33" s="28">
        <v>1</v>
      </c>
      <c r="F33" s="107">
        <v>1</v>
      </c>
      <c r="G33" s="29"/>
      <c r="H33" s="30" t="s">
        <v>135</v>
      </c>
      <c r="I33" s="40"/>
      <c r="J33" s="30">
        <f t="shared" si="0"/>
        <v>0</v>
      </c>
      <c r="K33" s="41">
        <f t="shared" si="1"/>
        <v>0</v>
      </c>
      <c r="L33" s="31" t="s">
        <v>190</v>
      </c>
    </row>
    <row r="34" spans="1:12" ht="60" customHeight="1" x14ac:dyDescent="0.25">
      <c r="A34" s="104"/>
      <c r="B34" s="108"/>
      <c r="C34" s="106" t="s">
        <v>45</v>
      </c>
      <c r="D34" s="27" t="s">
        <v>175</v>
      </c>
      <c r="E34" s="28">
        <v>1</v>
      </c>
      <c r="F34" s="107">
        <v>1</v>
      </c>
      <c r="G34" s="40"/>
      <c r="H34" s="29" t="s">
        <v>16</v>
      </c>
      <c r="I34" s="40"/>
      <c r="J34" s="30">
        <f t="shared" si="0"/>
        <v>0</v>
      </c>
      <c r="K34" s="41">
        <f t="shared" si="1"/>
        <v>0</v>
      </c>
      <c r="L34" s="31" t="s">
        <v>131</v>
      </c>
    </row>
    <row r="35" spans="1:12" ht="60" customHeight="1" x14ac:dyDescent="0.25">
      <c r="A35" s="104"/>
      <c r="B35" s="108"/>
      <c r="C35" s="106" t="s">
        <v>46</v>
      </c>
      <c r="D35" s="27" t="s">
        <v>47</v>
      </c>
      <c r="E35" s="28">
        <v>2</v>
      </c>
      <c r="F35" s="107">
        <v>2</v>
      </c>
      <c r="G35" s="29"/>
      <c r="H35" s="30" t="s">
        <v>16</v>
      </c>
      <c r="I35" s="40"/>
      <c r="J35" s="30">
        <f t="shared" si="0"/>
        <v>0</v>
      </c>
      <c r="K35" s="41">
        <f t="shared" si="1"/>
        <v>0</v>
      </c>
      <c r="L35" s="31" t="s">
        <v>132</v>
      </c>
    </row>
    <row r="36" spans="1:12" ht="60" customHeight="1" x14ac:dyDescent="0.25">
      <c r="A36" s="104"/>
      <c r="B36" s="108"/>
      <c r="C36" s="106" t="s">
        <v>48</v>
      </c>
      <c r="D36" s="27" t="s">
        <v>49</v>
      </c>
      <c r="E36" s="28">
        <v>1</v>
      </c>
      <c r="F36" s="107">
        <v>1</v>
      </c>
      <c r="G36" s="29"/>
      <c r="H36" s="30" t="s">
        <v>16</v>
      </c>
      <c r="I36" s="40"/>
      <c r="J36" s="30">
        <f t="shared" si="0"/>
        <v>0</v>
      </c>
      <c r="K36" s="41">
        <f>J36</f>
        <v>0</v>
      </c>
      <c r="L36" s="31" t="s">
        <v>133</v>
      </c>
    </row>
    <row r="37" spans="1:12" s="32" customFormat="1" ht="60" customHeight="1" x14ac:dyDescent="0.25">
      <c r="A37" s="111" t="s">
        <v>50</v>
      </c>
      <c r="B37" s="112" t="s">
        <v>51</v>
      </c>
      <c r="C37" s="106" t="s">
        <v>52</v>
      </c>
      <c r="D37" s="27" t="s">
        <v>176</v>
      </c>
      <c r="E37" s="28">
        <v>1</v>
      </c>
      <c r="F37" s="107">
        <v>9</v>
      </c>
      <c r="G37" s="29"/>
      <c r="H37" s="30" t="s">
        <v>16</v>
      </c>
      <c r="I37" s="30"/>
      <c r="J37" s="30">
        <f t="shared" si="0"/>
        <v>0</v>
      </c>
      <c r="K37" s="107">
        <f>SUM(J37:J45)</f>
        <v>5</v>
      </c>
      <c r="L37" s="31" t="s">
        <v>191</v>
      </c>
    </row>
    <row r="38" spans="1:12" ht="60" customHeight="1" x14ac:dyDescent="0.25">
      <c r="A38" s="104"/>
      <c r="B38" s="108"/>
      <c r="C38" s="108"/>
      <c r="D38" s="27" t="s">
        <v>53</v>
      </c>
      <c r="E38" s="28">
        <v>1</v>
      </c>
      <c r="F38" s="108"/>
      <c r="G38" s="29"/>
      <c r="H38" s="40" t="s">
        <v>16</v>
      </c>
      <c r="I38" s="40"/>
      <c r="J38" s="30">
        <f t="shared" si="0"/>
        <v>0</v>
      </c>
      <c r="K38" s="108"/>
      <c r="L38" s="31" t="s">
        <v>134</v>
      </c>
    </row>
    <row r="39" spans="1:12" ht="60" customHeight="1" x14ac:dyDescent="0.25">
      <c r="A39" s="104"/>
      <c r="B39" s="108"/>
      <c r="C39" s="108"/>
      <c r="D39" s="27" t="s">
        <v>54</v>
      </c>
      <c r="E39" s="28">
        <v>1</v>
      </c>
      <c r="F39" s="108"/>
      <c r="G39" s="29"/>
      <c r="H39" s="40" t="s">
        <v>16</v>
      </c>
      <c r="I39" s="40"/>
      <c r="J39" s="30">
        <f t="shared" si="0"/>
        <v>0</v>
      </c>
      <c r="K39" s="108"/>
      <c r="L39" s="31" t="s">
        <v>152</v>
      </c>
    </row>
    <row r="40" spans="1:12" ht="60" customHeight="1" x14ac:dyDescent="0.25">
      <c r="A40" s="104"/>
      <c r="B40" s="108"/>
      <c r="C40" s="108"/>
      <c r="D40" s="27" t="s">
        <v>55</v>
      </c>
      <c r="E40" s="28">
        <v>1</v>
      </c>
      <c r="F40" s="108"/>
      <c r="G40" s="29" t="s">
        <v>16</v>
      </c>
      <c r="H40" s="40"/>
      <c r="I40" s="40"/>
      <c r="J40" s="30">
        <f t="shared" si="0"/>
        <v>1</v>
      </c>
      <c r="K40" s="108"/>
      <c r="L40" s="31" t="s">
        <v>195</v>
      </c>
    </row>
    <row r="41" spans="1:12" ht="60" customHeight="1" x14ac:dyDescent="0.25">
      <c r="A41" s="104"/>
      <c r="B41" s="108"/>
      <c r="C41" s="108"/>
      <c r="D41" s="27" t="s">
        <v>56</v>
      </c>
      <c r="E41" s="28">
        <v>1</v>
      </c>
      <c r="F41" s="108"/>
      <c r="G41" s="29" t="s">
        <v>16</v>
      </c>
      <c r="H41" s="30"/>
      <c r="I41" s="40"/>
      <c r="J41" s="30">
        <f t="shared" si="0"/>
        <v>1</v>
      </c>
      <c r="K41" s="108"/>
      <c r="L41" s="31" t="s">
        <v>178</v>
      </c>
    </row>
    <row r="42" spans="1:12" s="32" customFormat="1" ht="60" customHeight="1" x14ac:dyDescent="0.25">
      <c r="A42" s="104"/>
      <c r="B42" s="108"/>
      <c r="C42" s="108"/>
      <c r="D42" s="27" t="s">
        <v>57</v>
      </c>
      <c r="E42" s="28">
        <v>1</v>
      </c>
      <c r="F42" s="108"/>
      <c r="G42" s="29" t="s">
        <v>16</v>
      </c>
      <c r="H42" s="30"/>
      <c r="I42" s="30"/>
      <c r="J42" s="30">
        <f t="shared" si="0"/>
        <v>1</v>
      </c>
      <c r="K42" s="108"/>
      <c r="L42" s="31" t="s">
        <v>136</v>
      </c>
    </row>
    <row r="43" spans="1:12" ht="60" customHeight="1" x14ac:dyDescent="0.25">
      <c r="A43" s="104"/>
      <c r="B43" s="108"/>
      <c r="C43" s="108"/>
      <c r="D43" s="27" t="s">
        <v>58</v>
      </c>
      <c r="E43" s="28">
        <v>1</v>
      </c>
      <c r="F43" s="108"/>
      <c r="G43" s="29"/>
      <c r="H43" s="30" t="s">
        <v>16</v>
      </c>
      <c r="I43" s="40"/>
      <c r="J43" s="30">
        <f t="shared" si="0"/>
        <v>0</v>
      </c>
      <c r="K43" s="108"/>
      <c r="L43" s="31" t="s">
        <v>137</v>
      </c>
    </row>
    <row r="44" spans="1:12" ht="106.5" customHeight="1" x14ac:dyDescent="0.25">
      <c r="A44" s="104"/>
      <c r="B44" s="108"/>
      <c r="C44" s="108"/>
      <c r="D44" s="27" t="s">
        <v>59</v>
      </c>
      <c r="E44" s="28">
        <v>1</v>
      </c>
      <c r="F44" s="108"/>
      <c r="G44" s="29" t="s">
        <v>16</v>
      </c>
      <c r="H44" s="40"/>
      <c r="I44" s="40"/>
      <c r="J44" s="30">
        <f t="shared" si="0"/>
        <v>1</v>
      </c>
      <c r="K44" s="108"/>
      <c r="L44" s="31" t="s">
        <v>185</v>
      </c>
    </row>
    <row r="45" spans="1:12" ht="60" customHeight="1" x14ac:dyDescent="0.25">
      <c r="A45" s="104"/>
      <c r="B45" s="108"/>
      <c r="C45" s="108"/>
      <c r="D45" s="27" t="s">
        <v>60</v>
      </c>
      <c r="E45" s="28">
        <v>1</v>
      </c>
      <c r="F45" s="108"/>
      <c r="G45" s="29"/>
      <c r="H45" s="40"/>
      <c r="I45" s="30" t="s">
        <v>135</v>
      </c>
      <c r="J45" s="30">
        <f t="shared" si="0"/>
        <v>1</v>
      </c>
      <c r="K45" s="108"/>
      <c r="L45" s="31" t="s">
        <v>186</v>
      </c>
    </row>
    <row r="46" spans="1:12" ht="60" customHeight="1" x14ac:dyDescent="0.25">
      <c r="A46" s="104"/>
      <c r="B46" s="108"/>
      <c r="C46" s="106" t="s">
        <v>61</v>
      </c>
      <c r="D46" s="27" t="s">
        <v>62</v>
      </c>
      <c r="E46" s="28">
        <v>2</v>
      </c>
      <c r="F46" s="107">
        <v>5</v>
      </c>
      <c r="G46" s="29" t="s">
        <v>16</v>
      </c>
      <c r="H46" s="40"/>
      <c r="I46" s="40"/>
      <c r="J46" s="30">
        <f t="shared" si="0"/>
        <v>2</v>
      </c>
      <c r="K46" s="107">
        <f>SUM(J46:J48)</f>
        <v>5</v>
      </c>
      <c r="L46" s="31" t="s">
        <v>138</v>
      </c>
    </row>
    <row r="47" spans="1:12" ht="60" customHeight="1" x14ac:dyDescent="0.25">
      <c r="A47" s="104"/>
      <c r="B47" s="108"/>
      <c r="C47" s="108"/>
      <c r="D47" s="27" t="s">
        <v>63</v>
      </c>
      <c r="E47" s="28">
        <v>2</v>
      </c>
      <c r="F47" s="108"/>
      <c r="G47" s="29" t="s">
        <v>16</v>
      </c>
      <c r="H47" s="40"/>
      <c r="I47" s="40"/>
      <c r="J47" s="30">
        <f t="shared" si="0"/>
        <v>2</v>
      </c>
      <c r="K47" s="108"/>
      <c r="L47" s="31" t="s">
        <v>139</v>
      </c>
    </row>
    <row r="48" spans="1:12" ht="60" customHeight="1" x14ac:dyDescent="0.25">
      <c r="A48" s="104"/>
      <c r="B48" s="108"/>
      <c r="C48" s="108"/>
      <c r="D48" s="27" t="s">
        <v>64</v>
      </c>
      <c r="E48" s="28">
        <v>1</v>
      </c>
      <c r="F48" s="108"/>
      <c r="G48" s="29" t="s">
        <v>16</v>
      </c>
      <c r="H48" s="30"/>
      <c r="I48" s="40"/>
      <c r="J48" s="30">
        <f t="shared" si="0"/>
        <v>1</v>
      </c>
      <c r="K48" s="108"/>
      <c r="L48" s="31" t="s">
        <v>179</v>
      </c>
    </row>
    <row r="49" spans="1:12" ht="60" customHeight="1" x14ac:dyDescent="0.25">
      <c r="A49" s="104"/>
      <c r="B49" s="108"/>
      <c r="C49" s="106" t="s">
        <v>65</v>
      </c>
      <c r="D49" s="27" t="s">
        <v>66</v>
      </c>
      <c r="E49" s="28">
        <v>1</v>
      </c>
      <c r="F49" s="107">
        <v>6</v>
      </c>
      <c r="G49" s="29" t="s">
        <v>135</v>
      </c>
      <c r="H49" s="40"/>
      <c r="I49" s="40"/>
      <c r="J49" s="30">
        <f t="shared" si="0"/>
        <v>1</v>
      </c>
      <c r="K49" s="107">
        <f>SUM(J49:J54)</f>
        <v>6</v>
      </c>
      <c r="L49" s="31" t="s">
        <v>179</v>
      </c>
    </row>
    <row r="50" spans="1:12" ht="60" customHeight="1" x14ac:dyDescent="0.25">
      <c r="A50" s="104"/>
      <c r="B50" s="108"/>
      <c r="C50" s="108"/>
      <c r="D50" s="27" t="s">
        <v>67</v>
      </c>
      <c r="E50" s="28">
        <v>1</v>
      </c>
      <c r="F50" s="108"/>
      <c r="G50" s="29" t="s">
        <v>135</v>
      </c>
      <c r="H50" s="40"/>
      <c r="I50" s="40"/>
      <c r="J50" s="30">
        <f t="shared" si="0"/>
        <v>1</v>
      </c>
      <c r="K50" s="108"/>
      <c r="L50" s="31" t="s">
        <v>179</v>
      </c>
    </row>
    <row r="51" spans="1:12" ht="60" customHeight="1" x14ac:dyDescent="0.25">
      <c r="A51" s="104"/>
      <c r="B51" s="108"/>
      <c r="C51" s="108"/>
      <c r="D51" s="27" t="s">
        <v>68</v>
      </c>
      <c r="E51" s="28">
        <v>1</v>
      </c>
      <c r="F51" s="108"/>
      <c r="G51" s="29" t="s">
        <v>135</v>
      </c>
      <c r="H51" s="40"/>
      <c r="I51" s="40"/>
      <c r="J51" s="30">
        <f t="shared" si="0"/>
        <v>1</v>
      </c>
      <c r="K51" s="108"/>
      <c r="L51" s="31" t="s">
        <v>179</v>
      </c>
    </row>
    <row r="52" spans="1:12" ht="60" customHeight="1" x14ac:dyDescent="0.25">
      <c r="A52" s="104"/>
      <c r="B52" s="108"/>
      <c r="C52" s="108"/>
      <c r="D52" s="27" t="s">
        <v>69</v>
      </c>
      <c r="E52" s="28">
        <v>1</v>
      </c>
      <c r="F52" s="108"/>
      <c r="G52" s="29" t="s">
        <v>135</v>
      </c>
      <c r="H52" s="40"/>
      <c r="I52" s="40"/>
      <c r="J52" s="30">
        <f t="shared" si="0"/>
        <v>1</v>
      </c>
      <c r="K52" s="108"/>
      <c r="L52" s="31" t="s">
        <v>179</v>
      </c>
    </row>
    <row r="53" spans="1:12" ht="60" customHeight="1" x14ac:dyDescent="0.25">
      <c r="A53" s="104"/>
      <c r="B53" s="108"/>
      <c r="C53" s="108"/>
      <c r="D53" s="27" t="s">
        <v>70</v>
      </c>
      <c r="E53" s="28">
        <v>1</v>
      </c>
      <c r="F53" s="108"/>
      <c r="G53" s="29" t="s">
        <v>135</v>
      </c>
      <c r="H53" s="40"/>
      <c r="I53" s="40"/>
      <c r="J53" s="30">
        <f t="shared" si="0"/>
        <v>1</v>
      </c>
      <c r="K53" s="108"/>
      <c r="L53" s="31" t="s">
        <v>179</v>
      </c>
    </row>
    <row r="54" spans="1:12" ht="60" customHeight="1" x14ac:dyDescent="0.25">
      <c r="A54" s="104"/>
      <c r="B54" s="108"/>
      <c r="C54" s="108"/>
      <c r="D54" s="27" t="s">
        <v>71</v>
      </c>
      <c r="E54" s="28">
        <v>1</v>
      </c>
      <c r="F54" s="108"/>
      <c r="G54" s="29" t="s">
        <v>135</v>
      </c>
      <c r="H54" s="40"/>
      <c r="I54" s="40"/>
      <c r="J54" s="30">
        <f t="shared" si="0"/>
        <v>1</v>
      </c>
      <c r="K54" s="108"/>
      <c r="L54" s="31" t="s">
        <v>179</v>
      </c>
    </row>
    <row r="55" spans="1:12" ht="60" customHeight="1" x14ac:dyDescent="0.25">
      <c r="A55" s="104"/>
      <c r="B55" s="112" t="s">
        <v>72</v>
      </c>
      <c r="C55" s="106" t="s">
        <v>73</v>
      </c>
      <c r="D55" s="27" t="s">
        <v>74</v>
      </c>
      <c r="E55" s="28">
        <v>4</v>
      </c>
      <c r="F55" s="107">
        <v>15</v>
      </c>
      <c r="G55" s="29"/>
      <c r="H55" s="30" t="s">
        <v>135</v>
      </c>
      <c r="I55" s="40"/>
      <c r="J55" s="30">
        <f t="shared" si="0"/>
        <v>0</v>
      </c>
      <c r="K55" s="107">
        <f>SUM(J55:J58)</f>
        <v>7</v>
      </c>
      <c r="L55" s="31" t="s">
        <v>183</v>
      </c>
    </row>
    <row r="56" spans="1:12" s="32" customFormat="1" ht="60" customHeight="1" x14ac:dyDescent="0.25">
      <c r="A56" s="104"/>
      <c r="B56" s="108"/>
      <c r="C56" s="108"/>
      <c r="D56" s="27" t="s">
        <v>75</v>
      </c>
      <c r="E56" s="28">
        <v>4</v>
      </c>
      <c r="F56" s="108"/>
      <c r="G56" s="29" t="s">
        <v>135</v>
      </c>
      <c r="H56" s="30"/>
      <c r="I56" s="30"/>
      <c r="J56" s="30">
        <f t="shared" si="0"/>
        <v>4</v>
      </c>
      <c r="K56" s="108"/>
      <c r="L56" s="31" t="s">
        <v>141</v>
      </c>
    </row>
    <row r="57" spans="1:12" ht="60" customHeight="1" x14ac:dyDescent="0.25">
      <c r="A57" s="104"/>
      <c r="B57" s="108"/>
      <c r="C57" s="108"/>
      <c r="D57" s="27" t="s">
        <v>76</v>
      </c>
      <c r="E57" s="28">
        <v>3</v>
      </c>
      <c r="F57" s="108"/>
      <c r="G57" s="29"/>
      <c r="H57" s="40"/>
      <c r="I57" s="40" t="s">
        <v>135</v>
      </c>
      <c r="J57" s="30">
        <f t="shared" si="0"/>
        <v>3</v>
      </c>
      <c r="K57" s="108"/>
      <c r="L57" s="42" t="s">
        <v>140</v>
      </c>
    </row>
    <row r="58" spans="1:12" ht="60" customHeight="1" x14ac:dyDescent="0.25">
      <c r="A58" s="104"/>
      <c r="B58" s="108"/>
      <c r="C58" s="108"/>
      <c r="D58" s="27" t="s">
        <v>77</v>
      </c>
      <c r="E58" s="28">
        <v>4</v>
      </c>
      <c r="F58" s="108"/>
      <c r="G58" s="29"/>
      <c r="H58" s="30" t="s">
        <v>135</v>
      </c>
      <c r="I58" s="40"/>
      <c r="J58" s="30">
        <f t="shared" si="0"/>
        <v>0</v>
      </c>
      <c r="K58" s="108"/>
      <c r="L58" s="31" t="s">
        <v>184</v>
      </c>
    </row>
    <row r="59" spans="1:12" ht="60" customHeight="1" x14ac:dyDescent="0.25">
      <c r="A59" s="104"/>
      <c r="B59" s="108"/>
      <c r="C59" s="106" t="s">
        <v>78</v>
      </c>
      <c r="D59" s="27" t="s">
        <v>79</v>
      </c>
      <c r="E59" s="39">
        <v>2.5</v>
      </c>
      <c r="F59" s="107">
        <v>15</v>
      </c>
      <c r="G59" s="29"/>
      <c r="H59" s="30" t="s">
        <v>135</v>
      </c>
      <c r="I59" s="40"/>
      <c r="J59" s="30">
        <f t="shared" si="0"/>
        <v>0</v>
      </c>
      <c r="K59" s="107">
        <f>SUM(J59:J64)</f>
        <v>7.5</v>
      </c>
      <c r="L59" s="31" t="s">
        <v>144</v>
      </c>
    </row>
    <row r="60" spans="1:12" ht="60" customHeight="1" x14ac:dyDescent="0.25">
      <c r="A60" s="104"/>
      <c r="B60" s="108"/>
      <c r="C60" s="108"/>
      <c r="D60" s="27" t="s">
        <v>80</v>
      </c>
      <c r="E60" s="39">
        <v>2.5</v>
      </c>
      <c r="F60" s="108"/>
      <c r="G60" s="29"/>
      <c r="H60" s="30" t="s">
        <v>135</v>
      </c>
      <c r="I60" s="40"/>
      <c r="J60" s="30">
        <f t="shared" si="0"/>
        <v>0</v>
      </c>
      <c r="K60" s="108"/>
      <c r="L60" s="31" t="s">
        <v>145</v>
      </c>
    </row>
    <row r="61" spans="1:12" ht="60" customHeight="1" x14ac:dyDescent="0.25">
      <c r="A61" s="104"/>
      <c r="B61" s="108"/>
      <c r="C61" s="108"/>
      <c r="D61" s="27" t="s">
        <v>81</v>
      </c>
      <c r="E61" s="39">
        <v>2.5</v>
      </c>
      <c r="F61" s="108"/>
      <c r="G61" s="29" t="s">
        <v>135</v>
      </c>
      <c r="H61" s="30"/>
      <c r="I61" s="40"/>
      <c r="J61" s="30">
        <f t="shared" si="0"/>
        <v>2.5</v>
      </c>
      <c r="K61" s="108"/>
      <c r="L61" s="31" t="s">
        <v>192</v>
      </c>
    </row>
    <row r="62" spans="1:12" ht="60" customHeight="1" x14ac:dyDescent="0.25">
      <c r="A62" s="104"/>
      <c r="B62" s="108"/>
      <c r="C62" s="108"/>
      <c r="D62" s="27" t="s">
        <v>82</v>
      </c>
      <c r="E62" s="39">
        <v>2.5</v>
      </c>
      <c r="F62" s="108"/>
      <c r="G62" s="29"/>
      <c r="H62" s="30" t="s">
        <v>135</v>
      </c>
      <c r="I62" s="40"/>
      <c r="J62" s="30">
        <f t="shared" si="0"/>
        <v>0</v>
      </c>
      <c r="K62" s="108"/>
      <c r="L62" s="31" t="s">
        <v>146</v>
      </c>
    </row>
    <row r="63" spans="1:12" ht="60" customHeight="1" x14ac:dyDescent="0.25">
      <c r="A63" s="104"/>
      <c r="B63" s="108"/>
      <c r="C63" s="108"/>
      <c r="D63" s="27" t="s">
        <v>83</v>
      </c>
      <c r="E63" s="39">
        <v>2.5</v>
      </c>
      <c r="F63" s="108"/>
      <c r="G63" s="29" t="s">
        <v>135</v>
      </c>
      <c r="H63" s="40"/>
      <c r="I63" s="40"/>
      <c r="J63" s="30">
        <f t="shared" si="0"/>
        <v>2.5</v>
      </c>
      <c r="K63" s="108"/>
      <c r="L63" s="31" t="s">
        <v>143</v>
      </c>
    </row>
    <row r="64" spans="1:12" ht="60" customHeight="1" x14ac:dyDescent="0.25">
      <c r="A64" s="104"/>
      <c r="B64" s="108"/>
      <c r="C64" s="108"/>
      <c r="D64" s="27" t="s">
        <v>84</v>
      </c>
      <c r="E64" s="39">
        <v>2.5</v>
      </c>
      <c r="F64" s="108"/>
      <c r="G64" s="29" t="s">
        <v>135</v>
      </c>
      <c r="H64" s="40"/>
      <c r="I64" s="40"/>
      <c r="J64" s="30">
        <f t="shared" si="0"/>
        <v>2.5</v>
      </c>
      <c r="K64" s="108"/>
      <c r="L64" s="31" t="s">
        <v>142</v>
      </c>
    </row>
    <row r="65" spans="1:12" ht="60" customHeight="1" x14ac:dyDescent="0.25">
      <c r="A65" s="104"/>
      <c r="B65" s="112" t="s">
        <v>85</v>
      </c>
      <c r="C65" s="106" t="s">
        <v>86</v>
      </c>
      <c r="D65" s="27" t="s">
        <v>87</v>
      </c>
      <c r="E65" s="28">
        <v>5</v>
      </c>
      <c r="F65" s="107">
        <v>10</v>
      </c>
      <c r="G65" s="29" t="s">
        <v>16</v>
      </c>
      <c r="H65" s="40"/>
      <c r="I65" s="40"/>
      <c r="J65" s="30">
        <f t="shared" si="0"/>
        <v>5</v>
      </c>
      <c r="K65" s="107">
        <f>SUM(J65:J66)</f>
        <v>5</v>
      </c>
      <c r="L65" s="31" t="s">
        <v>180</v>
      </c>
    </row>
    <row r="66" spans="1:12" ht="60" customHeight="1" x14ac:dyDescent="0.25">
      <c r="A66" s="104"/>
      <c r="B66" s="108"/>
      <c r="C66" s="108"/>
      <c r="D66" s="27" t="s">
        <v>88</v>
      </c>
      <c r="E66" s="28">
        <v>5</v>
      </c>
      <c r="F66" s="108"/>
      <c r="G66" s="29"/>
      <c r="H66" s="30" t="s">
        <v>135</v>
      </c>
      <c r="I66" s="40"/>
      <c r="J66" s="30">
        <f t="shared" si="0"/>
        <v>0</v>
      </c>
      <c r="K66" s="108"/>
      <c r="L66" s="31" t="s">
        <v>181</v>
      </c>
    </row>
    <row r="67" spans="1:12" ht="60" customHeight="1" x14ac:dyDescent="0.25">
      <c r="A67" s="111" t="s">
        <v>89</v>
      </c>
      <c r="B67" s="112" t="s">
        <v>90</v>
      </c>
      <c r="C67" s="106" t="s">
        <v>91</v>
      </c>
      <c r="D67" s="27" t="s">
        <v>92</v>
      </c>
      <c r="E67" s="43">
        <v>1.25</v>
      </c>
      <c r="F67" s="107">
        <v>5</v>
      </c>
      <c r="G67" s="29"/>
      <c r="H67" s="30" t="s">
        <v>135</v>
      </c>
      <c r="I67" s="40"/>
      <c r="J67" s="30">
        <f t="shared" si="0"/>
        <v>0</v>
      </c>
      <c r="K67" s="107">
        <f>SUM(J67:J70)</f>
        <v>3.75</v>
      </c>
      <c r="L67" s="31" t="s">
        <v>148</v>
      </c>
    </row>
    <row r="68" spans="1:12" ht="60" customHeight="1" x14ac:dyDescent="0.25">
      <c r="A68" s="104"/>
      <c r="B68" s="108"/>
      <c r="C68" s="108"/>
      <c r="D68" s="27" t="s">
        <v>93</v>
      </c>
      <c r="E68" s="43">
        <v>1.25</v>
      </c>
      <c r="F68" s="108"/>
      <c r="G68" s="29"/>
      <c r="H68" s="30"/>
      <c r="I68" s="30" t="s">
        <v>135</v>
      </c>
      <c r="J68" s="30">
        <f t="shared" si="0"/>
        <v>1.25</v>
      </c>
      <c r="K68" s="108"/>
      <c r="L68" s="31" t="s">
        <v>199</v>
      </c>
    </row>
    <row r="69" spans="1:12" ht="60" customHeight="1" x14ac:dyDescent="0.25">
      <c r="A69" s="104"/>
      <c r="B69" s="108"/>
      <c r="C69" s="108"/>
      <c r="D69" s="27" t="s">
        <v>94</v>
      </c>
      <c r="E69" s="43">
        <v>1.25</v>
      </c>
      <c r="F69" s="108"/>
      <c r="G69" s="29"/>
      <c r="H69" s="30"/>
      <c r="I69" s="30" t="s">
        <v>135</v>
      </c>
      <c r="J69" s="30">
        <f t="shared" si="0"/>
        <v>1.25</v>
      </c>
      <c r="K69" s="108"/>
      <c r="L69" s="31" t="s">
        <v>147</v>
      </c>
    </row>
    <row r="70" spans="1:12" ht="60" customHeight="1" x14ac:dyDescent="0.25">
      <c r="A70" s="104"/>
      <c r="B70" s="108"/>
      <c r="C70" s="108"/>
      <c r="D70" s="27" t="s">
        <v>95</v>
      </c>
      <c r="E70" s="43">
        <v>1.25</v>
      </c>
      <c r="F70" s="108"/>
      <c r="G70" s="29" t="s">
        <v>16</v>
      </c>
      <c r="H70" s="40"/>
      <c r="I70" s="30"/>
      <c r="J70" s="30">
        <f t="shared" si="0"/>
        <v>1.25</v>
      </c>
      <c r="K70" s="108"/>
      <c r="L70" s="31" t="s">
        <v>200</v>
      </c>
    </row>
    <row r="71" spans="1:12" ht="60" customHeight="1" x14ac:dyDescent="0.25">
      <c r="A71" s="111" t="s">
        <v>96</v>
      </c>
      <c r="B71" s="112" t="s">
        <v>97</v>
      </c>
      <c r="C71" s="106" t="s">
        <v>98</v>
      </c>
      <c r="D71" s="27" t="s">
        <v>99</v>
      </c>
      <c r="E71" s="39">
        <v>2.5</v>
      </c>
      <c r="F71" s="107">
        <v>10</v>
      </c>
      <c r="G71" s="29"/>
      <c r="H71" s="30" t="s">
        <v>16</v>
      </c>
      <c r="I71" s="30"/>
      <c r="J71" s="30">
        <f t="shared" si="0"/>
        <v>0</v>
      </c>
      <c r="K71" s="107">
        <f>SUM(J71:J74)</f>
        <v>7.5</v>
      </c>
      <c r="L71" s="31" t="s">
        <v>162</v>
      </c>
    </row>
    <row r="72" spans="1:12" ht="60" customHeight="1" x14ac:dyDescent="0.25">
      <c r="A72" s="104"/>
      <c r="B72" s="108"/>
      <c r="C72" s="108"/>
      <c r="D72" s="27" t="s">
        <v>100</v>
      </c>
      <c r="E72" s="39">
        <v>2.5</v>
      </c>
      <c r="F72" s="108"/>
      <c r="G72" s="29"/>
      <c r="H72" s="30"/>
      <c r="I72" s="30" t="s">
        <v>135</v>
      </c>
      <c r="J72" s="30">
        <f t="shared" si="0"/>
        <v>2.5</v>
      </c>
      <c r="K72" s="108"/>
      <c r="L72" s="31" t="s">
        <v>149</v>
      </c>
    </row>
    <row r="73" spans="1:12" ht="60" customHeight="1" x14ac:dyDescent="0.25">
      <c r="A73" s="104"/>
      <c r="B73" s="108"/>
      <c r="C73" s="108"/>
      <c r="D73" s="27" t="s">
        <v>101</v>
      </c>
      <c r="E73" s="39">
        <v>2.5</v>
      </c>
      <c r="F73" s="108"/>
      <c r="G73" s="29" t="s">
        <v>135</v>
      </c>
      <c r="H73" s="40"/>
      <c r="I73" s="40"/>
      <c r="J73" s="30">
        <f t="shared" si="0"/>
        <v>2.5</v>
      </c>
      <c r="K73" s="108"/>
      <c r="L73" s="31" t="s">
        <v>150</v>
      </c>
    </row>
    <row r="74" spans="1:12" ht="60" customHeight="1" x14ac:dyDescent="0.25">
      <c r="A74" s="104"/>
      <c r="B74" s="108"/>
      <c r="C74" s="108"/>
      <c r="D74" s="27" t="s">
        <v>102</v>
      </c>
      <c r="E74" s="39">
        <v>2.5</v>
      </c>
      <c r="F74" s="108"/>
      <c r="G74" s="29"/>
      <c r="H74" s="30"/>
      <c r="I74" s="30" t="s">
        <v>135</v>
      </c>
      <c r="J74" s="30">
        <f t="shared" si="0"/>
        <v>2.5</v>
      </c>
      <c r="K74" s="108"/>
      <c r="L74" s="31" t="s">
        <v>151</v>
      </c>
    </row>
    <row r="75" spans="1:12" ht="60" customHeight="1" x14ac:dyDescent="0.25">
      <c r="A75" s="113" t="s">
        <v>103</v>
      </c>
      <c r="B75" s="104"/>
      <c r="C75" s="104"/>
      <c r="D75" s="104"/>
      <c r="E75" s="104"/>
      <c r="F75" s="44">
        <v>100</v>
      </c>
      <c r="G75" s="40" t="s">
        <v>17</v>
      </c>
      <c r="H75" s="40" t="s">
        <v>17</v>
      </c>
      <c r="I75" s="40" t="s">
        <v>17</v>
      </c>
      <c r="J75" s="40"/>
      <c r="K75" s="44">
        <f>SUM(K15:K74)</f>
        <v>52.25</v>
      </c>
      <c r="L75" s="42" t="str">
        <f>IF(K75=0,"",IF(K75/F75&lt;=60%,"CRITICO",IF(K75/F75&gt;85%,"ACEPTABLE","MODERADAMENTE ACEPTABLE")))</f>
        <v>CRITICO</v>
      </c>
    </row>
    <row r="76" spans="1:12" ht="39.950000000000003" customHeight="1" x14ac:dyDescent="0.25">
      <c r="A76" s="118" t="s">
        <v>104</v>
      </c>
      <c r="B76" s="119"/>
      <c r="C76" s="119"/>
      <c r="D76" s="119"/>
      <c r="E76" s="119"/>
      <c r="F76" s="119"/>
      <c r="G76" s="119"/>
      <c r="H76" s="119"/>
      <c r="I76" s="119"/>
      <c r="J76" s="119"/>
      <c r="K76" s="119"/>
      <c r="L76" s="119"/>
    </row>
    <row r="77" spans="1:12" ht="55.5" customHeight="1" x14ac:dyDescent="0.25">
      <c r="A77" s="114" t="s">
        <v>105</v>
      </c>
      <c r="B77" s="115"/>
      <c r="C77" s="115"/>
      <c r="D77" s="115"/>
      <c r="E77" s="116" t="s">
        <v>106</v>
      </c>
      <c r="F77" s="117"/>
      <c r="G77" s="117"/>
      <c r="H77" s="117"/>
      <c r="I77" s="117"/>
      <c r="J77" s="117"/>
      <c r="K77" s="117"/>
    </row>
    <row r="78" spans="1:12" ht="15.75" thickBot="1" x14ac:dyDescent="0.3"/>
    <row r="79" spans="1:12" ht="23.25" x14ac:dyDescent="0.25">
      <c r="B79" s="6" t="s">
        <v>153</v>
      </c>
      <c r="C79" s="45"/>
      <c r="D79" s="45"/>
      <c r="E79" s="45"/>
      <c r="F79" s="45"/>
      <c r="G79" s="46"/>
      <c r="H79" s="45"/>
      <c r="I79" s="47"/>
      <c r="J79" s="47"/>
      <c r="K79" s="48"/>
    </row>
    <row r="80" spans="1:12" ht="23.25" x14ac:dyDescent="0.25">
      <c r="B80" s="7" t="s">
        <v>154</v>
      </c>
      <c r="C80" s="49"/>
      <c r="D80" s="49"/>
      <c r="E80" s="49"/>
      <c r="F80" s="49"/>
      <c r="G80" s="50"/>
      <c r="H80" s="49"/>
      <c r="I80" s="51"/>
      <c r="J80" s="51"/>
      <c r="K80" s="52"/>
    </row>
    <row r="81" spans="2:11" ht="24" thickBot="1" x14ac:dyDescent="0.3">
      <c r="B81" s="8" t="s">
        <v>155</v>
      </c>
      <c r="C81" s="53"/>
      <c r="D81" s="53"/>
      <c r="E81" s="53"/>
      <c r="F81" s="53"/>
      <c r="G81" s="54"/>
      <c r="H81" s="53"/>
      <c r="I81" s="55"/>
      <c r="J81" s="55"/>
      <c r="K81" s="56"/>
    </row>
    <row r="82" spans="2:11" ht="15.75" thickBot="1" x14ac:dyDescent="0.3">
      <c r="B82" s="57"/>
      <c r="C82" s="57"/>
      <c r="D82" s="57"/>
      <c r="E82" s="57"/>
      <c r="F82" s="57"/>
      <c r="G82" s="58"/>
      <c r="H82" s="57"/>
    </row>
    <row r="83" spans="2:11" ht="23.25" x14ac:dyDescent="0.25">
      <c r="B83" s="9" t="s">
        <v>156</v>
      </c>
      <c r="C83" s="59"/>
      <c r="D83" s="59"/>
      <c r="E83" s="59"/>
      <c r="F83" s="59"/>
      <c r="G83" s="60"/>
      <c r="H83" s="61"/>
      <c r="I83" s="62"/>
      <c r="J83" s="62"/>
      <c r="K83" s="63"/>
    </row>
    <row r="84" spans="2:11" ht="23.25" x14ac:dyDescent="0.25">
      <c r="B84" s="10" t="s">
        <v>157</v>
      </c>
      <c r="C84" s="64"/>
      <c r="D84" s="64"/>
      <c r="E84" s="64"/>
      <c r="F84" s="64"/>
      <c r="G84" s="65"/>
      <c r="H84" s="64"/>
      <c r="I84" s="66"/>
      <c r="J84" s="66"/>
      <c r="K84" s="67"/>
    </row>
    <row r="85" spans="2:11" ht="23.25" x14ac:dyDescent="0.25">
      <c r="B85" s="10" t="s">
        <v>158</v>
      </c>
      <c r="C85" s="64"/>
      <c r="D85" s="64"/>
      <c r="E85" s="64"/>
      <c r="F85" s="64"/>
      <c r="G85" s="65"/>
      <c r="H85" s="64"/>
      <c r="I85" s="66"/>
      <c r="J85" s="66"/>
      <c r="K85" s="67"/>
    </row>
    <row r="86" spans="2:11" ht="24" thickBot="1" x14ac:dyDescent="0.3">
      <c r="B86" s="11" t="s">
        <v>159</v>
      </c>
      <c r="C86" s="68"/>
      <c r="D86" s="68"/>
      <c r="E86" s="68"/>
      <c r="F86" s="68"/>
      <c r="G86" s="69"/>
      <c r="H86" s="68"/>
      <c r="I86" s="70"/>
      <c r="J86" s="70"/>
      <c r="K86" s="71"/>
    </row>
    <row r="87" spans="2:11" ht="15.75" thickBot="1" x14ac:dyDescent="0.3">
      <c r="B87" s="57"/>
      <c r="C87" s="57"/>
      <c r="D87" s="57"/>
      <c r="E87" s="57"/>
      <c r="F87" s="57"/>
      <c r="G87" s="58"/>
      <c r="H87" s="57"/>
    </row>
    <row r="88" spans="2:11" ht="23.25" x14ac:dyDescent="0.25">
      <c r="B88" s="72" t="s">
        <v>160</v>
      </c>
      <c r="C88" s="73"/>
      <c r="D88" s="73"/>
      <c r="E88" s="74"/>
      <c r="F88" s="74"/>
      <c r="G88" s="75"/>
      <c r="H88" s="74"/>
      <c r="I88" s="76"/>
      <c r="J88" s="76"/>
      <c r="K88" s="77"/>
    </row>
    <row r="89" spans="2:11" ht="23.25" x14ac:dyDescent="0.25">
      <c r="B89" s="78" t="s">
        <v>196</v>
      </c>
      <c r="C89" s="79"/>
      <c r="D89" s="79"/>
      <c r="E89" s="80"/>
      <c r="F89" s="80"/>
      <c r="G89" s="81"/>
      <c r="H89" s="80"/>
      <c r="I89" s="82"/>
      <c r="J89" s="82"/>
      <c r="K89" s="83"/>
    </row>
    <row r="90" spans="2:11" ht="23.25" x14ac:dyDescent="0.25">
      <c r="B90" s="78" t="s">
        <v>197</v>
      </c>
      <c r="C90" s="79"/>
      <c r="D90" s="79"/>
      <c r="E90" s="80"/>
      <c r="F90" s="80"/>
      <c r="G90" s="81"/>
      <c r="H90" s="80"/>
      <c r="I90" s="82"/>
      <c r="J90" s="82"/>
      <c r="K90" s="83"/>
    </row>
    <row r="91" spans="2:11" ht="24" thickBot="1" x14ac:dyDescent="0.3">
      <c r="B91" s="84" t="s">
        <v>198</v>
      </c>
      <c r="C91" s="85"/>
      <c r="D91" s="85"/>
      <c r="E91" s="86"/>
      <c r="F91" s="86"/>
      <c r="G91" s="87"/>
      <c r="H91" s="86"/>
      <c r="I91" s="88"/>
      <c r="J91" s="88"/>
      <c r="K91" s="89"/>
    </row>
  </sheetData>
  <autoFilter ref="A14:L77" xr:uid="{00000000-0009-0000-0000-000000000000}">
    <filterColumn colId="1" showButton="0"/>
  </autoFilter>
  <mergeCells count="91">
    <mergeCell ref="A75:E75"/>
    <mergeCell ref="A77:D77"/>
    <mergeCell ref="E77:K77"/>
    <mergeCell ref="A76:L76"/>
    <mergeCell ref="A71:A74"/>
    <mergeCell ref="B71:B74"/>
    <mergeCell ref="C71:C74"/>
    <mergeCell ref="F71:F74"/>
    <mergeCell ref="K71:K74"/>
    <mergeCell ref="A67:A70"/>
    <mergeCell ref="B67:B70"/>
    <mergeCell ref="C67:C70"/>
    <mergeCell ref="F67:F70"/>
    <mergeCell ref="K67:K70"/>
    <mergeCell ref="K55:K58"/>
    <mergeCell ref="K59:K64"/>
    <mergeCell ref="B65:B66"/>
    <mergeCell ref="C65:C66"/>
    <mergeCell ref="F65:F66"/>
    <mergeCell ref="K65:K66"/>
    <mergeCell ref="K37:K45"/>
    <mergeCell ref="A37:A66"/>
    <mergeCell ref="B37:B54"/>
    <mergeCell ref="C37:C45"/>
    <mergeCell ref="F37:F45"/>
    <mergeCell ref="B55:B64"/>
    <mergeCell ref="C55:C58"/>
    <mergeCell ref="F55:F58"/>
    <mergeCell ref="C46:C48"/>
    <mergeCell ref="F46:F48"/>
    <mergeCell ref="C59:C64"/>
    <mergeCell ref="F59:F64"/>
    <mergeCell ref="K46:K48"/>
    <mergeCell ref="C49:C54"/>
    <mergeCell ref="F49:F54"/>
    <mergeCell ref="K49:K54"/>
    <mergeCell ref="C36"/>
    <mergeCell ref="F36"/>
    <mergeCell ref="A15:A36"/>
    <mergeCell ref="B15:B25"/>
    <mergeCell ref="C15:C22"/>
    <mergeCell ref="F15:F22"/>
    <mergeCell ref="C33"/>
    <mergeCell ref="F33"/>
    <mergeCell ref="C34"/>
    <mergeCell ref="F34"/>
    <mergeCell ref="C35"/>
    <mergeCell ref="F35"/>
    <mergeCell ref="B26:B36"/>
    <mergeCell ref="C26"/>
    <mergeCell ref="F26"/>
    <mergeCell ref="C29"/>
    <mergeCell ref="C31"/>
    <mergeCell ref="F31"/>
    <mergeCell ref="K26"/>
    <mergeCell ref="C27"/>
    <mergeCell ref="F27"/>
    <mergeCell ref="C28"/>
    <mergeCell ref="F28"/>
    <mergeCell ref="C32"/>
    <mergeCell ref="F32"/>
    <mergeCell ref="K12:K14"/>
    <mergeCell ref="K15:K22"/>
    <mergeCell ref="C23:C25"/>
    <mergeCell ref="F23:F25"/>
    <mergeCell ref="K23:K25"/>
    <mergeCell ref="E12:E14"/>
    <mergeCell ref="F12:F14"/>
    <mergeCell ref="G12:I12"/>
    <mergeCell ref="G13:G14"/>
    <mergeCell ref="H13:H14"/>
    <mergeCell ref="I13:I14"/>
    <mergeCell ref="F29"/>
    <mergeCell ref="C30"/>
    <mergeCell ref="F30"/>
    <mergeCell ref="A10:L10"/>
    <mergeCell ref="L11:L14"/>
    <mergeCell ref="A1:C4"/>
    <mergeCell ref="D1:L4"/>
    <mergeCell ref="G6:H6"/>
    <mergeCell ref="C6:D6"/>
    <mergeCell ref="A6:B6"/>
    <mergeCell ref="J6:K6"/>
    <mergeCell ref="A8:C8"/>
    <mergeCell ref="F8:G8"/>
    <mergeCell ref="H8:L8"/>
    <mergeCell ref="J12:J14"/>
    <mergeCell ref="A11:K11"/>
    <mergeCell ref="A12:A14"/>
    <mergeCell ref="B12:C14"/>
    <mergeCell ref="D12:D14"/>
  </mergeCells>
  <conditionalFormatting sqref="K75">
    <cfRule type="cellIs" dxfId="5" priority="4" operator="greaterThanOrEqual">
      <formula>86</formula>
    </cfRule>
    <cfRule type="cellIs" dxfId="4" priority="5" operator="between">
      <formula>61</formula>
      <formula>85</formula>
    </cfRule>
    <cfRule type="cellIs" dxfId="3" priority="6" operator="lessThanOrEqual">
      <formula>60</formula>
    </cfRule>
  </conditionalFormatting>
  <conditionalFormatting sqref="L75">
    <cfRule type="beginsWith" dxfId="2" priority="1" operator="beginsWith" text="MODERADAMENTE">
      <formula>LEFT(L75,LEN("MODERADAMENTE"))="MODERADAMENTE"</formula>
    </cfRule>
    <cfRule type="beginsWith" dxfId="1" priority="2" operator="beginsWith" text="ACEPTABLE">
      <formula>LEFT(L75,LEN("ACEPTABLE"))="ACEPTABLE"</formula>
    </cfRule>
    <cfRule type="containsText" dxfId="0" priority="3" operator="containsText" text="CRITICO">
      <formula>NOT(ISERROR(SEARCH("CRITICO",L75)))</formula>
    </cfRule>
  </conditionalFormatting>
  <pageMargins left="0.7" right="0.7" top="0.75" bottom="0.75" header="0.3" footer="0.3"/>
  <pageSetup paperSize="9" scale="46" fitToHeight="0" orientation="portrait" verticalDpi="20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pageSetUpPr fitToPage="1"/>
  </sheetPr>
  <dimension ref="A1:H112"/>
  <sheetViews>
    <sheetView view="pageBreakPreview" topLeftCell="A2" zoomScale="60" zoomScaleNormal="100" workbookViewId="0">
      <selection activeCell="B33" sqref="B33:B34"/>
    </sheetView>
  </sheetViews>
  <sheetFormatPr baseColWidth="10" defaultColWidth="9.140625" defaultRowHeight="15" x14ac:dyDescent="0.25"/>
  <cols>
    <col min="1" max="1" width="21.5703125" style="17" customWidth="1"/>
    <col min="2" max="2" width="16.28515625" style="17" bestFit="1" customWidth="1"/>
    <col min="3" max="3" width="15" style="17" customWidth="1"/>
    <col min="4" max="4" width="19.42578125" style="17" customWidth="1"/>
    <col min="5" max="5" width="45.28515625" style="17" customWidth="1"/>
    <col min="6" max="6" width="13.7109375" style="17" customWidth="1"/>
    <col min="7" max="7" width="12.28515625" style="17" customWidth="1"/>
    <col min="8" max="8" width="13.28515625" style="17" customWidth="1"/>
    <col min="9" max="9" width="9.140625" style="17"/>
    <col min="10" max="10" width="9.140625" style="17" customWidth="1"/>
    <col min="11" max="16384" width="9.140625" style="17"/>
  </cols>
  <sheetData>
    <row r="1" spans="1:5" ht="39.950000000000003" customHeight="1" x14ac:dyDescent="0.25">
      <c r="A1" s="120" t="s">
        <v>107</v>
      </c>
      <c r="B1" s="120"/>
      <c r="C1" s="121"/>
      <c r="D1" s="121"/>
    </row>
    <row r="2" spans="1:5" ht="30" x14ac:dyDescent="0.25">
      <c r="A2" s="18" t="s">
        <v>2</v>
      </c>
      <c r="B2" s="18" t="s">
        <v>161</v>
      </c>
      <c r="C2" s="18" t="s">
        <v>108</v>
      </c>
      <c r="D2" s="18" t="s">
        <v>109</v>
      </c>
      <c r="E2" s="12"/>
    </row>
    <row r="3" spans="1:5" x14ac:dyDescent="0.25">
      <c r="A3" s="3" t="s">
        <v>12</v>
      </c>
      <c r="B3" s="14">
        <v>25</v>
      </c>
      <c r="C3" s="14">
        <f>SUM('Estandares Minimos'!K15:K36)</f>
        <v>5.5</v>
      </c>
      <c r="D3" s="16">
        <f>C3/B3</f>
        <v>0.22</v>
      </c>
    </row>
    <row r="4" spans="1:5" x14ac:dyDescent="0.25">
      <c r="A4" s="3" t="s">
        <v>50</v>
      </c>
      <c r="B4" s="14">
        <v>60</v>
      </c>
      <c r="C4" s="14">
        <f>SUM('Estandares Minimos'!K37:K66)</f>
        <v>35.5</v>
      </c>
      <c r="D4" s="16">
        <f t="shared" ref="D4:D6" si="0">C4/B4</f>
        <v>0.59166666666666667</v>
      </c>
    </row>
    <row r="5" spans="1:5" x14ac:dyDescent="0.25">
      <c r="A5" s="3" t="s">
        <v>89</v>
      </c>
      <c r="B5" s="14">
        <v>5</v>
      </c>
      <c r="C5" s="14">
        <f>SUM('Estandares Minimos'!K67:K70)</f>
        <v>3.75</v>
      </c>
      <c r="D5" s="16">
        <f t="shared" si="0"/>
        <v>0.75</v>
      </c>
    </row>
    <row r="6" spans="1:5" x14ac:dyDescent="0.25">
      <c r="A6" s="3" t="s">
        <v>96</v>
      </c>
      <c r="B6" s="14">
        <v>10</v>
      </c>
      <c r="C6" s="14">
        <f>SUM('Estandares Minimos'!K71:K74)</f>
        <v>7.5</v>
      </c>
      <c r="D6" s="16">
        <f t="shared" si="0"/>
        <v>0.75</v>
      </c>
    </row>
    <row r="7" spans="1:5" x14ac:dyDescent="0.25">
      <c r="A7" s="19" t="s">
        <v>110</v>
      </c>
      <c r="B7" s="20">
        <f>SUM(B3:B6)</f>
        <v>100</v>
      </c>
      <c r="C7" s="20">
        <f>SUM(C3:C6)</f>
        <v>52.25</v>
      </c>
      <c r="D7" s="20"/>
    </row>
    <row r="31" spans="1:8" ht="21" x14ac:dyDescent="0.25">
      <c r="A31" s="122" t="s">
        <v>111</v>
      </c>
      <c r="B31" s="122"/>
      <c r="C31" s="123"/>
      <c r="D31" s="123"/>
      <c r="E31" s="123"/>
      <c r="F31" s="123"/>
      <c r="G31" s="123"/>
      <c r="H31" s="123"/>
    </row>
    <row r="32" spans="1:8" ht="47.25" x14ac:dyDescent="0.25">
      <c r="A32" s="1" t="s">
        <v>112</v>
      </c>
      <c r="B32" s="1" t="s">
        <v>163</v>
      </c>
      <c r="C32" s="1" t="s">
        <v>108</v>
      </c>
      <c r="D32" s="1" t="s">
        <v>113</v>
      </c>
      <c r="E32" s="1" t="s">
        <v>114</v>
      </c>
      <c r="F32" s="1" t="s">
        <v>164</v>
      </c>
      <c r="G32" s="1" t="s">
        <v>108</v>
      </c>
      <c r="H32" s="1" t="s">
        <v>113</v>
      </c>
    </row>
    <row r="33" spans="1:8" ht="60" x14ac:dyDescent="0.25">
      <c r="A33" s="124" t="s">
        <v>13</v>
      </c>
      <c r="B33" s="125">
        <v>10</v>
      </c>
      <c r="C33" s="125">
        <v>8.5</v>
      </c>
      <c r="D33" s="126">
        <f>+C33/B33</f>
        <v>0.85</v>
      </c>
      <c r="E33" s="4" t="s">
        <v>14</v>
      </c>
      <c r="F33" s="4">
        <v>4</v>
      </c>
      <c r="G33" s="4">
        <f>+'Estandares Minimos'!K15</f>
        <v>2.5</v>
      </c>
      <c r="H33" s="13">
        <f t="shared" ref="H33:H45" si="1">+G33/F33</f>
        <v>0.625</v>
      </c>
    </row>
    <row r="34" spans="1:8" ht="30" x14ac:dyDescent="0.25">
      <c r="A34" s="125"/>
      <c r="B34" s="125"/>
      <c r="C34" s="125"/>
      <c r="D34" s="126"/>
      <c r="E34" s="4" t="s">
        <v>25</v>
      </c>
      <c r="F34" s="4">
        <v>6</v>
      </c>
      <c r="G34" s="4">
        <f>+'Estandares Minimos'!K23</f>
        <v>2</v>
      </c>
      <c r="H34" s="13">
        <f t="shared" si="1"/>
        <v>0.33333333333333331</v>
      </c>
    </row>
    <row r="35" spans="1:8" x14ac:dyDescent="0.25">
      <c r="A35" s="124" t="s">
        <v>28</v>
      </c>
      <c r="B35" s="125">
        <v>15</v>
      </c>
      <c r="C35" s="125">
        <v>8</v>
      </c>
      <c r="D35" s="126">
        <f>+C35/B35</f>
        <v>0.53333333333333333</v>
      </c>
      <c r="E35" s="4" t="s">
        <v>29</v>
      </c>
      <c r="F35" s="4">
        <v>1</v>
      </c>
      <c r="G35" s="4">
        <f>+'Estandares Minimos'!K26</f>
        <v>0</v>
      </c>
      <c r="H35" s="13">
        <f t="shared" si="1"/>
        <v>0</v>
      </c>
    </row>
    <row r="36" spans="1:8" ht="30" x14ac:dyDescent="0.25">
      <c r="A36" s="125"/>
      <c r="B36" s="125"/>
      <c r="C36" s="125"/>
      <c r="D36" s="126"/>
      <c r="E36" s="4" t="s">
        <v>31</v>
      </c>
      <c r="F36" s="4">
        <v>1</v>
      </c>
      <c r="G36" s="4">
        <f>+'Estandares Minimos'!K27</f>
        <v>0</v>
      </c>
      <c r="H36" s="13">
        <f t="shared" si="1"/>
        <v>0</v>
      </c>
    </row>
    <row r="37" spans="1:8" x14ac:dyDescent="0.25">
      <c r="A37" s="125"/>
      <c r="B37" s="125"/>
      <c r="C37" s="125"/>
      <c r="D37" s="126"/>
      <c r="E37" s="4" t="s">
        <v>33</v>
      </c>
      <c r="F37" s="4">
        <v>1</v>
      </c>
      <c r="G37" s="4">
        <f>+'Estandares Minimos'!K28</f>
        <v>1</v>
      </c>
      <c r="H37" s="13">
        <f t="shared" si="1"/>
        <v>1</v>
      </c>
    </row>
    <row r="38" spans="1:8" x14ac:dyDescent="0.25">
      <c r="A38" s="125"/>
      <c r="B38" s="125"/>
      <c r="C38" s="125"/>
      <c r="D38" s="126"/>
      <c r="E38" s="4" t="s">
        <v>35</v>
      </c>
      <c r="F38" s="4">
        <v>2</v>
      </c>
      <c r="G38" s="4">
        <f>+'Estandares Minimos'!K29</f>
        <v>0</v>
      </c>
      <c r="H38" s="13">
        <f t="shared" si="1"/>
        <v>0</v>
      </c>
    </row>
    <row r="39" spans="1:8" x14ac:dyDescent="0.25">
      <c r="A39" s="125"/>
      <c r="B39" s="125"/>
      <c r="C39" s="125"/>
      <c r="D39" s="126"/>
      <c r="E39" s="4" t="s">
        <v>37</v>
      </c>
      <c r="F39" s="4">
        <v>2</v>
      </c>
      <c r="G39" s="4">
        <f>+'Estandares Minimos'!K30</f>
        <v>0</v>
      </c>
      <c r="H39" s="13">
        <f t="shared" si="1"/>
        <v>0</v>
      </c>
    </row>
    <row r="40" spans="1:8" x14ac:dyDescent="0.25">
      <c r="A40" s="125"/>
      <c r="B40" s="125"/>
      <c r="C40" s="125"/>
      <c r="D40" s="126"/>
      <c r="E40" s="4" t="s">
        <v>39</v>
      </c>
      <c r="F40" s="4">
        <v>1</v>
      </c>
      <c r="G40" s="4">
        <f>+'Estandares Minimos'!K31</f>
        <v>0</v>
      </c>
      <c r="H40" s="13">
        <f t="shared" si="1"/>
        <v>0</v>
      </c>
    </row>
    <row r="41" spans="1:8" ht="30" x14ac:dyDescent="0.25">
      <c r="A41" s="125"/>
      <c r="B41" s="125"/>
      <c r="C41" s="125"/>
      <c r="D41" s="126"/>
      <c r="E41" s="4" t="s">
        <v>41</v>
      </c>
      <c r="F41" s="4">
        <v>2</v>
      </c>
      <c r="G41" s="4">
        <f>+'Estandares Minimos'!K32</f>
        <v>0</v>
      </c>
      <c r="H41" s="13">
        <f t="shared" si="1"/>
        <v>0</v>
      </c>
    </row>
    <row r="42" spans="1:8" x14ac:dyDescent="0.25">
      <c r="A42" s="125"/>
      <c r="B42" s="125"/>
      <c r="C42" s="125"/>
      <c r="D42" s="126"/>
      <c r="E42" s="4" t="s">
        <v>43</v>
      </c>
      <c r="F42" s="4">
        <v>1</v>
      </c>
      <c r="G42" s="4">
        <f>+'Estandares Minimos'!K33</f>
        <v>0</v>
      </c>
      <c r="H42" s="13">
        <f t="shared" si="1"/>
        <v>0</v>
      </c>
    </row>
    <row r="43" spans="1:8" x14ac:dyDescent="0.25">
      <c r="A43" s="125"/>
      <c r="B43" s="125"/>
      <c r="C43" s="125"/>
      <c r="D43" s="126"/>
      <c r="E43" s="4" t="s">
        <v>45</v>
      </c>
      <c r="F43" s="4">
        <v>1</v>
      </c>
      <c r="G43" s="4">
        <f>+'Estandares Minimos'!K34</f>
        <v>0</v>
      </c>
      <c r="H43" s="13">
        <f t="shared" si="1"/>
        <v>0</v>
      </c>
    </row>
    <row r="44" spans="1:8" x14ac:dyDescent="0.25">
      <c r="A44" s="125"/>
      <c r="B44" s="125"/>
      <c r="C44" s="125"/>
      <c r="D44" s="126"/>
      <c r="E44" s="4" t="s">
        <v>46</v>
      </c>
      <c r="F44" s="4">
        <v>2</v>
      </c>
      <c r="G44" s="4">
        <f>+'Estandares Minimos'!K35</f>
        <v>0</v>
      </c>
      <c r="H44" s="13">
        <f t="shared" si="1"/>
        <v>0</v>
      </c>
    </row>
    <row r="45" spans="1:8" x14ac:dyDescent="0.25">
      <c r="A45" s="125"/>
      <c r="B45" s="125"/>
      <c r="C45" s="125"/>
      <c r="D45" s="126"/>
      <c r="E45" s="4" t="s">
        <v>48</v>
      </c>
      <c r="F45" s="4">
        <v>1</v>
      </c>
      <c r="G45" s="4">
        <f>+'Estandares Minimos'!K36</f>
        <v>0</v>
      </c>
      <c r="H45" s="13">
        <f t="shared" si="1"/>
        <v>0</v>
      </c>
    </row>
    <row r="46" spans="1:8" x14ac:dyDescent="0.25">
      <c r="A46" s="21"/>
      <c r="B46" s="21"/>
      <c r="C46" s="21"/>
      <c r="D46" s="22"/>
      <c r="E46" s="21"/>
      <c r="F46" s="21"/>
      <c r="G46" s="21"/>
      <c r="H46" s="23"/>
    </row>
    <row r="47" spans="1:8" x14ac:dyDescent="0.25">
      <c r="A47" s="24" t="s">
        <v>13</v>
      </c>
      <c r="B47" s="26">
        <f>+C33</f>
        <v>8.5</v>
      </c>
      <c r="C47" s="21"/>
      <c r="E47" s="21"/>
      <c r="F47" s="21"/>
      <c r="G47" s="21"/>
      <c r="H47" s="23"/>
    </row>
    <row r="48" spans="1:8" x14ac:dyDescent="0.25">
      <c r="A48" s="25" t="s">
        <v>28</v>
      </c>
      <c r="B48" s="26">
        <f>+C35</f>
        <v>8</v>
      </c>
      <c r="C48" s="21"/>
      <c r="E48" s="21"/>
      <c r="F48" s="21"/>
      <c r="G48" s="21"/>
      <c r="H48" s="23"/>
    </row>
    <row r="65" spans="1:8" ht="21" x14ac:dyDescent="0.25">
      <c r="A65" s="127" t="s">
        <v>115</v>
      </c>
      <c r="B65" s="127"/>
      <c r="C65" s="128"/>
      <c r="D65" s="128"/>
      <c r="E65" s="128"/>
      <c r="F65" s="128"/>
      <c r="G65" s="128"/>
      <c r="H65" s="128"/>
    </row>
    <row r="66" spans="1:8" ht="47.25" x14ac:dyDescent="0.25">
      <c r="A66" s="1" t="s">
        <v>112</v>
      </c>
      <c r="B66" s="1" t="s">
        <v>163</v>
      </c>
      <c r="C66" s="1" t="s">
        <v>108</v>
      </c>
      <c r="D66" s="1" t="s">
        <v>113</v>
      </c>
      <c r="E66" s="1" t="s">
        <v>114</v>
      </c>
      <c r="F66" s="1" t="s">
        <v>164</v>
      </c>
      <c r="G66" s="1" t="s">
        <v>108</v>
      </c>
      <c r="H66" s="1" t="s">
        <v>113</v>
      </c>
    </row>
    <row r="67" spans="1:8" x14ac:dyDescent="0.25">
      <c r="A67" s="125" t="s">
        <v>51</v>
      </c>
      <c r="B67" s="125">
        <v>20</v>
      </c>
      <c r="C67" s="129">
        <f>SUM('Estandares Minimos'!K37:K54)</f>
        <v>16</v>
      </c>
      <c r="D67" s="130">
        <f>+C67/B67</f>
        <v>0.8</v>
      </c>
      <c r="E67" s="2" t="s">
        <v>52</v>
      </c>
      <c r="F67" s="4">
        <v>9</v>
      </c>
      <c r="G67" s="5">
        <f>+'Estandares Minimos'!K37</f>
        <v>5</v>
      </c>
      <c r="H67" s="15">
        <f t="shared" ref="H67:H72" si="2">+G67/F67</f>
        <v>0.55555555555555558</v>
      </c>
    </row>
    <row r="68" spans="1:8" ht="45" x14ac:dyDescent="0.25">
      <c r="A68" s="125"/>
      <c r="B68" s="125"/>
      <c r="C68" s="129"/>
      <c r="D68" s="130"/>
      <c r="E68" s="2" t="s">
        <v>61</v>
      </c>
      <c r="F68" s="4">
        <v>5</v>
      </c>
      <c r="G68" s="5">
        <f>+'Estandares Minimos'!K46</f>
        <v>5</v>
      </c>
      <c r="H68" s="15">
        <f t="shared" si="2"/>
        <v>1</v>
      </c>
    </row>
    <row r="69" spans="1:8" ht="30" x14ac:dyDescent="0.25">
      <c r="A69" s="125"/>
      <c r="B69" s="125"/>
      <c r="C69" s="129"/>
      <c r="D69" s="130"/>
      <c r="E69" s="2" t="s">
        <v>65</v>
      </c>
      <c r="F69" s="4">
        <v>6</v>
      </c>
      <c r="G69" s="5">
        <f>+'Estandares Minimos'!K49</f>
        <v>6</v>
      </c>
      <c r="H69" s="15">
        <f t="shared" si="2"/>
        <v>1</v>
      </c>
    </row>
    <row r="70" spans="1:8" ht="30" x14ac:dyDescent="0.25">
      <c r="A70" s="125" t="s">
        <v>72</v>
      </c>
      <c r="B70" s="125">
        <v>30</v>
      </c>
      <c r="C70" s="129">
        <f>SUM('Estandares Minimos'!K55:K64)</f>
        <v>14.5</v>
      </c>
      <c r="D70" s="130">
        <f>+C70/B70</f>
        <v>0.48333333333333334</v>
      </c>
      <c r="E70" s="2" t="s">
        <v>73</v>
      </c>
      <c r="F70" s="4">
        <v>15</v>
      </c>
      <c r="G70" s="5">
        <f>+'Estandares Minimos'!K55</f>
        <v>7</v>
      </c>
      <c r="H70" s="15">
        <f t="shared" si="2"/>
        <v>0.46666666666666667</v>
      </c>
    </row>
    <row r="71" spans="1:8" ht="30" x14ac:dyDescent="0.25">
      <c r="A71" s="125"/>
      <c r="B71" s="125"/>
      <c r="C71" s="129"/>
      <c r="D71" s="130"/>
      <c r="E71" s="2" t="s">
        <v>78</v>
      </c>
      <c r="F71" s="4">
        <v>15</v>
      </c>
      <c r="G71" s="5">
        <f>+'Estandares Minimos'!K59</f>
        <v>7.5</v>
      </c>
      <c r="H71" s="15">
        <f t="shared" si="2"/>
        <v>0.5</v>
      </c>
    </row>
    <row r="72" spans="1:8" ht="30" x14ac:dyDescent="0.25">
      <c r="A72" s="125" t="s">
        <v>85</v>
      </c>
      <c r="B72" s="4">
        <v>10</v>
      </c>
      <c r="C72" s="129">
        <f>+'Estandares Minimos'!K65</f>
        <v>5</v>
      </c>
      <c r="D72" s="130">
        <f>+C72/B72</f>
        <v>0.5</v>
      </c>
      <c r="E72" s="2" t="s">
        <v>86</v>
      </c>
      <c r="F72" s="4">
        <v>10</v>
      </c>
      <c r="G72" s="5">
        <f>+'Estandares Minimos'!K65</f>
        <v>5</v>
      </c>
      <c r="H72" s="15">
        <f t="shared" si="2"/>
        <v>0.5</v>
      </c>
    </row>
    <row r="75" spans="1:8" ht="30" x14ac:dyDescent="0.25">
      <c r="A75" s="17" t="str">
        <f>+A67</f>
        <v>3 GESTIÓN DE LA SALUD (20%)</v>
      </c>
      <c r="B75" s="17">
        <f>+C67</f>
        <v>16</v>
      </c>
    </row>
    <row r="76" spans="1:8" ht="45" x14ac:dyDescent="0.25">
      <c r="A76" s="17" t="str">
        <f>+A70</f>
        <v>4 GESTIÓN DE PELIGROS Y RIESGOS (30%)</v>
      </c>
      <c r="B76" s="17">
        <f>+C70</f>
        <v>14.5</v>
      </c>
    </row>
    <row r="77" spans="1:8" ht="30" x14ac:dyDescent="0.25">
      <c r="A77" s="17" t="str">
        <f>+A72</f>
        <v>5 GESTIÓN DE AMENAZAS (10%)</v>
      </c>
      <c r="B77" s="17">
        <f>+C72</f>
        <v>5</v>
      </c>
    </row>
    <row r="89" spans="1:8" ht="21" x14ac:dyDescent="0.25">
      <c r="A89" s="127" t="s">
        <v>116</v>
      </c>
      <c r="B89" s="127"/>
      <c r="C89" s="128"/>
      <c r="D89" s="128"/>
      <c r="E89" s="128"/>
      <c r="F89" s="128"/>
      <c r="G89" s="128"/>
      <c r="H89" s="128"/>
    </row>
    <row r="90" spans="1:8" ht="47.25" x14ac:dyDescent="0.25">
      <c r="A90" s="1" t="s">
        <v>112</v>
      </c>
      <c r="B90" s="1" t="s">
        <v>163</v>
      </c>
      <c r="C90" s="1" t="s">
        <v>108</v>
      </c>
      <c r="D90" s="1" t="s">
        <v>113</v>
      </c>
      <c r="E90" s="1" t="s">
        <v>114</v>
      </c>
      <c r="F90" s="1" t="s">
        <v>164</v>
      </c>
      <c r="G90" s="1" t="s">
        <v>108</v>
      </c>
      <c r="H90" s="1" t="s">
        <v>113</v>
      </c>
    </row>
    <row r="91" spans="1:8" ht="30" x14ac:dyDescent="0.25">
      <c r="A91" s="4" t="s">
        <v>90</v>
      </c>
      <c r="B91" s="4">
        <v>5</v>
      </c>
      <c r="C91" s="5">
        <f>+'Estandares Minimos'!K67</f>
        <v>3.75</v>
      </c>
      <c r="D91" s="15">
        <f>+C91/B91</f>
        <v>0.75</v>
      </c>
      <c r="E91" s="4" t="s">
        <v>91</v>
      </c>
      <c r="F91" s="4">
        <v>5</v>
      </c>
      <c r="G91" s="5">
        <f>+'Estandares Minimos'!K67</f>
        <v>3.75</v>
      </c>
      <c r="H91" s="15">
        <f>+G91/F91</f>
        <v>0.75</v>
      </c>
    </row>
    <row r="93" spans="1:8" ht="30" x14ac:dyDescent="0.25">
      <c r="A93" s="17" t="str">
        <f>+A91</f>
        <v>6 VERIFICACIÓN  DEL SG-SST (5%)</v>
      </c>
      <c r="B93" s="17">
        <f>+C91</f>
        <v>3.75</v>
      </c>
    </row>
    <row r="110" spans="1:8" ht="21" x14ac:dyDescent="0.25">
      <c r="A110" s="127" t="s">
        <v>117</v>
      </c>
      <c r="B110" s="127"/>
      <c r="C110" s="128"/>
      <c r="D110" s="128"/>
      <c r="E110" s="128"/>
      <c r="F110" s="128"/>
      <c r="G110" s="128"/>
      <c r="H110" s="128"/>
    </row>
    <row r="111" spans="1:8" ht="47.25" x14ac:dyDescent="0.25">
      <c r="A111" s="1" t="s">
        <v>112</v>
      </c>
      <c r="B111" s="1" t="s">
        <v>163</v>
      </c>
      <c r="C111" s="1" t="s">
        <v>108</v>
      </c>
      <c r="D111" s="1" t="s">
        <v>113</v>
      </c>
      <c r="E111" s="1" t="s">
        <v>114</v>
      </c>
      <c r="F111" s="1" t="s">
        <v>164</v>
      </c>
      <c r="G111" s="1" t="s">
        <v>108</v>
      </c>
      <c r="H111" s="1" t="s">
        <v>113</v>
      </c>
    </row>
    <row r="112" spans="1:8" ht="30" x14ac:dyDescent="0.25">
      <c r="A112" s="4" t="s">
        <v>97</v>
      </c>
      <c r="B112" s="4">
        <v>10</v>
      </c>
      <c r="C112" s="5">
        <f>+'Estandares Minimos'!K71</f>
        <v>7.5</v>
      </c>
      <c r="D112" s="15">
        <f>+C112/B112</f>
        <v>0.75</v>
      </c>
      <c r="E112" s="4" t="s">
        <v>98</v>
      </c>
      <c r="F112" s="4">
        <v>10</v>
      </c>
      <c r="G112" s="5">
        <f>+'Estandares Minimos'!K71</f>
        <v>7.5</v>
      </c>
      <c r="H112" s="15">
        <f>+G112/F112</f>
        <v>0.75</v>
      </c>
    </row>
  </sheetData>
  <mergeCells count="24">
    <mergeCell ref="A89:H89"/>
    <mergeCell ref="A110:H110"/>
    <mergeCell ref="A72"/>
    <mergeCell ref="C72"/>
    <mergeCell ref="D72"/>
    <mergeCell ref="A65:H65"/>
    <mergeCell ref="A67:A69"/>
    <mergeCell ref="C67:C69"/>
    <mergeCell ref="D67:D69"/>
    <mergeCell ref="A70:A71"/>
    <mergeCell ref="C70:C71"/>
    <mergeCell ref="D70:D71"/>
    <mergeCell ref="B67:B69"/>
    <mergeCell ref="B70:B71"/>
    <mergeCell ref="A35:A45"/>
    <mergeCell ref="C35:C45"/>
    <mergeCell ref="D35:D45"/>
    <mergeCell ref="B33:B34"/>
    <mergeCell ref="B35:B45"/>
    <mergeCell ref="A1:D1"/>
    <mergeCell ref="A31:H31"/>
    <mergeCell ref="A33:A34"/>
    <mergeCell ref="C33:C34"/>
    <mergeCell ref="D33:D34"/>
  </mergeCells>
  <pageMargins left="0.7" right="0.7" top="0.75" bottom="0.75" header="0.3" footer="0.3"/>
  <pageSetup paperSize="9" scale="55" fitToHeight="0" orientation="portrait" verticalDpi="203" r:id="rId1"/>
  <rowBreaks count="1" manualBreakCount="1">
    <brk id="63" max="7"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Estandares Minimos</vt:lpstr>
      <vt:lpstr>Graficos</vt:lpstr>
      <vt:lpstr>'Estandares Minimos'!Área_de_impresión</vt:lpstr>
      <vt:lpstr>Graficos!Área_de_impresión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usuario</cp:lastModifiedBy>
  <cp:lastPrinted>2021-09-10T19:55:18Z</cp:lastPrinted>
  <dcterms:created xsi:type="dcterms:W3CDTF">2021-09-02T22:02:50Z</dcterms:created>
  <dcterms:modified xsi:type="dcterms:W3CDTF">2021-10-27T19:18:28Z</dcterms:modified>
</cp:coreProperties>
</file>