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YAN ACHARYA\Downloads\Bank Analysis Project\"/>
    </mc:Choice>
  </mc:AlternateContent>
  <xr:revisionPtr revIDLastSave="0" documentId="13_ncr:1_{905721FA-A3BF-41F9-89F4-7EA1270E93C8}" xr6:coauthVersionLast="47" xr6:coauthVersionMax="47" xr10:uidLastSave="{00000000-0000-0000-0000-000000000000}"/>
  <bookViews>
    <workbookView xWindow="-108" yWindow="-108" windowWidth="23256" windowHeight="12456" activeTab="1" xr2:uid="{FD8BA7A3-C106-4E9E-891B-9BF61E8BB0A1}"/>
  </bookViews>
  <sheets>
    <sheet name="KPI" sheetId="4" r:id="rId1"/>
    <sheet name="Dashboard" sheetId="5" r:id="rId2"/>
    <sheet name="Dashboard 2" sheetId="6" r:id="rId3"/>
    <sheet name="Dashboard 3" sheetId="2" r:id="rId4"/>
    <sheet name="Dashboard 4" sheetId="7" r:id="rId5"/>
    <sheet name="Dashboard 5" sheetId="8" r:id="rId6"/>
  </sheets>
  <definedNames>
    <definedName name="Slicer_Age">#N/A</definedName>
    <definedName name="Slicer_Bank_Name">#N/A</definedName>
    <definedName name="Slicer_Branch">#N/A</definedName>
    <definedName name="Slicer_Branch_Name">#N/A</definedName>
    <definedName name="Slicer_Description">#N/A</definedName>
    <definedName name="Slicer_Grade">#N/A</definedName>
    <definedName name="Slicer_Loan_Status">#N/A</definedName>
    <definedName name="Slicer_Region_Name">#N/A</definedName>
    <definedName name="Slicer_Religion">#N/A</definedName>
    <definedName name="Slicer_State_Name">#N/A</definedName>
    <definedName name="Slicer_Transaction_Method">#N/A</definedName>
    <definedName name="Slicer_Transaction_Type">#N/A</definedName>
    <definedName name="Slicer_Verification_Status">#N/A</definedName>
    <definedName name="Timeline_Disbursement_Date">#N/A</definedName>
    <definedName name="Timeline_Transaction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s>
  <extLst>
    <ext xmlns:x14="http://schemas.microsoft.com/office/spreadsheetml/2009/9/main" uri="{876F7934-8845-4945-9796-88D515C7AA90}">
      <x14:pivotCaches>
        <pivotCache cacheId="27" r:id="rId34"/>
        <pivotCache cacheId="28" r:id="rId35"/>
        <pivotCache cacheId="29"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 r:id="rId50"/>
        <pivotCache cacheId="31" r:id="rId51"/>
      </x15:timelineCachePivotCaches>
    </ext>
    <ext xmlns:x15="http://schemas.microsoft.com/office/spreadsheetml/2010/11/main" uri="{D0CA8CA8-9F24-4464-BF8E-62219DCF47F9}">
      <x15:timelineCacheRefs>
        <x15:timelineCacheRef r:id="rId52"/>
        <x15:timelineCacheRef r:id="rId5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analytics_db banking_data_0e706912-8d17-4b9f-a9d1-8766b0164273" name="bank_analytics_db banking_data" connection="Query - bank_analytics_db banking_data"/>
          <x15:modelTable id="bank_analytics_db debit_credit_a0488672-c88c-492e-99c6-1b339616a2d1" name="bank_analytics_db debit_credit" connection="Query - bank_analytics_db debit_credit"/>
        </x15:modelTables>
        <x15:extLst>
          <ext xmlns:x16="http://schemas.microsoft.com/office/spreadsheetml/2014/11/main" uri="{9835A34E-60A6-4A7C-AAB8-D5F71C897F49}">
            <x16:modelTimeGroupings>
              <x16:modelTimeGrouping tableName="bank_analytics_db banking_data" columnName="Disbursement Date" columnId="Disbursement Date">
                <x16:calculatedTimeColumn columnName="Disbursement Date (Year)" columnId="Disbursement Date (Year)" contentType="years" isSelected="1"/>
                <x16:calculatedTimeColumn columnName="Disbursement Date (Quarter)" columnId="Disbursement Date (Quarter)" contentType="quarters" isSelected="1"/>
                <x16:calculatedTimeColumn columnName="Disbursement Date (Month Index)" columnId="Disbursement Date (Month Index)" contentType="monthsindex" isSelected="1"/>
                <x16:calculatedTimeColumn columnName="Disbursement Date (Month)" columnId="Disbursement Date (Month)" contentType="months" isSelected="1"/>
              </x16:modelTimeGrouping>
              <x16:modelTimeGrouping tableName="bank_analytics_db debit_credit" columnName="Transaction Date" columnId="Transaction Date">
                <x16:calculatedTimeColumn columnName="Transaction Date (Month Index)" columnId="Transaction Date (Month Index)" contentType="monthsindex" isSelected="1"/>
                <x16:calculatedTimeColumn columnName="Transaction Date (Month)" columnId="Transa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6" i="4" l="1"/>
  <c r="AE17" i="4"/>
  <c r="AE15" i="4"/>
  <c r="AF14" i="4"/>
  <c r="AE14" i="4"/>
  <c r="AA6" i="4"/>
  <c r="Z6" i="4"/>
  <c r="A19" i="4"/>
  <c r="B19" i="4"/>
  <c r="W3" i="4"/>
  <c r="W5" i="4" s="1"/>
  <c r="W2" i="4"/>
  <c r="A20" i="4"/>
  <c r="B20" i="4"/>
  <c r="AE18" i="4" l="1"/>
  <c r="W4" i="4"/>
  <c r="Z7" i="4"/>
  <c r="AA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7DEB9E-7199-432E-B4E4-26C5433FFF90}" name="Query - bank_analytics_db banking_data" description="Connection to the 'bank_analytics_db banking_data' query in the workbook." type="100" refreshedVersion="8" minRefreshableVersion="5">
    <extLst>
      <ext xmlns:x15="http://schemas.microsoft.com/office/spreadsheetml/2010/11/main" uri="{DE250136-89BD-433C-8126-D09CA5730AF9}">
        <x15:connection id="dac01706-80c0-476a-a8bc-708fdf3a5e52"/>
      </ext>
    </extLst>
  </connection>
  <connection id="2" xr16:uid="{2A273F88-D41D-4D86-823C-12944645A7BD}" name="Query - bank_analytics_db debit_credit" description="Connection to the 'bank_analytics_db debit_credit' query in the workbook." type="100" refreshedVersion="8" minRefreshableVersion="5">
    <extLst>
      <ext xmlns:x15="http://schemas.microsoft.com/office/spreadsheetml/2010/11/main" uri="{DE250136-89BD-433C-8126-D09CA5730AF9}">
        <x15:connection id="b76cd0fe-13dd-4d69-b682-a5a079141a50"/>
      </ext>
    </extLst>
  </connection>
  <connection id="3" xr16:uid="{C07EE979-FA46-45E9-A370-2FF219EAC6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bank_analytics_db banking_data].[Verification Status].&amp;[Not Verified],[bank_analytics_db banking_data].[Verification Status].&amp;[Source Verified],[bank_analytics_db banking_data].[Verification Status].&amp;[Verified]}"/>
    <s v="{[bank_analytics_db debit_credit].[Descriptio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<sst xmlns="http://schemas.openxmlformats.org/spreadsheetml/2006/main" count="314" uniqueCount="148">
  <si>
    <t>Y</t>
  </si>
  <si>
    <t>Count of Account ID</t>
  </si>
  <si>
    <t>Row Labels</t>
  </si>
  <si>
    <t>Sum of Loan Amount</t>
  </si>
  <si>
    <t>A</t>
  </si>
  <si>
    <t>B</t>
  </si>
  <si>
    <t>C</t>
  </si>
  <si>
    <t>D</t>
  </si>
  <si>
    <t>E</t>
  </si>
  <si>
    <t>F</t>
  </si>
  <si>
    <t>G</t>
  </si>
  <si>
    <t>Grand Total</t>
  </si>
  <si>
    <t>N</t>
  </si>
  <si>
    <t>Not Verified</t>
  </si>
  <si>
    <t>Column Labels</t>
  </si>
  <si>
    <t>FY 2017</t>
  </si>
  <si>
    <t>FY 2018</t>
  </si>
  <si>
    <t>FY 2019</t>
  </si>
  <si>
    <t>FY 2020</t>
  </si>
  <si>
    <t>Qtr4</t>
  </si>
  <si>
    <t>Qtr1</t>
  </si>
  <si>
    <t>Qtr2</t>
  </si>
  <si>
    <t>Qtr3</t>
  </si>
  <si>
    <t>Disbursement Date (Years)</t>
  </si>
  <si>
    <t>Disbursement Date (Quarter)</t>
  </si>
  <si>
    <t>Source Verified</t>
  </si>
  <si>
    <t>Verified</t>
  </si>
  <si>
    <t>Active Loan</t>
  </si>
  <si>
    <t>Cancelled</t>
  </si>
  <si>
    <t>Fully Paid</t>
  </si>
  <si>
    <t>Verification Status</t>
  </si>
  <si>
    <t>All</t>
  </si>
  <si>
    <t>PAGE 3 KPIS</t>
  </si>
  <si>
    <t>Sum of Funded Amount</t>
  </si>
  <si>
    <t>Sum of Total Pymnt</t>
  </si>
  <si>
    <t>Sum of Total Rec int</t>
  </si>
  <si>
    <t>AGRA</t>
  </si>
  <si>
    <t>BEHROR</t>
  </si>
  <si>
    <t>FATEHGARH SAHIB</t>
  </si>
  <si>
    <t>GUWAHATI</t>
  </si>
  <si>
    <t>HARIDWAR</t>
  </si>
  <si>
    <t>Khordha</t>
  </si>
  <si>
    <t>Mathura</t>
  </si>
  <si>
    <t>MUZAFFARPUR</t>
  </si>
  <si>
    <t>PATIALA</t>
  </si>
  <si>
    <t>SANGRUR</t>
  </si>
  <si>
    <t>Agriculture</t>
  </si>
  <si>
    <t>Business</t>
  </si>
  <si>
    <t>Festive Loan-Product</t>
  </si>
  <si>
    <t>Home Loan</t>
  </si>
  <si>
    <t>Mobile Phones</t>
  </si>
  <si>
    <t>Others</t>
  </si>
  <si>
    <t>Production</t>
  </si>
  <si>
    <t>Services</t>
  </si>
  <si>
    <t>Trade</t>
  </si>
  <si>
    <t>PAGE 1 KPI</t>
  </si>
  <si>
    <t>Insurance Paid Off</t>
  </si>
  <si>
    <t>Net-Off</t>
  </si>
  <si>
    <t>NPA</t>
  </si>
  <si>
    <t>Paid Off</t>
  </si>
  <si>
    <t>Transffered</t>
  </si>
  <si>
    <t>Write Off</t>
  </si>
  <si>
    <t>Count of Client id</t>
  </si>
  <si>
    <t>BIHAR</t>
  </si>
  <si>
    <t>HARYANA</t>
  </si>
  <si>
    <t>ODISHA</t>
  </si>
  <si>
    <t>PUNJAB</t>
  </si>
  <si>
    <t>RAJASTHAN</t>
  </si>
  <si>
    <t>State Name</t>
  </si>
  <si>
    <t>UTTAR PRADESH</t>
  </si>
  <si>
    <t>Christian</t>
  </si>
  <si>
    <t>Hindu</t>
  </si>
  <si>
    <t>Muslim</t>
  </si>
  <si>
    <t>Sikh</t>
  </si>
  <si>
    <t>18-25</t>
  </si>
  <si>
    <t>26-35</t>
  </si>
  <si>
    <t>36-45</t>
  </si>
  <si>
    <t>46-55</t>
  </si>
  <si>
    <t>56-63</t>
  </si>
  <si>
    <t>BEGUSARAI</t>
  </si>
  <si>
    <t>BULANDSHAHR</t>
  </si>
  <si>
    <t>KARNAL</t>
  </si>
  <si>
    <t>SAMASTIPUR</t>
  </si>
  <si>
    <t>Sum of Total Fees</t>
  </si>
  <si>
    <t>(Multiple Items)</t>
  </si>
  <si>
    <t>Bike</t>
  </si>
  <si>
    <t>Page 2</t>
  </si>
  <si>
    <t>Credit</t>
  </si>
  <si>
    <t>Debit</t>
  </si>
  <si>
    <t>Bank Transfer</t>
  </si>
  <si>
    <t>Credit Card</t>
  </si>
  <si>
    <t>Debit Card</t>
  </si>
  <si>
    <t>Sum of Amount</t>
  </si>
  <si>
    <t>Jan</t>
  </si>
  <si>
    <t>Feb</t>
  </si>
  <si>
    <t>Mar</t>
  </si>
  <si>
    <t>Apr</t>
  </si>
  <si>
    <t>May</t>
  </si>
  <si>
    <t>Jun</t>
  </si>
  <si>
    <t>Jul</t>
  </si>
  <si>
    <t>Aug</t>
  </si>
  <si>
    <t>Sep</t>
  </si>
  <si>
    <t>Oct</t>
  </si>
  <si>
    <t>Nov</t>
  </si>
  <si>
    <t>Dec</t>
  </si>
  <si>
    <t>Count of Transaction Type</t>
  </si>
  <si>
    <t>City Center Branch</t>
  </si>
  <si>
    <t>Downtown Branch</t>
  </si>
  <si>
    <t>East Branch</t>
  </si>
  <si>
    <t>Main Branch</t>
  </si>
  <si>
    <t>North Branch</t>
  </si>
  <si>
    <t>Suburban Branch</t>
  </si>
  <si>
    <t>Axis Bank</t>
  </si>
  <si>
    <t>HDFC Bank</t>
  </si>
  <si>
    <t>ICICI Bank</t>
  </si>
  <si>
    <t>Kotak Mahindra Bank</t>
  </si>
  <si>
    <t>Punjab National Bank</t>
  </si>
  <si>
    <t>State Bank of India</t>
  </si>
  <si>
    <t>Christopher Jones</t>
  </si>
  <si>
    <t>David Johnson</t>
  </si>
  <si>
    <t>David Smith</t>
  </si>
  <si>
    <t>Jennifer Smith</t>
  </si>
  <si>
    <t>John Smith</t>
  </si>
  <si>
    <t>Michael Brown</t>
  </si>
  <si>
    <t>Michael Johnson</t>
  </si>
  <si>
    <t>Michael Jones</t>
  </si>
  <si>
    <t>Michael Smith</t>
  </si>
  <si>
    <t>Michael Williams</t>
  </si>
  <si>
    <t>PAGE 3</t>
  </si>
  <si>
    <t>Bonus Payment</t>
  </si>
  <si>
    <t>Client Payment</t>
  </si>
  <si>
    <t>Dinner at Restaurant</t>
  </si>
  <si>
    <t>Freelance Payment</t>
  </si>
  <si>
    <t>Grocery Shopping</t>
  </si>
  <si>
    <t>Online Shopping</t>
  </si>
  <si>
    <t>Refund for Overcharge</t>
  </si>
  <si>
    <t>Refund from Retailer</t>
  </si>
  <si>
    <t>Salary Deposit</t>
  </si>
  <si>
    <t>Utility Bill Payment</t>
  </si>
  <si>
    <t>Count of Amount2</t>
  </si>
  <si>
    <t>High_Risk_Count</t>
  </si>
  <si>
    <t>Description</t>
  </si>
  <si>
    <t>Average of Amount</t>
  </si>
  <si>
    <t>High_Risk_Percentage</t>
  </si>
  <si>
    <t>Branch Transaction Growth</t>
  </si>
  <si>
    <t>High-Risk Transaction Triggers</t>
  </si>
  <si>
    <t>Suspicious Transaction Volume Trend</t>
  </si>
  <si>
    <t>Transaction Method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</si>
</sst>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quot;M&quot;"/>
    <numFmt numFmtId="165" formatCode="&quot;₹&quot;\ #,##0.00,\ &quot;K&quot;"/>
    <numFmt numFmtId="166" formatCode="\ #,##0.00,\ &quot;K&quot;"/>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9" fontId="0" fillId="0" borderId="0" xfId="1" applyFont="1"/>
    <xf numFmtId="0" fontId="0" fillId="0" borderId="3" xfId="0" applyBorder="1"/>
    <xf numFmtId="0" fontId="0" fillId="0" borderId="4" xfId="0" applyBorder="1"/>
    <xf numFmtId="164" fontId="0" fillId="0" borderId="0" xfId="0" applyNumberFormat="1"/>
    <xf numFmtId="0" fontId="0" fillId="0" borderId="6" xfId="0" applyBorder="1"/>
    <xf numFmtId="0" fontId="0" fillId="0" borderId="5" xfId="0" applyBorder="1"/>
    <xf numFmtId="9" fontId="0" fillId="0" borderId="5" xfId="1" applyFont="1" applyBorder="1"/>
    <xf numFmtId="9" fontId="0" fillId="0" borderId="0" xfId="1" applyFont="1" applyBorder="1"/>
    <xf numFmtId="0" fontId="0" fillId="0" borderId="7" xfId="0" applyBorder="1"/>
    <xf numFmtId="0" fontId="0" fillId="0" borderId="8" xfId="0" applyBorder="1"/>
    <xf numFmtId="0" fontId="0" fillId="0" borderId="9" xfId="0" applyBorder="1"/>
    <xf numFmtId="0" fontId="0" fillId="0" borderId="2" xfId="0" applyBorder="1"/>
    <xf numFmtId="164" fontId="0" fillId="0" borderId="10" xfId="0" applyNumberFormat="1" applyBorder="1"/>
    <xf numFmtId="164" fontId="0" fillId="0" borderId="11" xfId="0" applyNumberFormat="1" applyBorder="1"/>
    <xf numFmtId="164" fontId="0" fillId="0" borderId="12"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1" xfId="0" applyBorder="1"/>
    <xf numFmtId="164" fontId="0" fillId="0" borderId="13" xfId="0" applyNumberFormat="1" applyBorder="1"/>
    <xf numFmtId="0" fontId="0" fillId="0" borderId="14" xfId="0" applyBorder="1"/>
    <xf numFmtId="164" fontId="0" fillId="0" borderId="14" xfId="0" applyNumberFormat="1" applyBorder="1"/>
    <xf numFmtId="164" fontId="0" fillId="0" borderId="15" xfId="0" applyNumberFormat="1" applyBorder="1"/>
    <xf numFmtId="0" fontId="0" fillId="0" borderId="13" xfId="0" applyBorder="1"/>
    <xf numFmtId="0" fontId="0" fillId="0" borderId="15" xfId="0" applyBorder="1"/>
    <xf numFmtId="0" fontId="0" fillId="0" borderId="10" xfId="0" applyBorder="1"/>
    <xf numFmtId="0" fontId="0" fillId="0" borderId="11" xfId="0" applyBorder="1"/>
    <xf numFmtId="0" fontId="0" fillId="0" borderId="12" xfId="0" applyBorder="1"/>
    <xf numFmtId="0" fontId="0" fillId="0" borderId="13" xfId="0" pivotButton="1" applyBorder="1"/>
    <xf numFmtId="0" fontId="0" fillId="0" borderId="16" xfId="0" applyBorder="1"/>
    <xf numFmtId="0" fontId="0" fillId="0" borderId="0" xfId="0" pivotButton="1"/>
    <xf numFmtId="0" fontId="0" fillId="0" borderId="0" xfId="0" applyAlignment="1">
      <alignment horizontal="left"/>
    </xf>
    <xf numFmtId="0" fontId="0" fillId="0" borderId="0" xfId="0" applyNumberFormat="1"/>
    <xf numFmtId="10" fontId="0" fillId="0" borderId="0" xfId="1" applyNumberFormat="1" applyFont="1"/>
    <xf numFmtId="165" fontId="0" fillId="0" borderId="0" xfId="0" applyNumberFormat="1"/>
    <xf numFmtId="0" fontId="0" fillId="0" borderId="0" xfId="0" applyBorder="1"/>
    <xf numFmtId="0" fontId="0" fillId="0" borderId="0" xfId="0" applyNumberFormat="1" applyBorder="1"/>
    <xf numFmtId="0" fontId="0" fillId="0" borderId="6" xfId="0" applyNumberFormat="1" applyBorder="1"/>
    <xf numFmtId="0" fontId="0" fillId="0" borderId="8" xfId="0" applyNumberFormat="1" applyBorder="1"/>
    <xf numFmtId="0" fontId="0" fillId="0" borderId="9" xfId="0" applyNumberFormat="1"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5" xfId="0" applyNumberFormat="1" applyBorder="1"/>
    <xf numFmtId="0" fontId="0" fillId="0" borderId="7"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4" xfId="0" applyNumberFormat="1" applyBorder="1"/>
    <xf numFmtId="10" fontId="0" fillId="0" borderId="6" xfId="1" applyNumberFormat="1" applyFont="1" applyBorder="1"/>
    <xf numFmtId="164" fontId="0" fillId="0" borderId="0" xfId="0" applyNumberFormat="1" applyBorder="1"/>
    <xf numFmtId="165" fontId="0" fillId="0" borderId="0" xfId="0" applyNumberFormat="1" applyBorder="1"/>
    <xf numFmtId="166" fontId="0" fillId="0" borderId="0" xfId="0" applyNumberFormat="1"/>
    <xf numFmtId="10" fontId="0" fillId="0" borderId="0" xfId="1" applyNumberFormat="1" applyFont="1" applyBorder="1"/>
    <xf numFmtId="165" fontId="0" fillId="0" borderId="10" xfId="0" applyNumberFormat="1" applyBorder="1"/>
    <xf numFmtId="165" fontId="0" fillId="0" borderId="11" xfId="0" applyNumberFormat="1" applyBorder="1"/>
    <xf numFmtId="165" fontId="0" fillId="0" borderId="12" xfId="0" applyNumberFormat="1" applyBorder="1"/>
    <xf numFmtId="166" fontId="0" fillId="0" borderId="10" xfId="0" applyNumberFormat="1" applyBorder="1"/>
    <xf numFmtId="166" fontId="0" fillId="0" borderId="11" xfId="0" applyNumberFormat="1" applyBorder="1"/>
    <xf numFmtId="166" fontId="0" fillId="0" borderId="12" xfId="0" applyNumberFormat="1" applyBorder="1"/>
    <xf numFmtId="10" fontId="0" fillId="0" borderId="0" xfId="0" applyNumberFormat="1"/>
    <xf numFmtId="0" fontId="2" fillId="0" borderId="0" xfId="0" applyFont="1"/>
  </cellXfs>
  <cellStyles count="2">
    <cellStyle name="Normal" xfId="0" builtinId="0"/>
    <cellStyle name="Percent" xfId="1" builtinId="5"/>
  </cellStyles>
  <dxfs count="13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quot;M&quot;"/>
    </dxf>
    <dxf>
      <numFmt numFmtId="0" formatCode="General"/>
    </dxf>
    <dxf>
      <font>
        <b/>
        <i val="0"/>
        <sz val="16"/>
        <color theme="0"/>
        <name val="Franklin Gothic Medium"/>
        <family val="2"/>
        <scheme val="none"/>
      </font>
      <fill>
        <patternFill>
          <bgColor theme="3"/>
        </patternFill>
      </fill>
      <border diagonalUp="0" diagonalDown="0">
        <left/>
        <right/>
        <top/>
        <bottom/>
        <vertical/>
        <horizontal/>
      </border>
    </dxf>
    <dxf>
      <font>
        <b/>
        <i val="0"/>
        <sz val="16"/>
        <color theme="0"/>
        <name val="Franklin Gothic Medium"/>
        <family val="2"/>
        <scheme val="none"/>
      </font>
      <fill>
        <patternFill patternType="solid">
          <fgColor theme="0"/>
          <bgColor theme="3"/>
        </patternFill>
      </fill>
      <border diagonalUp="0" diagonalDown="0">
        <left/>
        <right/>
        <top/>
        <bottom/>
        <vertical/>
        <horizontal/>
      </border>
    </dxf>
    <dxf>
      <font>
        <b/>
        <i val="0"/>
        <sz val="16"/>
        <name val="Franklin Gothic Medium"/>
        <family val="2"/>
        <scheme val="none"/>
      </font>
      <fill>
        <patternFill>
          <bgColor theme="3"/>
        </patternFill>
      </fill>
      <border diagonalUp="0" diagonalDown="0">
        <left/>
        <right/>
        <top/>
        <bottom/>
        <vertical/>
        <horizontal/>
      </border>
    </dxf>
    <dxf>
      <font>
        <b/>
        <i val="0"/>
        <sz val="16"/>
        <color theme="0"/>
        <name val="Franklin Gothic Medium"/>
        <family val="2"/>
        <scheme val="none"/>
      </font>
      <fill>
        <patternFill>
          <bgColor theme="3"/>
        </patternFill>
      </fill>
      <border diagonalUp="0" diagonalDown="0">
        <left/>
        <right/>
        <top/>
        <bottom/>
        <vertical/>
        <horizontal/>
      </border>
    </dxf>
  </dxfs>
  <tableStyles count="2" defaultTableStyle="TableStyleMedium2" defaultPivotStyle="PivotStyleLight16">
    <tableStyle name="Slicer Style 1" pivot="0" table="0" count="6" xr9:uid="{6405D753-FDD6-4B5C-AC83-8FDA137ACCF9}">
      <tableStyleElement type="wholeTable" dxfId="135"/>
      <tableStyleElement type="headerRow" dxfId="134"/>
    </tableStyle>
    <tableStyle name="Timeline Style 1" pivot="0" table="0" count="8" xr9:uid="{AEAA3F6A-6282-4AAA-94A9-8AEAF026D555}">
      <tableStyleElement type="wholeTable" dxfId="133"/>
      <tableStyleElement type="headerRow" dxfId="132"/>
    </tableStyle>
  </tableStyles>
  <colors>
    <mruColors>
      <color rgb="FF6F88FC"/>
      <color rgb="FFFF7582"/>
      <color rgb="FF45E3FF"/>
      <color rgb="FF1F2937"/>
      <color rgb="FF005B5C"/>
    </mruColors>
  </colors>
  <extLst>
    <ext xmlns:x14="http://schemas.microsoft.com/office/spreadsheetml/2009/9/main" uri="{46F421CA-312F-682f-3DD2-61675219B42D}">
      <x14:dxfs count="4">
        <dxf>
          <font>
            <b/>
            <i val="0"/>
            <sz val="14"/>
            <name val="Franklin Gothic Medium"/>
            <family val="2"/>
            <scheme val="none"/>
          </font>
          <fill>
            <patternFill>
              <bgColor theme="3" tint="0.24994659260841701"/>
            </patternFill>
          </fill>
          <border diagonalUp="0" diagonalDown="0">
            <left/>
            <right/>
            <top/>
            <bottom/>
            <vertical/>
            <horizontal/>
          </border>
        </dxf>
        <dxf>
          <font>
            <b/>
            <i val="0"/>
            <sz val="14"/>
            <name val="Franklin Gothic Medium"/>
            <family val="2"/>
            <scheme val="none"/>
          </font>
          <fill>
            <patternFill>
              <bgColor theme="3" tint="0.499984740745262"/>
            </patternFill>
          </fill>
          <border diagonalUp="0" diagonalDown="0">
            <left/>
            <right/>
            <top/>
            <bottom/>
            <vertical/>
            <horizontal/>
          </border>
        </dxf>
        <dxf>
          <font>
            <b/>
            <i val="0"/>
            <sz val="14"/>
            <name val="Franklin Gothic Medium"/>
            <family val="2"/>
            <scheme val="none"/>
          </font>
          <fill>
            <patternFill>
              <bgColor theme="3" tint="0.24994659260841701"/>
            </patternFill>
          </fill>
          <border diagonalUp="0" diagonalDown="0">
            <left/>
            <right/>
            <top/>
            <bottom/>
            <vertical/>
            <horizontal/>
          </border>
        </dxf>
        <dxf>
          <font>
            <b/>
            <i val="0"/>
            <sz val="14"/>
            <name val="Franklin Gothic Medium"/>
            <family val="2"/>
            <scheme val="none"/>
          </font>
          <fill>
            <patternFill>
              <bgColor theme="3" tint="9.9948118533890809E-2"/>
            </patternFill>
          </fill>
          <border diagonalUp="0" diagonalDown="0">
            <left/>
            <right/>
            <top/>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3" tint="0.24994659260841701"/>
            </patternFill>
          </fill>
          <border diagonalUp="0" diagonalDown="0">
            <left/>
            <right/>
            <top/>
            <bottom/>
            <vertical/>
            <horizontal/>
          </border>
        </dxf>
        <dxf>
          <fill>
            <patternFill patternType="solid">
              <fgColor theme="0"/>
              <bgColor theme="3" tint="9.9948118533890809E-2"/>
            </patternFill>
          </fill>
          <border diagonalUp="0" diagonalDown="0">
            <left/>
            <right/>
            <top/>
            <bottom/>
            <vertical/>
            <horizontal/>
          </border>
        </dxf>
        <dxf>
          <font>
            <sz val="14"/>
            <color theme="0"/>
            <name val="Aptos Narrow"/>
            <family val="2"/>
            <scheme val="minor"/>
          </font>
        </dxf>
        <dxf>
          <font>
            <sz val="14"/>
            <color theme="0"/>
            <name val="Aptos Narrow"/>
            <family val="2"/>
            <scheme val="minor"/>
          </font>
        </dxf>
        <dxf>
          <font>
            <sz val="14"/>
            <color theme="0"/>
            <name val="Aptos Narrow"/>
            <family val="2"/>
            <scheme val="minor"/>
          </font>
        </dxf>
        <dxf>
          <font>
            <b/>
            <i val="0"/>
            <sz val="14"/>
            <color theme="0"/>
            <name val="Franklin Gothic Medium"/>
            <family val="2"/>
            <scheme val="none"/>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microsoft.com/office/2007/relationships/slicerCache" Target="slicerCaches/slicerCache6.xml"/><Relationship Id="rId47" Type="http://schemas.microsoft.com/office/2007/relationships/slicerCache" Target="slicerCaches/slicerCache11.xml"/><Relationship Id="rId63" Type="http://schemas.openxmlformats.org/officeDocument/2006/relationships/customXml" Target="../customXml/item3.xml"/><Relationship Id="rId68" Type="http://schemas.openxmlformats.org/officeDocument/2006/relationships/customXml" Target="../customXml/item8.xml"/><Relationship Id="rId84" Type="http://schemas.openxmlformats.org/officeDocument/2006/relationships/customXml" Target="../customXml/item24.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microsoft.com/office/2007/relationships/slicerCache" Target="slicerCaches/slicerCache1.xml"/><Relationship Id="rId53" Type="http://schemas.microsoft.com/office/2011/relationships/timelineCache" Target="timelineCaches/timelineCache2.xml"/><Relationship Id="rId58" Type="http://schemas.openxmlformats.org/officeDocument/2006/relationships/sheetMetadata" Target="metadata.xml"/><Relationship Id="rId74" Type="http://schemas.openxmlformats.org/officeDocument/2006/relationships/customXml" Target="../customXml/item14.xml"/><Relationship Id="rId79"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microsoft.com/office/2007/relationships/slicerCache" Target="slicerCaches/slicerCache7.xml"/><Relationship Id="rId48" Type="http://schemas.microsoft.com/office/2007/relationships/slicerCache" Target="slicerCaches/slicerCache12.xml"/><Relationship Id="rId56" Type="http://schemas.openxmlformats.org/officeDocument/2006/relationships/styles" Target="styles.xml"/><Relationship Id="rId64" Type="http://schemas.openxmlformats.org/officeDocument/2006/relationships/customXml" Target="../customXml/item4.xml"/><Relationship Id="rId69" Type="http://schemas.openxmlformats.org/officeDocument/2006/relationships/customXml" Target="../customXml/item9.xml"/><Relationship Id="rId77"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pivotCacheDefinition" Target="pivotCache/pivotCacheDefinition32.xml"/><Relationship Id="rId72" Type="http://schemas.openxmlformats.org/officeDocument/2006/relationships/customXml" Target="../customXml/item12.xml"/><Relationship Id="rId80" Type="http://schemas.openxmlformats.org/officeDocument/2006/relationships/customXml" Target="../customXml/item20.xml"/><Relationship Id="rId85"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microsoft.com/office/2007/relationships/slicerCache" Target="slicerCaches/slicerCache2.xml"/><Relationship Id="rId46" Type="http://schemas.microsoft.com/office/2007/relationships/slicerCache" Target="slicerCaches/slicerCache10.xml"/><Relationship Id="rId59" Type="http://schemas.openxmlformats.org/officeDocument/2006/relationships/powerPivotData" Target="model/item.data"/><Relationship Id="rId67" Type="http://schemas.openxmlformats.org/officeDocument/2006/relationships/customXml" Target="../customXml/item7.xml"/><Relationship Id="rId20" Type="http://schemas.openxmlformats.org/officeDocument/2006/relationships/pivotCacheDefinition" Target="pivotCache/pivotCacheDefinition14.xml"/><Relationship Id="rId41" Type="http://schemas.microsoft.com/office/2007/relationships/slicerCache" Target="slicerCaches/slicerCache5.xml"/><Relationship Id="rId54" Type="http://schemas.openxmlformats.org/officeDocument/2006/relationships/theme" Target="theme/theme1.xml"/><Relationship Id="rId62" Type="http://schemas.openxmlformats.org/officeDocument/2006/relationships/customXml" Target="../customXml/item2.xml"/><Relationship Id="rId70" Type="http://schemas.openxmlformats.org/officeDocument/2006/relationships/customXml" Target="../customXml/item10.xml"/><Relationship Id="rId75" Type="http://schemas.openxmlformats.org/officeDocument/2006/relationships/customXml" Target="../customXml/item15.xml"/><Relationship Id="rId83"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microsoft.com/office/2007/relationships/slicerCache" Target="slicerCaches/slicerCache13.xml"/><Relationship Id="rId57" Type="http://schemas.openxmlformats.org/officeDocument/2006/relationships/sharedStrings" Target="sharedStrings.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microsoft.com/office/2007/relationships/slicerCache" Target="slicerCaches/slicerCache8.xml"/><Relationship Id="rId52" Type="http://schemas.microsoft.com/office/2011/relationships/timelineCache" Target="timelineCaches/timelineCache1.xml"/><Relationship Id="rId60" Type="http://schemas.openxmlformats.org/officeDocument/2006/relationships/calcChain" Target="calcChain.xml"/><Relationship Id="rId65" Type="http://schemas.openxmlformats.org/officeDocument/2006/relationships/customXml" Target="../customXml/item5.xml"/><Relationship Id="rId73" Type="http://schemas.openxmlformats.org/officeDocument/2006/relationships/customXml" Target="../customXml/item13.xml"/><Relationship Id="rId78" Type="http://schemas.openxmlformats.org/officeDocument/2006/relationships/customXml" Target="../customXml/item18.xml"/><Relationship Id="rId81" Type="http://schemas.openxmlformats.org/officeDocument/2006/relationships/customXml" Target="../customXml/item21.xml"/><Relationship Id="rId86"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07/relationships/slicerCache" Target="slicerCaches/slicerCache3.xml"/><Relationship Id="rId34" Type="http://schemas.openxmlformats.org/officeDocument/2006/relationships/pivotCacheDefinition" Target="pivotCache/pivotCacheDefinition28.xml"/><Relationship Id="rId50" Type="http://schemas.openxmlformats.org/officeDocument/2006/relationships/pivotCacheDefinition" Target="pivotCache/pivotCacheDefinition31.xml"/><Relationship Id="rId55" Type="http://schemas.openxmlformats.org/officeDocument/2006/relationships/connections" Target="connections.xml"/><Relationship Id="rId76" Type="http://schemas.openxmlformats.org/officeDocument/2006/relationships/customXml" Target="../customXml/item16.xml"/><Relationship Id="rId7" Type="http://schemas.openxmlformats.org/officeDocument/2006/relationships/pivotCacheDefinition" Target="pivotCache/pivotCacheDefinition1.xml"/><Relationship Id="rId71" Type="http://schemas.openxmlformats.org/officeDocument/2006/relationships/customXml" Target="../customXml/item11.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microsoft.com/office/2007/relationships/slicerCache" Target="slicerCaches/slicerCache4.xml"/><Relationship Id="rId45" Type="http://schemas.microsoft.com/office/2007/relationships/slicerCache" Target="slicerCaches/slicerCache9.xml"/><Relationship Id="rId66" Type="http://schemas.openxmlformats.org/officeDocument/2006/relationships/customXml" Target="../customXml/item6.xml"/><Relationship Id="rId61" Type="http://schemas.openxmlformats.org/officeDocument/2006/relationships/customXml" Target="../customXml/item1.xml"/><Relationship Id="rId82"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[Banking_Dashboard_Project.xlsx]KPI!PivotTable10</c:name>
    <c:fmtId val="3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rPr>
              <a:t>PRODUCT-WISE LOAN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5E3FF"/>
          </a:solidFill>
          <a:ln>
            <a:noFill/>
          </a:ln>
          <a:effectLst/>
          <a:sp3d/>
        </c:spPr>
        <c:dLbl>
          <c:idx val="0"/>
          <c:layout>
            <c:manualLayout>
              <c:x val="5.6338036499654206E-3"/>
              <c:y val="-4.7007222691577914E-2"/>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5E3FF"/>
          </a:solidFill>
          <a:ln>
            <a:noFill/>
          </a:ln>
          <a:effectLst/>
          <a:sp3d/>
        </c:spPr>
        <c:dLbl>
          <c:idx val="0"/>
          <c:layout>
            <c:manualLayout>
              <c:x val="3.7558690999769128E-3"/>
              <c:y val="-4.6779565946013374E-2"/>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5E3FF"/>
          </a:solidFill>
          <a:ln>
            <a:noFill/>
          </a:ln>
          <a:effectLst/>
          <a:sp3d/>
        </c:spPr>
        <c:dLbl>
          <c:idx val="0"/>
          <c:layout>
            <c:manualLayout>
              <c:x val="1.8779345499884048E-3"/>
              <c:y val="-6.8831540933202318E-2"/>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KPI!$N$29</c:f>
              <c:strCache>
                <c:ptCount val="1"/>
                <c:pt idx="0">
                  <c:v>Total</c:v>
                </c:pt>
              </c:strCache>
            </c:strRef>
          </c:tx>
          <c:spPr>
            <a:solidFill>
              <a:srgbClr val="45E3FF"/>
            </a:solidFill>
            <a:ln>
              <a:noFill/>
            </a:ln>
            <a:effectLst/>
            <a:sp3d/>
          </c:spPr>
          <c:invertIfNegative val="0"/>
          <c:dPt>
            <c:idx val="2"/>
            <c:invertIfNegative val="0"/>
            <c:bubble3D val="0"/>
            <c:extLst>
              <c:ext xmlns:c16="http://schemas.microsoft.com/office/drawing/2014/chart" uri="{C3380CC4-5D6E-409C-BE32-E72D297353CC}">
                <c16:uniqueId val="{00000001-9841-40AD-9E97-023BB455F021}"/>
              </c:ext>
            </c:extLst>
          </c:dPt>
          <c:dPt>
            <c:idx val="6"/>
            <c:invertIfNegative val="0"/>
            <c:bubble3D val="0"/>
            <c:extLst>
              <c:ext xmlns:c16="http://schemas.microsoft.com/office/drawing/2014/chart" uri="{C3380CC4-5D6E-409C-BE32-E72D297353CC}">
                <c16:uniqueId val="{00000003-9841-40AD-9E97-023BB455F021}"/>
              </c:ext>
            </c:extLst>
          </c:dPt>
          <c:dLbls>
            <c:dLbl>
              <c:idx val="2"/>
              <c:layout>
                <c:manualLayout>
                  <c:x val="3.7558690999769128E-3"/>
                  <c:y val="-4.67795659460133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41-40AD-9E97-023BB455F021}"/>
                </c:ext>
              </c:extLst>
            </c:dLbl>
            <c:dLbl>
              <c:idx val="6"/>
              <c:layout>
                <c:manualLayout>
                  <c:x val="1.8779345499884048E-3"/>
                  <c:y val="-6.88315409332023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41-40AD-9E97-023BB455F021}"/>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KPI!$M$30:$M$40</c:f>
              <c:strCache>
                <c:ptCount val="10"/>
                <c:pt idx="0">
                  <c:v>Agriculture</c:v>
                </c:pt>
                <c:pt idx="1">
                  <c:v>Bike</c:v>
                </c:pt>
                <c:pt idx="2">
                  <c:v>Business</c:v>
                </c:pt>
                <c:pt idx="3">
                  <c:v>Festive Loan-Product</c:v>
                </c:pt>
                <c:pt idx="4">
                  <c:v>Home Loan</c:v>
                </c:pt>
                <c:pt idx="5">
                  <c:v>Mobile Phones</c:v>
                </c:pt>
                <c:pt idx="6">
                  <c:v>Others</c:v>
                </c:pt>
                <c:pt idx="7">
                  <c:v>Production</c:v>
                </c:pt>
                <c:pt idx="8">
                  <c:v>Services</c:v>
                </c:pt>
                <c:pt idx="9">
                  <c:v>Trade</c:v>
                </c:pt>
              </c:strCache>
            </c:strRef>
          </c:cat>
          <c:val>
            <c:numRef>
              <c:f>KPI!$N$30:$N$40</c:f>
              <c:numCache>
                <c:formatCode>"₹"\ #,##0.00,,"M"</c:formatCode>
                <c:ptCount val="10"/>
                <c:pt idx="0">
                  <c:v>14870100</c:v>
                </c:pt>
                <c:pt idx="1">
                  <c:v>4133850</c:v>
                </c:pt>
                <c:pt idx="2">
                  <c:v>66099325</c:v>
                </c:pt>
                <c:pt idx="3">
                  <c:v>10953125</c:v>
                </c:pt>
                <c:pt idx="4">
                  <c:v>164956400</c:v>
                </c:pt>
                <c:pt idx="5">
                  <c:v>10605675</c:v>
                </c:pt>
                <c:pt idx="6">
                  <c:v>27662250</c:v>
                </c:pt>
                <c:pt idx="7">
                  <c:v>24116025</c:v>
                </c:pt>
                <c:pt idx="8">
                  <c:v>97082775</c:v>
                </c:pt>
                <c:pt idx="9">
                  <c:v>18442375</c:v>
                </c:pt>
              </c:numCache>
            </c:numRef>
          </c:val>
          <c:extLst>
            <c:ext xmlns:c16="http://schemas.microsoft.com/office/drawing/2014/chart" uri="{C3380CC4-5D6E-409C-BE32-E72D297353CC}">
              <c16:uniqueId val="{00000000-9841-40AD-9E97-023BB455F021}"/>
            </c:ext>
          </c:extLst>
        </c:ser>
        <c:dLbls>
          <c:showLegendKey val="0"/>
          <c:showVal val="1"/>
          <c:showCatName val="0"/>
          <c:showSerName val="0"/>
          <c:showPercent val="0"/>
          <c:showBubbleSize val="0"/>
        </c:dLbls>
        <c:gapWidth val="150"/>
        <c:shape val="box"/>
        <c:axId val="771772063"/>
        <c:axId val="1244703152"/>
        <c:axId val="0"/>
      </c:bar3DChart>
      <c:catAx>
        <c:axId val="771772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244703152"/>
        <c:crosses val="autoZero"/>
        <c:auto val="1"/>
        <c:lblAlgn val="ctr"/>
        <c:lblOffset val="100"/>
        <c:noMultiLvlLbl val="0"/>
      </c:catAx>
      <c:valAx>
        <c:axId val="1244703152"/>
        <c:scaling>
          <c:orientation val="minMax"/>
        </c:scaling>
        <c:delete val="1"/>
        <c:axPos val="l"/>
        <c:numFmt formatCode="&quot;₹&quot;\ #,##0.00,,&quot;M&quot;" sourceLinked="1"/>
        <c:majorTickMark val="none"/>
        <c:minorTickMark val="none"/>
        <c:tickLblPos val="nextTo"/>
        <c:crossAx val="771772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[Banking_Dashboard_Project.xlsx]KPI!PivotTable9</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rPr>
              <a:t>TOP 10 BRANCH-WISE PERFORMANCE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KPI!$N$15</c:f>
              <c:strCache>
                <c:ptCount val="1"/>
                <c:pt idx="0">
                  <c:v>Total</c:v>
                </c:pt>
              </c:strCache>
            </c:strRef>
          </c:tx>
          <c:spPr>
            <a:solidFill>
              <a:srgbClr val="6F88F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KPI!$M$16:$M$26</c:f>
              <c:strCache>
                <c:ptCount val="10"/>
                <c:pt idx="0">
                  <c:v>MUZAFFARPUR</c:v>
                </c:pt>
                <c:pt idx="1">
                  <c:v>BULANDSHAHR</c:v>
                </c:pt>
                <c:pt idx="2">
                  <c:v>KARNAL</c:v>
                </c:pt>
                <c:pt idx="3">
                  <c:v>AGRA</c:v>
                </c:pt>
                <c:pt idx="4">
                  <c:v>BEHROR</c:v>
                </c:pt>
                <c:pt idx="5">
                  <c:v>PATIALA</c:v>
                </c:pt>
                <c:pt idx="6">
                  <c:v>FATEHGARH SAHIB</c:v>
                </c:pt>
                <c:pt idx="7">
                  <c:v>HARIDWAR</c:v>
                </c:pt>
                <c:pt idx="8">
                  <c:v>SANGRUR</c:v>
                </c:pt>
                <c:pt idx="9">
                  <c:v>Mathura</c:v>
                </c:pt>
              </c:strCache>
            </c:strRef>
          </c:cat>
          <c:val>
            <c:numRef>
              <c:f>KPI!$N$16:$N$26</c:f>
              <c:numCache>
                <c:formatCode>"₹"\ #,##0.00,,"M"</c:formatCode>
                <c:ptCount val="10"/>
                <c:pt idx="0">
                  <c:v>11653875</c:v>
                </c:pt>
                <c:pt idx="1">
                  <c:v>11661050</c:v>
                </c:pt>
                <c:pt idx="2">
                  <c:v>13995500</c:v>
                </c:pt>
                <c:pt idx="3">
                  <c:v>15164075</c:v>
                </c:pt>
                <c:pt idx="4">
                  <c:v>16383975</c:v>
                </c:pt>
                <c:pt idx="5">
                  <c:v>17575775</c:v>
                </c:pt>
                <c:pt idx="6">
                  <c:v>18247150</c:v>
                </c:pt>
                <c:pt idx="7">
                  <c:v>18620825</c:v>
                </c:pt>
                <c:pt idx="8">
                  <c:v>18893250</c:v>
                </c:pt>
                <c:pt idx="9">
                  <c:v>23401750</c:v>
                </c:pt>
              </c:numCache>
            </c:numRef>
          </c:val>
          <c:extLst>
            <c:ext xmlns:c16="http://schemas.microsoft.com/office/drawing/2014/chart" uri="{C3380CC4-5D6E-409C-BE32-E72D297353CC}">
              <c16:uniqueId val="{00000000-40D2-4D18-8093-BCC3CF82E29A}"/>
            </c:ext>
          </c:extLst>
        </c:ser>
        <c:dLbls>
          <c:showLegendKey val="0"/>
          <c:showVal val="1"/>
          <c:showCatName val="0"/>
          <c:showSerName val="0"/>
          <c:showPercent val="0"/>
          <c:showBubbleSize val="0"/>
        </c:dLbls>
        <c:gapWidth val="150"/>
        <c:shape val="box"/>
        <c:axId val="771971119"/>
        <c:axId val="1807521328"/>
        <c:axId val="0"/>
      </c:bar3DChart>
      <c:catAx>
        <c:axId val="77197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807521328"/>
        <c:crosses val="autoZero"/>
        <c:auto val="1"/>
        <c:lblAlgn val="ctr"/>
        <c:lblOffset val="100"/>
        <c:noMultiLvlLbl val="0"/>
      </c:catAx>
      <c:valAx>
        <c:axId val="1807521328"/>
        <c:scaling>
          <c:orientation val="minMax"/>
        </c:scaling>
        <c:delete val="1"/>
        <c:axPos val="b"/>
        <c:numFmt formatCode="&quot;₹&quot;\ #,##0.00,,&quot;M&quot;" sourceLinked="1"/>
        <c:majorTickMark val="none"/>
        <c:minorTickMark val="none"/>
        <c:tickLblPos val="nextTo"/>
        <c:crossAx val="77197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[Banking_Dashboard_Project.xlsx]KPI!PivotTable8</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rPr>
              <a:t>DISBURSEMENT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circle"/>
          <c:size val="5"/>
          <c:spPr>
            <a:solidFill>
              <a:srgbClr val="45E3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5"/>
          <c:spPr>
            <a:solidFill>
              <a:srgbClr val="45E3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circle"/>
          <c:size val="5"/>
          <c:spPr>
            <a:solidFill>
              <a:srgbClr val="45E3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circle"/>
          <c:size val="5"/>
          <c:spPr>
            <a:solidFill>
              <a:srgbClr val="45E3FF"/>
            </a:solidFill>
            <a:ln w="9525">
              <a:solidFill>
                <a:schemeClr val="accent1"/>
              </a:solidFill>
            </a:ln>
            <a:effectLst/>
          </c:spPr>
        </c:marker>
        <c:dLbl>
          <c:idx val="0"/>
          <c:layout>
            <c:manualLayout>
              <c:x val="-9.4528473438667202E-2"/>
              <c:y val="-0.10426200274439516"/>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circle"/>
          <c:size val="5"/>
          <c:spPr>
            <a:solidFill>
              <a:srgbClr val="45E3FF"/>
            </a:solidFill>
            <a:ln w="9525">
              <a:solidFill>
                <a:schemeClr val="accent1"/>
              </a:solidFill>
            </a:ln>
            <a:effectLst/>
          </c:spPr>
        </c:marker>
        <c:dLbl>
          <c:idx val="0"/>
          <c:layout>
            <c:manualLayout>
              <c:x val="-3.58015347334531E-2"/>
              <c:y val="-0.11269573848424308"/>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solidFill>
            <a:round/>
          </a:ln>
          <a:effectLst/>
        </c:spPr>
        <c:marker>
          <c:symbol val="circle"/>
          <c:size val="5"/>
          <c:spPr>
            <a:solidFill>
              <a:srgbClr val="45E3FF"/>
            </a:solidFill>
            <a:ln w="9525">
              <a:solidFill>
                <a:schemeClr val="accent1"/>
              </a:solidFill>
            </a:ln>
            <a:effectLst/>
          </c:spPr>
        </c:marker>
        <c:dLbl>
          <c:idx val="0"/>
          <c:layout>
            <c:manualLayout>
              <c:x val="-0.11757725835297196"/>
              <c:y val="-0.10988449323762703"/>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KPI!$N$7</c:f>
              <c:strCache>
                <c:ptCount val="1"/>
                <c:pt idx="0">
                  <c:v>Total</c:v>
                </c:pt>
              </c:strCache>
            </c:strRef>
          </c:tx>
          <c:spPr>
            <a:ln w="28575" cap="rnd">
              <a:solidFill>
                <a:schemeClr val="bg1"/>
              </a:solidFill>
              <a:round/>
            </a:ln>
            <a:effectLst/>
          </c:spPr>
          <c:marker>
            <c:symbol val="circle"/>
            <c:size val="5"/>
            <c:spPr>
              <a:solidFill>
                <a:srgbClr val="45E3FF"/>
              </a:solidFill>
              <a:ln w="9525">
                <a:solidFill>
                  <a:schemeClr val="accent1"/>
                </a:solidFill>
              </a:ln>
              <a:effectLst/>
            </c:spPr>
          </c:marker>
          <c:dPt>
            <c:idx val="0"/>
            <c:marker>
              <c:symbol val="circle"/>
              <c:size val="5"/>
              <c:spPr>
                <a:solidFill>
                  <a:srgbClr val="45E3FF"/>
                </a:solidFill>
                <a:ln w="9525">
                  <a:solidFill>
                    <a:schemeClr val="accent1"/>
                  </a:solidFill>
                </a:ln>
                <a:effectLst/>
              </c:spPr>
            </c:marker>
            <c:bubble3D val="0"/>
            <c:extLst>
              <c:ext xmlns:c16="http://schemas.microsoft.com/office/drawing/2014/chart" uri="{C3380CC4-5D6E-409C-BE32-E72D297353CC}">
                <c16:uniqueId val="{00000002-D315-4DCB-9C3F-F8E1C06B8410}"/>
              </c:ext>
            </c:extLst>
          </c:dPt>
          <c:dPt>
            <c:idx val="1"/>
            <c:marker>
              <c:symbol val="circle"/>
              <c:size val="5"/>
              <c:spPr>
                <a:solidFill>
                  <a:srgbClr val="45E3FF"/>
                </a:solidFill>
                <a:ln w="9525">
                  <a:solidFill>
                    <a:schemeClr val="accent1"/>
                  </a:solidFill>
                </a:ln>
                <a:effectLst/>
              </c:spPr>
            </c:marker>
            <c:bubble3D val="0"/>
            <c:extLst>
              <c:ext xmlns:c16="http://schemas.microsoft.com/office/drawing/2014/chart" uri="{C3380CC4-5D6E-409C-BE32-E72D297353CC}">
                <c16:uniqueId val="{00000004-D315-4DCB-9C3F-F8E1C06B8410}"/>
              </c:ext>
            </c:extLst>
          </c:dPt>
          <c:dPt>
            <c:idx val="3"/>
            <c:marker>
              <c:symbol val="circle"/>
              <c:size val="5"/>
              <c:spPr>
                <a:solidFill>
                  <a:srgbClr val="45E3FF"/>
                </a:solidFill>
                <a:ln w="9525">
                  <a:solidFill>
                    <a:schemeClr val="accent1"/>
                  </a:solidFill>
                </a:ln>
                <a:effectLst/>
              </c:spPr>
            </c:marker>
            <c:bubble3D val="0"/>
            <c:extLst>
              <c:ext xmlns:c16="http://schemas.microsoft.com/office/drawing/2014/chart" uri="{C3380CC4-5D6E-409C-BE32-E72D297353CC}">
                <c16:uniqueId val="{00000003-D315-4DCB-9C3F-F8E1C06B8410}"/>
              </c:ext>
            </c:extLst>
          </c:dPt>
          <c:dLbls>
            <c:dLbl>
              <c:idx val="0"/>
              <c:layout>
                <c:manualLayout>
                  <c:x val="-9.4528473438667202E-2"/>
                  <c:y val="-0.104262002744395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15-4DCB-9C3F-F8E1C06B8410}"/>
                </c:ext>
              </c:extLst>
            </c:dLbl>
            <c:dLbl>
              <c:idx val="1"/>
              <c:layout>
                <c:manualLayout>
                  <c:x val="-0.11757725835297196"/>
                  <c:y val="-0.109884493237627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15-4DCB-9C3F-F8E1C06B8410}"/>
                </c:ext>
              </c:extLst>
            </c:dLbl>
            <c:dLbl>
              <c:idx val="3"/>
              <c:layout>
                <c:manualLayout>
                  <c:x val="-3.58015347334531E-2"/>
                  <c:y val="-0.112695738484243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15-4DCB-9C3F-F8E1C06B8410}"/>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bg1"/>
                </a:solidFill>
                <a:prstDash val="sysDot"/>
              </a:ln>
              <a:effectLst/>
            </c:spPr>
            <c:trendlineType val="linear"/>
            <c:dispRSqr val="0"/>
            <c:dispEq val="0"/>
          </c:trendline>
          <c:cat>
            <c:strRef>
              <c:f>KPI!$M$8:$M$12</c:f>
              <c:strCache>
                <c:ptCount val="4"/>
                <c:pt idx="0">
                  <c:v>FY 2017</c:v>
                </c:pt>
                <c:pt idx="1">
                  <c:v>FY 2018</c:v>
                </c:pt>
                <c:pt idx="2">
                  <c:v>FY 2019</c:v>
                </c:pt>
                <c:pt idx="3">
                  <c:v>FY 2020</c:v>
                </c:pt>
              </c:strCache>
            </c:strRef>
          </c:cat>
          <c:val>
            <c:numRef>
              <c:f>KPI!$N$8:$N$12</c:f>
              <c:numCache>
                <c:formatCode>"₹"\ #,##0.00,,"M"</c:formatCode>
                <c:ptCount val="4"/>
                <c:pt idx="0">
                  <c:v>31349575</c:v>
                </c:pt>
                <c:pt idx="1">
                  <c:v>223670625</c:v>
                </c:pt>
                <c:pt idx="2">
                  <c:v>185103650</c:v>
                </c:pt>
                <c:pt idx="3">
                  <c:v>5478800</c:v>
                </c:pt>
              </c:numCache>
            </c:numRef>
          </c:val>
          <c:smooth val="0"/>
          <c:extLst>
            <c:ext xmlns:c16="http://schemas.microsoft.com/office/drawing/2014/chart" uri="{C3380CC4-5D6E-409C-BE32-E72D297353CC}">
              <c16:uniqueId val="{00000001-D315-4DCB-9C3F-F8E1C06B8410}"/>
            </c:ext>
          </c:extLst>
        </c:ser>
        <c:dLbls>
          <c:dLblPos val="t"/>
          <c:showLegendKey val="0"/>
          <c:showVal val="1"/>
          <c:showCatName val="0"/>
          <c:showSerName val="0"/>
          <c:showPercent val="0"/>
          <c:showBubbleSize val="0"/>
        </c:dLbls>
        <c:marker val="1"/>
        <c:smooth val="0"/>
        <c:axId val="1247718544"/>
        <c:axId val="1994511920"/>
      </c:lineChart>
      <c:catAx>
        <c:axId val="12477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994511920"/>
        <c:crosses val="autoZero"/>
        <c:auto val="1"/>
        <c:lblAlgn val="ctr"/>
        <c:lblOffset val="100"/>
        <c:noMultiLvlLbl val="0"/>
      </c:catAx>
      <c:valAx>
        <c:axId val="1994511920"/>
        <c:scaling>
          <c:orientation val="minMax"/>
        </c:scaling>
        <c:delete val="1"/>
        <c:axPos val="l"/>
        <c:numFmt formatCode="&quot;₹&quot;\ #,##0.00,,&quot;M&quot;" sourceLinked="1"/>
        <c:majorTickMark val="none"/>
        <c:minorTickMark val="none"/>
        <c:tickLblPos val="nextTo"/>
        <c:crossAx val="124771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[Banking_Dashboard_Project.xlsx]KPI!PivotTable11</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rPr>
              <a:t>VERIFIED VS. NON-VERIFIED LOANS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F88FC"/>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45E3FF"/>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F88FC"/>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45E3FF"/>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F88FC"/>
          </a:solidFill>
          <a:ln w="19050">
            <a:noFill/>
          </a:ln>
          <a:effectLst/>
        </c:spPr>
      </c:pivotFmt>
      <c:pivotFmt>
        <c:idx val="15"/>
        <c:spPr>
          <a:solidFill>
            <a:srgbClr val="FF7582"/>
          </a:solidFill>
          <a:ln w="19050">
            <a:noFill/>
          </a:ln>
          <a:effectLst/>
        </c:spPr>
      </c:pivotFmt>
      <c:pivotFmt>
        <c:idx val="16"/>
        <c:spPr>
          <a:solidFill>
            <a:srgbClr val="45E3FF"/>
          </a:solidFill>
          <a:ln w="19050">
            <a:noFill/>
          </a:ln>
          <a:effectLst/>
        </c:spPr>
      </c:pivotFmt>
      <c:pivotFmt>
        <c:idx val="17"/>
        <c:spPr>
          <a:solidFill>
            <a:schemeClr val="accent1"/>
          </a:solidFill>
          <a:ln w="19050">
            <a:noFill/>
          </a:ln>
          <a:effectLst/>
        </c:spPr>
      </c:pivotFmt>
    </c:pivotFmts>
    <c:plotArea>
      <c:layout/>
      <c:doughnutChart>
        <c:varyColors val="1"/>
        <c:ser>
          <c:idx val="0"/>
          <c:order val="0"/>
          <c:tx>
            <c:strRef>
              <c:f>KPI!$N$43</c:f>
              <c:strCache>
                <c:ptCount val="1"/>
                <c:pt idx="0">
                  <c:v>Total</c:v>
                </c:pt>
              </c:strCache>
            </c:strRef>
          </c:tx>
          <c:spPr>
            <a:ln>
              <a:noFill/>
            </a:ln>
          </c:spPr>
          <c:dPt>
            <c:idx val="0"/>
            <c:bubble3D val="0"/>
            <c:spPr>
              <a:solidFill>
                <a:srgbClr val="6F88FC"/>
              </a:solidFill>
              <a:ln w="19050">
                <a:noFill/>
              </a:ln>
              <a:effectLst/>
            </c:spPr>
            <c:extLst>
              <c:ext xmlns:c16="http://schemas.microsoft.com/office/drawing/2014/chart" uri="{C3380CC4-5D6E-409C-BE32-E72D297353CC}">
                <c16:uniqueId val="{00000001-D99B-48B3-BC46-5ED49C6BAEE8}"/>
              </c:ext>
            </c:extLst>
          </c:dPt>
          <c:dPt>
            <c:idx val="1"/>
            <c:bubble3D val="0"/>
            <c:spPr>
              <a:solidFill>
                <a:srgbClr val="FF7582"/>
              </a:solidFill>
              <a:ln w="19050">
                <a:noFill/>
              </a:ln>
              <a:effectLst/>
            </c:spPr>
            <c:extLst>
              <c:ext xmlns:c16="http://schemas.microsoft.com/office/drawing/2014/chart" uri="{C3380CC4-5D6E-409C-BE32-E72D297353CC}">
                <c16:uniqueId val="{00000003-D99B-48B3-BC46-5ED49C6BAEE8}"/>
              </c:ext>
            </c:extLst>
          </c:dPt>
          <c:dPt>
            <c:idx val="2"/>
            <c:bubble3D val="0"/>
            <c:spPr>
              <a:solidFill>
                <a:srgbClr val="45E3FF"/>
              </a:solidFill>
              <a:ln w="19050">
                <a:noFill/>
              </a:ln>
              <a:effectLst/>
            </c:spPr>
            <c:extLst>
              <c:ext xmlns:c16="http://schemas.microsoft.com/office/drawing/2014/chart" uri="{C3380CC4-5D6E-409C-BE32-E72D297353CC}">
                <c16:uniqueId val="{00000005-D99B-48B3-BC46-5ED49C6BAEE8}"/>
              </c:ext>
            </c:extLst>
          </c:dPt>
          <c:dPt>
            <c:idx val="3"/>
            <c:bubble3D val="0"/>
            <c:spPr>
              <a:solidFill>
                <a:schemeClr val="accent4"/>
              </a:solidFill>
              <a:ln w="19050">
                <a:noFill/>
              </a:ln>
              <a:effectLst/>
            </c:spPr>
            <c:extLst>
              <c:ext xmlns:c16="http://schemas.microsoft.com/office/drawing/2014/chart" uri="{C3380CC4-5D6E-409C-BE32-E72D297353CC}">
                <c16:uniqueId val="{00000007-9D3D-45E9-8255-3099F6216BB3}"/>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KPI!$M$44:$M$47</c:f>
              <c:strCache>
                <c:ptCount val="3"/>
                <c:pt idx="0">
                  <c:v>Not Verified</c:v>
                </c:pt>
                <c:pt idx="1">
                  <c:v>Source Verified</c:v>
                </c:pt>
                <c:pt idx="2">
                  <c:v>Verified</c:v>
                </c:pt>
              </c:strCache>
            </c:strRef>
          </c:cat>
          <c:val>
            <c:numRef>
              <c:f>KPI!$N$44:$N$47</c:f>
              <c:numCache>
                <c:formatCode>"₹"\ #,##0.00,,"M"</c:formatCode>
                <c:ptCount val="3"/>
                <c:pt idx="0">
                  <c:v>142499050</c:v>
                </c:pt>
                <c:pt idx="1">
                  <c:v>100867000</c:v>
                </c:pt>
                <c:pt idx="2">
                  <c:v>202236600</c:v>
                </c:pt>
              </c:numCache>
            </c:numRef>
          </c:val>
          <c:extLst>
            <c:ext xmlns:c16="http://schemas.microsoft.com/office/drawing/2014/chart" uri="{C3380CC4-5D6E-409C-BE32-E72D297353CC}">
              <c16:uniqueId val="{00000006-D99B-48B3-BC46-5ED49C6BAEE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STATE-WISE PERFORMANCE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893388920559695E-2"/>
          <c:y val="0.13564462270897701"/>
          <c:w val="0.9678812388350484"/>
          <c:h val="0.59239004337601486"/>
        </c:manualLayout>
      </c:layout>
      <c:bar3DChart>
        <c:barDir val="col"/>
        <c:grouping val="clustered"/>
        <c:varyColors val="0"/>
        <c:ser>
          <c:idx val="0"/>
          <c:order val="0"/>
          <c:tx>
            <c:strRef>
              <c:f>KPI!$U$14</c:f>
              <c:strCache>
                <c:ptCount val="1"/>
                <c:pt idx="0">
                  <c:v>Total</c:v>
                </c:pt>
              </c:strCache>
            </c:strRef>
          </c:tx>
          <c:spPr>
            <a:solidFill>
              <a:srgbClr val="45E3FF"/>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KPI!$T$15:$T$22</c:f>
              <c:strCache>
                <c:ptCount val="7"/>
                <c:pt idx="0">
                  <c:v>UTTAR PRADESH</c:v>
                </c:pt>
                <c:pt idx="1">
                  <c:v>PUNJAB</c:v>
                </c:pt>
                <c:pt idx="2">
                  <c:v>BIHAR</c:v>
                </c:pt>
                <c:pt idx="3">
                  <c:v>HARYANA</c:v>
                </c:pt>
                <c:pt idx="4">
                  <c:v>RAJASTHAN</c:v>
                </c:pt>
                <c:pt idx="5">
                  <c:v>State Name</c:v>
                </c:pt>
                <c:pt idx="6">
                  <c:v>ODISHA</c:v>
                </c:pt>
              </c:strCache>
            </c:strRef>
          </c:cat>
          <c:val>
            <c:numRef>
              <c:f>KPI!$U$15:$U$22</c:f>
              <c:numCache>
                <c:formatCode>"₹"\ #,##0.00,,"M"</c:formatCode>
                <c:ptCount val="7"/>
                <c:pt idx="0">
                  <c:v>138464250</c:v>
                </c:pt>
                <c:pt idx="1">
                  <c:v>119093325</c:v>
                </c:pt>
                <c:pt idx="2">
                  <c:v>95150925</c:v>
                </c:pt>
                <c:pt idx="3">
                  <c:v>80571250</c:v>
                </c:pt>
                <c:pt idx="4">
                  <c:v>67063825</c:v>
                </c:pt>
                <c:pt idx="5">
                  <c:v>54528675</c:v>
                </c:pt>
                <c:pt idx="6">
                  <c:v>47285800</c:v>
                </c:pt>
              </c:numCache>
            </c:numRef>
          </c:val>
          <c:extLst>
            <c:ext xmlns:c16="http://schemas.microsoft.com/office/drawing/2014/chart" uri="{C3380CC4-5D6E-409C-BE32-E72D297353CC}">
              <c16:uniqueId val="{00000000-3B4E-4F42-9621-A6A9A24A1860}"/>
            </c:ext>
          </c:extLst>
        </c:ser>
        <c:dLbls>
          <c:showLegendKey val="0"/>
          <c:showVal val="0"/>
          <c:showCatName val="0"/>
          <c:showSerName val="0"/>
          <c:showPercent val="0"/>
          <c:showBubbleSize val="0"/>
        </c:dLbls>
        <c:gapWidth val="150"/>
        <c:shape val="box"/>
        <c:axId val="186345904"/>
        <c:axId val="1007946383"/>
        <c:axId val="0"/>
      </c:bar3DChart>
      <c:catAx>
        <c:axId val="186345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007946383"/>
        <c:crosses val="autoZero"/>
        <c:auto val="1"/>
        <c:lblAlgn val="ctr"/>
        <c:lblOffset val="100"/>
        <c:noMultiLvlLbl val="0"/>
      </c:catAx>
      <c:valAx>
        <c:axId val="1007946383"/>
        <c:scaling>
          <c:orientation val="minMax"/>
        </c:scaling>
        <c:delete val="1"/>
        <c:axPos val="l"/>
        <c:numFmt formatCode="&quot;₹&quot;\ #,##0.00,,&quot;M&quot;" sourceLinked="1"/>
        <c:majorTickMark val="none"/>
        <c:minorTickMark val="none"/>
        <c:tickLblPos val="nextTo"/>
        <c:crossAx val="18634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[Banking_Dashboard_Project.xlsx]KPI!PivotTable15</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AGE GROUP-WISE LOAN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KPI!$U$33</c:f>
              <c:strCache>
                <c:ptCount val="1"/>
                <c:pt idx="0">
                  <c:v>Total</c:v>
                </c:pt>
              </c:strCache>
            </c:strRef>
          </c:tx>
          <c:spPr>
            <a:solidFill>
              <a:srgbClr val="6F88FC"/>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KPI!$T$34:$T$39</c:f>
              <c:strCache>
                <c:ptCount val="5"/>
                <c:pt idx="0">
                  <c:v>18-25</c:v>
                </c:pt>
                <c:pt idx="1">
                  <c:v>26-35</c:v>
                </c:pt>
                <c:pt idx="2">
                  <c:v>36-45</c:v>
                </c:pt>
                <c:pt idx="3">
                  <c:v>46-55</c:v>
                </c:pt>
                <c:pt idx="4">
                  <c:v>56-63</c:v>
                </c:pt>
              </c:strCache>
            </c:strRef>
          </c:cat>
          <c:val>
            <c:numRef>
              <c:f>KPI!$U$34:$U$39</c:f>
              <c:numCache>
                <c:formatCode>"₹"\ #,##0.00,,"M"</c:formatCode>
                <c:ptCount val="5"/>
                <c:pt idx="0">
                  <c:v>88957600</c:v>
                </c:pt>
                <c:pt idx="1">
                  <c:v>260954775</c:v>
                </c:pt>
                <c:pt idx="2">
                  <c:v>243310275</c:v>
                </c:pt>
                <c:pt idx="3">
                  <c:v>138686150</c:v>
                </c:pt>
                <c:pt idx="4">
                  <c:v>18955500</c:v>
                </c:pt>
              </c:numCache>
            </c:numRef>
          </c:val>
          <c:extLst>
            <c:ext xmlns:c16="http://schemas.microsoft.com/office/drawing/2014/chart" uri="{C3380CC4-5D6E-409C-BE32-E72D297353CC}">
              <c16:uniqueId val="{00000000-ECC2-4689-8685-BC424B015080}"/>
            </c:ext>
          </c:extLst>
        </c:ser>
        <c:dLbls>
          <c:showLegendKey val="0"/>
          <c:showVal val="0"/>
          <c:showCatName val="0"/>
          <c:showSerName val="0"/>
          <c:showPercent val="0"/>
          <c:showBubbleSize val="0"/>
        </c:dLbls>
        <c:gapWidth val="150"/>
        <c:shape val="box"/>
        <c:axId val="616463215"/>
        <c:axId val="1007915183"/>
        <c:axId val="0"/>
      </c:bar3DChart>
      <c:catAx>
        <c:axId val="61646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007915183"/>
        <c:crosses val="autoZero"/>
        <c:auto val="1"/>
        <c:lblAlgn val="ctr"/>
        <c:lblOffset val="100"/>
        <c:noMultiLvlLbl val="0"/>
      </c:catAx>
      <c:valAx>
        <c:axId val="1007915183"/>
        <c:scaling>
          <c:orientation val="minMax"/>
        </c:scaling>
        <c:delete val="1"/>
        <c:axPos val="b"/>
        <c:numFmt formatCode="&quot;₹&quot;\ #,##0.00,,&quot;M&quot;" sourceLinked="1"/>
        <c:majorTickMark val="none"/>
        <c:minorTickMark val="none"/>
        <c:tickLblPos val="nextTo"/>
        <c:crossAx val="61646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RELIGION-WISE LOAN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7582"/>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6F88FC"/>
          </a:solidFill>
          <a:ln>
            <a:noFill/>
          </a:ln>
          <a:effectLst/>
          <a:scene3d>
            <a:camera prst="orthographicFront"/>
            <a:lightRig rig="brightRoom" dir="t"/>
          </a:scene3d>
          <a:sp3d prstMaterial="flat">
            <a:bevelT w="50800" h="101600" prst="angle"/>
            <a:contourClr>
              <a:srgbClr val="000000"/>
            </a:contourClr>
          </a:sp3d>
        </c:spPr>
      </c:pivotFmt>
      <c:pivotFmt>
        <c:idx val="19"/>
        <c:spPr>
          <a:solidFill>
            <a:srgbClr val="45E3FF"/>
          </a:solidFill>
          <a:ln>
            <a:noFill/>
          </a:ln>
          <a:effectLst/>
          <a:scene3d>
            <a:camera prst="orthographicFront"/>
            <a:lightRig rig="brightRoom" dir="t"/>
          </a:scene3d>
          <a:sp3d prstMaterial="flat">
            <a:bevelT w="50800" h="101600" prst="angle"/>
            <a:contourClr>
              <a:srgbClr val="000000"/>
            </a:contourClr>
          </a:sp3d>
        </c:spPr>
      </c:pivotFmt>
      <c:pivotFmt>
        <c:idx val="20"/>
        <c:spPr>
          <a:solidFill>
            <a:srgbClr val="7030A0"/>
          </a:solidFill>
          <a:ln>
            <a:noFill/>
          </a:ln>
          <a:effectLst/>
          <a:scene3d>
            <a:camera prst="orthographicFront"/>
            <a:lightRig rig="brightRoom" dir="t"/>
          </a:scene3d>
          <a:sp3d prstMaterial="flat">
            <a:bevelT w="50800" h="101600" prst="angle"/>
            <a:contourClr>
              <a:srgbClr val="000000"/>
            </a:contourClr>
          </a:sp3d>
        </c:spPr>
        <c:dLbl>
          <c:idx val="0"/>
          <c:layout>
            <c:manualLayout>
              <c:x val="1.1313132512859038E-2"/>
              <c:y val="-3.0646765208704057E-2"/>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KPI!$U$25</c:f>
              <c:strCache>
                <c:ptCount val="1"/>
                <c:pt idx="0">
                  <c:v>Total</c:v>
                </c:pt>
              </c:strCache>
            </c:strRef>
          </c:tx>
          <c:spPr>
            <a:ln>
              <a:noFill/>
            </a:ln>
          </c:spPr>
          <c:dPt>
            <c:idx val="0"/>
            <c:bubble3D val="0"/>
            <c:spPr>
              <a:solidFill>
                <a:srgbClr val="FF758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AD-46D3-A1D5-4DD542CCDEAB}"/>
              </c:ext>
            </c:extLst>
          </c:dPt>
          <c:dPt>
            <c:idx val="1"/>
            <c:bubble3D val="0"/>
            <c:spPr>
              <a:solidFill>
                <a:srgbClr val="6F88F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AD-46D3-A1D5-4DD542CCDEAB}"/>
              </c:ext>
            </c:extLst>
          </c:dPt>
          <c:dPt>
            <c:idx val="2"/>
            <c:bubble3D val="0"/>
            <c:spPr>
              <a:solidFill>
                <a:srgbClr val="45E3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AD-46D3-A1D5-4DD542CCDEAB}"/>
              </c:ext>
            </c:extLst>
          </c:dPt>
          <c:dPt>
            <c:idx val="3"/>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7AD-46D3-A1D5-4DD542CCDEAB}"/>
              </c:ext>
            </c:extLst>
          </c:dPt>
          <c:dLbls>
            <c:dLbl>
              <c:idx val="3"/>
              <c:layout>
                <c:manualLayout>
                  <c:x val="1.1313132512859038E-2"/>
                  <c:y val="-3.06467652087040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7AD-46D3-A1D5-4DD542CCDEAB}"/>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KPI!$T$26:$T$30</c:f>
              <c:strCache>
                <c:ptCount val="4"/>
                <c:pt idx="0">
                  <c:v>Hindu</c:v>
                </c:pt>
                <c:pt idx="1">
                  <c:v>Sikh</c:v>
                </c:pt>
                <c:pt idx="2">
                  <c:v>Muslim</c:v>
                </c:pt>
                <c:pt idx="3">
                  <c:v>Christian</c:v>
                </c:pt>
              </c:strCache>
            </c:strRef>
          </c:cat>
          <c:val>
            <c:numRef>
              <c:f>KPI!$U$26:$U$30</c:f>
              <c:numCache>
                <c:formatCode>"₹"\ #,##0.00,,"M"</c:formatCode>
                <c:ptCount val="4"/>
                <c:pt idx="0">
                  <c:v>563044875</c:v>
                </c:pt>
                <c:pt idx="1">
                  <c:v>101538150</c:v>
                </c:pt>
                <c:pt idx="2">
                  <c:v>80509475</c:v>
                </c:pt>
                <c:pt idx="3">
                  <c:v>5771800</c:v>
                </c:pt>
              </c:numCache>
            </c:numRef>
          </c:val>
          <c:extLst>
            <c:ext xmlns:c16="http://schemas.microsoft.com/office/drawing/2014/chart" uri="{C3380CC4-5D6E-409C-BE32-E72D297353CC}">
              <c16:uniqueId val="{00000008-87AD-46D3-A1D5-4DD542CCDEA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6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[Banking_Dashboard_Project.xlsx]KPI!PivotTable16</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BRANCH-WISE FEES COLLECTED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a:innerShdw dist="38100" dir="16200000">
              <a:schemeClr val="accent1"/>
            </a:innerShdw>
          </a:effectLst>
          <a:sp3d/>
        </c:spPr>
        <c:marker>
          <c:symbol val="none"/>
        </c:marker>
        <c:dLbl>
          <c:idx val="0"/>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a:innerShdw dist="38100" dir="16200000">
              <a:schemeClr val="accent1"/>
            </a:innerShdw>
          </a:effectLst>
          <a:sp3d/>
        </c:spPr>
        <c:dLbl>
          <c:idx val="0"/>
          <c:layout>
            <c:manualLayout>
              <c:x val="-1.5338226771153807E-2"/>
              <c:y val="-9.7406962590131888E-2"/>
            </c:manualLayout>
          </c:layout>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a:innerShdw dist="38100" dir="16200000">
              <a:schemeClr val="accent1"/>
            </a:innerShdw>
          </a:effectLst>
          <a:sp3d/>
        </c:spPr>
        <c:dLbl>
          <c:idx val="0"/>
          <c:layout>
            <c:manualLayout>
              <c:x val="-3.8345566927884519E-3"/>
              <c:y val="-0.14611044388519784"/>
            </c:manualLayout>
          </c:layout>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noFill/>
          </a:ln>
          <a:effectLst>
            <a:innerShdw dist="38100" dir="16200000">
              <a:schemeClr val="accent1"/>
            </a:innerShdw>
          </a:effectLst>
          <a:sp3d/>
        </c:spPr>
        <c:dLbl>
          <c:idx val="0"/>
          <c:layout>
            <c:manualLayout>
              <c:x val="-9.5863917319711466E-3"/>
              <c:y val="3.1514017308572083E-2"/>
            </c:manualLayout>
          </c:layout>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a:innerShdw dist="38100" dir="16200000">
              <a:schemeClr val="accent1"/>
            </a:innerShdw>
          </a:effectLst>
          <a:sp3d/>
        </c:spPr>
        <c:dLbl>
          <c:idx val="0"/>
          <c:layout>
            <c:manualLayout>
              <c:x val="3.8345566927884519E-3"/>
              <c:y val="-0.14611044388519784"/>
            </c:manualLayout>
          </c:layout>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a:innerShdw dist="38100" dir="16200000">
              <a:schemeClr val="accent1"/>
            </a:innerShdw>
          </a:effectLst>
          <a:sp3d/>
        </c:spPr>
        <c:dLbl>
          <c:idx val="0"/>
          <c:layout>
            <c:manualLayout>
              <c:x val="5.7518350391826782E-3"/>
              <c:y val="-0.20054374650909509"/>
            </c:manualLayout>
          </c:layout>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40000"/>
              <a:lumOff val="60000"/>
            </a:schemeClr>
          </a:solidFill>
          <a:ln>
            <a:noFill/>
          </a:ln>
          <a:effectLst>
            <a:innerShdw dist="38100" dir="16200000">
              <a:schemeClr val="accent1"/>
            </a:innerShdw>
          </a:effectLst>
          <a:sp3d/>
        </c:spPr>
        <c:dLbl>
          <c:idx val="0"/>
          <c:layout>
            <c:manualLayout>
              <c:x val="1.9172783463942259E-3"/>
              <c:y val="-6.8757855945975457E-2"/>
            </c:manualLayout>
          </c:layout>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a:noFill/>
          </a:ln>
          <a:effectLst>
            <a:innerShdw dist="38100" dir="16200000">
              <a:schemeClr val="accent1"/>
            </a:innerShdw>
          </a:effectLst>
          <a:sp3d/>
        </c:spPr>
        <c:dLbl>
          <c:idx val="0"/>
          <c:layout>
            <c:manualLayout>
              <c:x val="5.7518350391826782E-3"/>
              <c:y val="-0.16043499720727611"/>
            </c:manualLayout>
          </c:layout>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20000"/>
          </a:schemeClr>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KPI!$U$41</c:f>
              <c:strCache>
                <c:ptCount val="1"/>
                <c:pt idx="0">
                  <c:v>Total</c:v>
                </c:pt>
              </c:strCache>
            </c:strRef>
          </c:tx>
          <c:spPr>
            <a:solidFill>
              <a:schemeClr val="accent5">
                <a:lumMod val="40000"/>
                <a:lumOff val="60000"/>
              </a:schemeClr>
            </a:solidFill>
            <a:ln>
              <a:noFill/>
            </a:ln>
            <a:effectLst>
              <a:innerShdw dist="38100" dir="16200000">
                <a:schemeClr val="accent1"/>
              </a:innerShdw>
            </a:effectLst>
            <a:sp3d/>
          </c:spPr>
          <c:dPt>
            <c:idx val="0"/>
            <c:bubble3D val="0"/>
            <c:extLst>
              <c:ext xmlns:c16="http://schemas.microsoft.com/office/drawing/2014/chart" uri="{C3380CC4-5D6E-409C-BE32-E72D297353CC}">
                <c16:uniqueId val="{00000001-67B6-4C64-82D5-D515FB698070}"/>
              </c:ext>
            </c:extLst>
          </c:dPt>
          <c:dPt>
            <c:idx val="1"/>
            <c:bubble3D val="0"/>
            <c:extLst>
              <c:ext xmlns:c16="http://schemas.microsoft.com/office/drawing/2014/chart" uri="{C3380CC4-5D6E-409C-BE32-E72D297353CC}">
                <c16:uniqueId val="{00000003-67B6-4C64-82D5-D515FB698070}"/>
              </c:ext>
            </c:extLst>
          </c:dPt>
          <c:dPt>
            <c:idx val="2"/>
            <c:bubble3D val="0"/>
            <c:extLst>
              <c:ext xmlns:c16="http://schemas.microsoft.com/office/drawing/2014/chart" uri="{C3380CC4-5D6E-409C-BE32-E72D297353CC}">
                <c16:uniqueId val="{00000002-67B6-4C64-82D5-D515FB698070}"/>
              </c:ext>
            </c:extLst>
          </c:dPt>
          <c:dPt>
            <c:idx val="4"/>
            <c:bubble3D val="0"/>
            <c:extLst>
              <c:ext xmlns:c16="http://schemas.microsoft.com/office/drawing/2014/chart" uri="{C3380CC4-5D6E-409C-BE32-E72D297353CC}">
                <c16:uniqueId val="{00000004-67B6-4C64-82D5-D515FB698070}"/>
              </c:ext>
            </c:extLst>
          </c:dPt>
          <c:dPt>
            <c:idx val="5"/>
            <c:bubble3D val="0"/>
            <c:extLst>
              <c:ext xmlns:c16="http://schemas.microsoft.com/office/drawing/2014/chart" uri="{C3380CC4-5D6E-409C-BE32-E72D297353CC}">
                <c16:uniqueId val="{00000006-67B6-4C64-82D5-D515FB698070}"/>
              </c:ext>
            </c:extLst>
          </c:dPt>
          <c:dPt>
            <c:idx val="7"/>
            <c:bubble3D val="0"/>
            <c:extLst>
              <c:ext xmlns:c16="http://schemas.microsoft.com/office/drawing/2014/chart" uri="{C3380CC4-5D6E-409C-BE32-E72D297353CC}">
                <c16:uniqueId val="{00000005-67B6-4C64-82D5-D515FB698070}"/>
              </c:ext>
            </c:extLst>
          </c:dPt>
          <c:dPt>
            <c:idx val="9"/>
            <c:bubble3D val="0"/>
            <c:extLst>
              <c:ext xmlns:c16="http://schemas.microsoft.com/office/drawing/2014/chart" uri="{C3380CC4-5D6E-409C-BE32-E72D297353CC}">
                <c16:uniqueId val="{00000007-67B6-4C64-82D5-D515FB698070}"/>
              </c:ext>
            </c:extLst>
          </c:dPt>
          <c:dLbls>
            <c:dLbl>
              <c:idx val="0"/>
              <c:layout>
                <c:manualLayout>
                  <c:x val="-1.5338226771153807E-2"/>
                  <c:y val="-9.7406962590131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B6-4C64-82D5-D515FB698070}"/>
                </c:ext>
              </c:extLst>
            </c:dLbl>
            <c:dLbl>
              <c:idx val="1"/>
              <c:layout>
                <c:manualLayout>
                  <c:x val="-9.5863917319711466E-3"/>
                  <c:y val="3.15140173085720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B6-4C64-82D5-D515FB698070}"/>
                </c:ext>
              </c:extLst>
            </c:dLbl>
            <c:dLbl>
              <c:idx val="2"/>
              <c:layout>
                <c:manualLayout>
                  <c:x val="-3.8345566927884519E-3"/>
                  <c:y val="-0.14611044388519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B6-4C64-82D5-D515FB698070}"/>
                </c:ext>
              </c:extLst>
            </c:dLbl>
            <c:dLbl>
              <c:idx val="4"/>
              <c:layout>
                <c:manualLayout>
                  <c:x val="3.8345566927884519E-3"/>
                  <c:y val="-0.14611044388519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B6-4C64-82D5-D515FB698070}"/>
                </c:ext>
              </c:extLst>
            </c:dLbl>
            <c:dLbl>
              <c:idx val="5"/>
              <c:layout>
                <c:manualLayout>
                  <c:x val="1.9172783463942259E-3"/>
                  <c:y val="-6.8757855945975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B6-4C64-82D5-D515FB698070}"/>
                </c:ext>
              </c:extLst>
            </c:dLbl>
            <c:dLbl>
              <c:idx val="7"/>
              <c:layout>
                <c:manualLayout>
                  <c:x val="5.7518350391826782E-3"/>
                  <c:y val="-0.20054374650909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B6-4C64-82D5-D515FB698070}"/>
                </c:ext>
              </c:extLst>
            </c:dLbl>
            <c:dLbl>
              <c:idx val="9"/>
              <c:layout>
                <c:manualLayout>
                  <c:x val="5.7518350391826782E-3"/>
                  <c:y val="-0.16043499720727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B6-4C64-82D5-D515FB698070}"/>
                </c:ext>
              </c:extLst>
            </c:dLbl>
            <c:spPr>
              <a:solidFill>
                <a:srgbClr val="156082">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KPI!$T$42:$T$52</c:f>
              <c:strCache>
                <c:ptCount val="10"/>
                <c:pt idx="0">
                  <c:v>AGRA</c:v>
                </c:pt>
                <c:pt idx="1">
                  <c:v>BEGUSARAI</c:v>
                </c:pt>
                <c:pt idx="2">
                  <c:v>FATEHGARH SAHIB</c:v>
                </c:pt>
                <c:pt idx="3">
                  <c:v>GUWAHATI</c:v>
                </c:pt>
                <c:pt idx="4">
                  <c:v>HARIDWAR</c:v>
                </c:pt>
                <c:pt idx="5">
                  <c:v>Khordha</c:v>
                </c:pt>
                <c:pt idx="6">
                  <c:v>Mathura</c:v>
                </c:pt>
                <c:pt idx="7">
                  <c:v>MUZAFFARPUR</c:v>
                </c:pt>
                <c:pt idx="8">
                  <c:v>SAMASTIPUR</c:v>
                </c:pt>
                <c:pt idx="9">
                  <c:v>SANGRUR</c:v>
                </c:pt>
              </c:strCache>
            </c:strRef>
          </c:cat>
          <c:val>
            <c:numRef>
              <c:f>KPI!$U$42:$U$52</c:f>
              <c:numCache>
                <c:formatCode>"₹"\ #,##0.00,\ "K"</c:formatCode>
                <c:ptCount val="10"/>
                <c:pt idx="0">
                  <c:v>27076.919999999973</c:v>
                </c:pt>
                <c:pt idx="1">
                  <c:v>28255.260000000031</c:v>
                </c:pt>
                <c:pt idx="2">
                  <c:v>41339.83999999996</c:v>
                </c:pt>
                <c:pt idx="3">
                  <c:v>31806.579999999987</c:v>
                </c:pt>
                <c:pt idx="4">
                  <c:v>35390.640000000021</c:v>
                </c:pt>
                <c:pt idx="5">
                  <c:v>31465.780000000061</c:v>
                </c:pt>
                <c:pt idx="6">
                  <c:v>29116.949999999968</c:v>
                </c:pt>
                <c:pt idx="7">
                  <c:v>37669.130000000012</c:v>
                </c:pt>
                <c:pt idx="8">
                  <c:v>30080.04</c:v>
                </c:pt>
                <c:pt idx="9">
                  <c:v>32202.220000000012</c:v>
                </c:pt>
              </c:numCache>
            </c:numRef>
          </c:val>
          <c:extLst>
            <c:ext xmlns:c16="http://schemas.microsoft.com/office/drawing/2014/chart" uri="{C3380CC4-5D6E-409C-BE32-E72D297353CC}">
              <c16:uniqueId val="{00000000-67B6-4C64-82D5-D515FB698070}"/>
            </c:ext>
          </c:extLst>
        </c:ser>
        <c:dLbls>
          <c:showLegendKey val="0"/>
          <c:showVal val="1"/>
          <c:showCatName val="0"/>
          <c:showSerName val="0"/>
          <c:showPercent val="0"/>
          <c:showBubbleSize val="0"/>
        </c:dLbls>
        <c:axId val="1266654863"/>
        <c:axId val="1007921423"/>
        <c:axId val="1821809343"/>
      </c:area3DChart>
      <c:catAx>
        <c:axId val="12666548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007921423"/>
        <c:crosses val="autoZero"/>
        <c:auto val="1"/>
        <c:lblAlgn val="ctr"/>
        <c:lblOffset val="100"/>
        <c:noMultiLvlLbl val="0"/>
      </c:catAx>
      <c:valAx>
        <c:axId val="1007921423"/>
        <c:scaling>
          <c:orientation val="minMax"/>
        </c:scaling>
        <c:delete val="1"/>
        <c:axPos val="l"/>
        <c:numFmt formatCode="&quot;₹&quot;\ #,##0.00,\ &quot;K&quot;" sourceLinked="1"/>
        <c:majorTickMark val="out"/>
        <c:minorTickMark val="none"/>
        <c:tickLblPos val="nextTo"/>
        <c:crossAx val="1266654863"/>
        <c:crosses val="autoZero"/>
        <c:crossBetween val="midCat"/>
      </c:valAx>
      <c:serAx>
        <c:axId val="1821809343"/>
        <c:scaling>
          <c:orientation val="minMax"/>
        </c:scaling>
        <c:delete val="1"/>
        <c:axPos val="b"/>
        <c:majorTickMark val="none"/>
        <c:minorTickMark val="none"/>
        <c:tickLblPos val="nextTo"/>
        <c:crossAx val="1007921423"/>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ysClr val="window" lastClr="FFFFFF">
                    <a:lumMod val="95000"/>
                  </a:sys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rPr>
              <a:t>Monthly Loan Disbursal Trend</a:t>
            </a:r>
          </a:p>
          <a:p>
            <a:pPr marL="0" marR="0" lvl="0" indent="0" algn="ctr" defTabSz="914400" rtl="0" eaLnBrk="1" fontAlgn="auto" latinLnBrk="0" hangingPunct="1">
              <a:lnSpc>
                <a:spcPct val="100000"/>
              </a:lnSpc>
              <a:spcBef>
                <a:spcPts val="0"/>
              </a:spcBef>
              <a:spcAft>
                <a:spcPts val="0"/>
              </a:spcAft>
              <a:buClrTx/>
              <a:buSzTx/>
              <a:buFontTx/>
              <a:buNone/>
              <a:tabLst/>
              <a:defRPr lang="en-US" sz="2400" b="0" spc="0">
                <a:solidFill>
                  <a:sysClr val="window" lastClr="FFFFFF">
                    <a:lumMod val="95000"/>
                  </a:sysClr>
                </a:solidFill>
                <a:latin typeface="Franklin Gothic Medium" panose="020B0603020102020204" pitchFamily="34" charset="0"/>
              </a:defRPr>
            </a:pPr>
            <a:endParaRPr lang="en-US" sz="2400" b="0" i="0" u="none" strike="noStrike" kern="1200" cap="all" spc="0" normalizeH="0" baseline="0">
              <a:solidFill>
                <a:schemeClr val="bg1">
                  <a:lumMod val="95000"/>
                </a:schemeClr>
              </a:solidFill>
              <a:latin typeface="Franklin Gothic Medium" panose="020B0603020102020204" pitchFamily="34"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cap="all" spc="0" normalizeH="0" baseline="0">
              <a:solidFill>
                <a:sysClr val="window" lastClr="FFFFFF">
                  <a:lumMod val="95000"/>
                </a:sysClr>
              </a:solidFill>
              <a:latin typeface="Franklin Gothic Medium" panose="020B0603020102020204" pitchFamily="34" charset="0"/>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noFill/>
            <a:ln>
              <a:noFill/>
            </a:ln>
            <a:effectLst/>
          </c:spPr>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noFill/>
            <a:ln>
              <a:noFill/>
            </a:ln>
            <a:effectLst/>
          </c:spPr>
        </c:marker>
        <c:dLbl>
          <c:idx val="0"/>
          <c:layout>
            <c:manualLayout>
              <c:x val="-3.2108656011468048E-2"/>
              <c:y val="-6.3644217820436152E-2"/>
            </c:manualLayout>
          </c:layout>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noFill/>
            <a:ln>
              <a:noFill/>
            </a:ln>
            <a:effectLst/>
          </c:spPr>
        </c:marker>
        <c:dLbl>
          <c:idx val="0"/>
          <c:layout>
            <c:manualLayout>
              <c:x val="-5.0553976891063022E-2"/>
              <c:y val="-7.8657620533291034E-2"/>
            </c:manualLayout>
          </c:layout>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lt1"/>
            </a:solidFill>
            <a:round/>
          </a:ln>
          <a:effectLst>
            <a:outerShdw dist="25400" dir="2700000" algn="tl" rotWithShape="0">
              <a:schemeClr val="accent1"/>
            </a:outerShdw>
          </a:effectLst>
        </c:spPr>
        <c:marker>
          <c:symbol val="circle"/>
          <c:size val="14"/>
          <c:spPr>
            <a:noFill/>
            <a:ln>
              <a:noFill/>
            </a:ln>
            <a:effectLst/>
          </c:spPr>
        </c:marker>
        <c:dLbl>
          <c:idx val="0"/>
          <c:layout>
            <c:manualLayout>
              <c:x val="-2.4730527659630092E-2"/>
              <c:y val="-0.10367995838804926"/>
            </c:manualLayout>
          </c:layout>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chemeClr val="lt1"/>
            </a:solidFill>
            <a:round/>
          </a:ln>
          <a:effectLst>
            <a:outerShdw dist="25400" dir="2700000" algn="tl" rotWithShape="0">
              <a:schemeClr val="accent1"/>
            </a:outerShdw>
          </a:effectLst>
        </c:spPr>
        <c:marker>
          <c:symbol val="circle"/>
          <c:size val="14"/>
          <c:spPr>
            <a:noFill/>
            <a:ln>
              <a:noFill/>
            </a:ln>
            <a:effectLst/>
          </c:spPr>
        </c:marker>
        <c:dLbl>
          <c:idx val="0"/>
          <c:layout>
            <c:manualLayout>
              <c:x val="-4.5020380627184484E-2"/>
              <c:y val="-6.1141984034960434E-2"/>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KPI!$I$1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noFill/>
              <a:ln>
                <a:noFill/>
              </a:ln>
              <a:effectLst/>
            </c:spPr>
          </c:marker>
          <c:dPt>
            <c:idx val="1"/>
            <c:marker>
              <c:symbol val="circle"/>
              <c:size val="14"/>
              <c:spPr>
                <a:noFill/>
                <a:ln>
                  <a:noFill/>
                </a:ln>
                <a:effectLst/>
              </c:spPr>
            </c:marker>
            <c:bubble3D val="0"/>
            <c:extLst>
              <c:ext xmlns:c16="http://schemas.microsoft.com/office/drawing/2014/chart" uri="{C3380CC4-5D6E-409C-BE32-E72D297353CC}">
                <c16:uniqueId val="{00000004-AAE2-4116-80C7-492D5A84F408}"/>
              </c:ext>
            </c:extLst>
          </c:dPt>
          <c:dPt>
            <c:idx val="5"/>
            <c:marker>
              <c:symbol val="circle"/>
              <c:size val="14"/>
              <c:spPr>
                <a:noFill/>
                <a:ln>
                  <a:noFill/>
                </a:ln>
                <a:effectLst/>
              </c:spPr>
            </c:marker>
            <c:bubble3D val="0"/>
            <c:extLst>
              <c:ext xmlns:c16="http://schemas.microsoft.com/office/drawing/2014/chart" uri="{C3380CC4-5D6E-409C-BE32-E72D297353CC}">
                <c16:uniqueId val="{00000002-AAE2-4116-80C7-492D5A84F408}"/>
              </c:ext>
            </c:extLst>
          </c:dPt>
          <c:dPt>
            <c:idx val="7"/>
            <c:marker>
              <c:symbol val="circle"/>
              <c:size val="14"/>
              <c:spPr>
                <a:noFill/>
                <a:ln>
                  <a:noFill/>
                </a:ln>
                <a:effectLst/>
              </c:spPr>
            </c:marker>
            <c:bubble3D val="0"/>
            <c:extLst>
              <c:ext xmlns:c16="http://schemas.microsoft.com/office/drawing/2014/chart" uri="{C3380CC4-5D6E-409C-BE32-E72D297353CC}">
                <c16:uniqueId val="{00000003-AAE2-4116-80C7-492D5A84F408}"/>
              </c:ext>
            </c:extLst>
          </c:dPt>
          <c:dPt>
            <c:idx val="10"/>
            <c:marker>
              <c:symbol val="circle"/>
              <c:size val="14"/>
              <c:spPr>
                <a:noFill/>
                <a:ln>
                  <a:noFill/>
                </a:ln>
                <a:effectLst/>
              </c:spPr>
            </c:marker>
            <c:bubble3D val="0"/>
            <c:extLst>
              <c:ext xmlns:c16="http://schemas.microsoft.com/office/drawing/2014/chart" uri="{C3380CC4-5D6E-409C-BE32-E72D297353CC}">
                <c16:uniqueId val="{00000001-AAE2-4116-80C7-492D5A84F408}"/>
              </c:ext>
            </c:extLst>
          </c:dPt>
          <c:dLbls>
            <c:dLbl>
              <c:idx val="1"/>
              <c:layout>
                <c:manualLayout>
                  <c:x val="-4.5020380627184484E-2"/>
                  <c:y val="-6.1141984034960434E-2"/>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E2-4116-80C7-492D5A84F408}"/>
                </c:ext>
              </c:extLst>
            </c:dLbl>
            <c:dLbl>
              <c:idx val="5"/>
              <c:layout>
                <c:manualLayout>
                  <c:x val="-5.0553976891063022E-2"/>
                  <c:y val="-7.8657620533291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E2-4116-80C7-492D5A84F408}"/>
                </c:ext>
              </c:extLst>
            </c:dLbl>
            <c:dLbl>
              <c:idx val="7"/>
              <c:layout>
                <c:manualLayout>
                  <c:x val="-2.4730527659630092E-2"/>
                  <c:y val="-0.103679958388049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E2-4116-80C7-492D5A84F408}"/>
                </c:ext>
              </c:extLst>
            </c:dLbl>
            <c:dLbl>
              <c:idx val="10"/>
              <c:layout>
                <c:manualLayout>
                  <c:x val="-3.2108656011468048E-2"/>
                  <c:y val="-6.36442178204361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E2-4116-80C7-492D5A84F408}"/>
                </c:ext>
              </c:extLst>
            </c:dLbl>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KPI!$G$2:$H$20</c:f>
              <c:multiLvlStrCache>
                <c:ptCount val="14"/>
                <c:lvl>
                  <c:pt idx="0">
                    <c:v>Qtr1</c:v>
                  </c:pt>
                  <c:pt idx="1">
                    <c:v>Qtr4</c:v>
                  </c:pt>
                  <c:pt idx="2">
                    <c:v>Qtr1</c:v>
                  </c:pt>
                  <c:pt idx="3">
                    <c:v>Qtr2</c:v>
                  </c:pt>
                  <c:pt idx="4">
                    <c:v>Qtr3</c:v>
                  </c:pt>
                  <c:pt idx="5">
                    <c:v>Qtr4</c:v>
                  </c:pt>
                  <c:pt idx="6">
                    <c:v>Qtr1</c:v>
                  </c:pt>
                  <c:pt idx="7">
                    <c:v>Qtr2</c:v>
                  </c:pt>
                  <c:pt idx="8">
                    <c:v>Qtr3</c:v>
                  </c:pt>
                  <c:pt idx="9">
                    <c:v>Qtr4</c:v>
                  </c:pt>
                  <c:pt idx="10">
                    <c:v>Qtr1</c:v>
                  </c:pt>
                  <c:pt idx="11">
                    <c:v>Qtr2</c:v>
                  </c:pt>
                  <c:pt idx="12">
                    <c:v>Qtr3</c:v>
                  </c:pt>
                  <c:pt idx="13">
                    <c:v>Qtr4</c:v>
                  </c:pt>
                </c:lvl>
                <c:lvl>
                  <c:pt idx="0">
                    <c:v>FY 2017</c:v>
                  </c:pt>
                  <c:pt idx="2">
                    <c:v>FY 2018</c:v>
                  </c:pt>
                  <c:pt idx="6">
                    <c:v>FY 2019</c:v>
                  </c:pt>
                  <c:pt idx="10">
                    <c:v>FY 2020</c:v>
                  </c:pt>
                </c:lvl>
              </c:multiLvlStrCache>
            </c:multiLvlStrRef>
          </c:cat>
          <c:val>
            <c:numRef>
              <c:f>KPI!$I$2:$I$20</c:f>
              <c:numCache>
                <c:formatCode>General</c:formatCode>
                <c:ptCount val="14"/>
                <c:pt idx="0">
                  <c:v>2461</c:v>
                </c:pt>
                <c:pt idx="1">
                  <c:v>31</c:v>
                </c:pt>
                <c:pt idx="2">
                  <c:v>4896</c:v>
                </c:pt>
                <c:pt idx="3">
                  <c:v>2370</c:v>
                </c:pt>
                <c:pt idx="4">
                  <c:v>5981</c:v>
                </c:pt>
                <c:pt idx="5">
                  <c:v>5666</c:v>
                </c:pt>
                <c:pt idx="6">
                  <c:v>7351</c:v>
                </c:pt>
                <c:pt idx="7">
                  <c:v>2236</c:v>
                </c:pt>
                <c:pt idx="8">
                  <c:v>3791</c:v>
                </c:pt>
                <c:pt idx="9">
                  <c:v>4512</c:v>
                </c:pt>
                <c:pt idx="10">
                  <c:v>151</c:v>
                </c:pt>
                <c:pt idx="11">
                  <c:v>70</c:v>
                </c:pt>
                <c:pt idx="12">
                  <c:v>113</c:v>
                </c:pt>
                <c:pt idx="13">
                  <c:v>88</c:v>
                </c:pt>
              </c:numCache>
            </c:numRef>
          </c:val>
          <c:smooth val="0"/>
          <c:extLst>
            <c:ext xmlns:c16="http://schemas.microsoft.com/office/drawing/2014/chart" uri="{C3380CC4-5D6E-409C-BE32-E72D297353CC}">
              <c16:uniqueId val="{00000000-AAE2-4116-80C7-492D5A84F40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63338496"/>
        <c:axId val="1377149040"/>
      </c:lineChart>
      <c:catAx>
        <c:axId val="136333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spc="30" baseline="0">
                <a:solidFill>
                  <a:schemeClr val="bg1">
                    <a:lumMod val="95000"/>
                  </a:schemeClr>
                </a:solidFill>
                <a:latin typeface="Franklin Gothic Medium" panose="020B0603020102020204" pitchFamily="34" charset="0"/>
                <a:ea typeface="+mn-ea"/>
                <a:cs typeface="+mn-cs"/>
              </a:defRPr>
            </a:pPr>
            <a:endParaRPr lang="en-US"/>
          </a:p>
        </c:txPr>
        <c:crossAx val="1377149040"/>
        <c:crosses val="autoZero"/>
        <c:auto val="1"/>
        <c:lblAlgn val="ctr"/>
        <c:lblOffset val="100"/>
        <c:noMultiLvlLbl val="0"/>
      </c:catAx>
      <c:valAx>
        <c:axId val="1377149040"/>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36333849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spc="0" baseline="0">
                <a:solidFill>
                  <a:schemeClr val="bg1">
                    <a:lumMod val="95000"/>
                  </a:schemeClr>
                </a:solidFill>
                <a:latin typeface="Franklin Gothic Medium" panose="020B0603020102020204" pitchFamily="34" charset="0"/>
                <a:ea typeface="+mn-ea"/>
                <a:cs typeface="+mn-cs"/>
              </a:defRPr>
            </a:pPr>
            <a:r>
              <a:rPr lang="en-IN" sz="2400" b="0" i="0" u="none" strike="noStrike" kern="1200" spc="0" baseline="0">
                <a:solidFill>
                  <a:schemeClr val="bg1">
                    <a:lumMod val="95000"/>
                  </a:schemeClr>
                </a:solidFill>
                <a:latin typeface="Franklin Gothic Medium" panose="020B0603020102020204" pitchFamily="34" charset="0"/>
                <a:ea typeface="+mn-ea"/>
                <a:cs typeface="+mn-cs"/>
              </a:rPr>
              <a:t>LOANS ISSUED BY GRADE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spc="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KPI!$B$1</c:f>
              <c:strCache>
                <c:ptCount val="1"/>
                <c:pt idx="0">
                  <c:v>Total</c:v>
                </c:pt>
              </c:strCache>
            </c:strRef>
          </c:tx>
          <c:spPr>
            <a:solidFill>
              <a:srgbClr val="45E3FF"/>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KPI!$A$2:$A$9</c:f>
              <c:strCache>
                <c:ptCount val="7"/>
                <c:pt idx="0">
                  <c:v>A</c:v>
                </c:pt>
                <c:pt idx="1">
                  <c:v>B</c:v>
                </c:pt>
                <c:pt idx="2">
                  <c:v>C</c:v>
                </c:pt>
                <c:pt idx="3">
                  <c:v>D</c:v>
                </c:pt>
                <c:pt idx="4">
                  <c:v>E</c:v>
                </c:pt>
                <c:pt idx="5">
                  <c:v>F</c:v>
                </c:pt>
                <c:pt idx="6">
                  <c:v>G</c:v>
                </c:pt>
              </c:strCache>
            </c:strRef>
          </c:cat>
          <c:val>
            <c:numRef>
              <c:f>KPI!$B$2:$B$9</c:f>
              <c:numCache>
                <c:formatCode>"₹"\ #,##0.00,,"M"</c:formatCode>
                <c:ptCount val="7"/>
                <c:pt idx="0">
                  <c:v>86982400</c:v>
                </c:pt>
                <c:pt idx="1">
                  <c:v>133651350</c:v>
                </c:pt>
                <c:pt idx="2">
                  <c:v>89115825</c:v>
                </c:pt>
                <c:pt idx="3">
                  <c:v>65160400</c:v>
                </c:pt>
                <c:pt idx="4">
                  <c:v>45037900</c:v>
                </c:pt>
                <c:pt idx="5">
                  <c:v>19263100</c:v>
                </c:pt>
                <c:pt idx="6">
                  <c:v>6391675</c:v>
                </c:pt>
              </c:numCache>
            </c:numRef>
          </c:val>
          <c:extLst>
            <c:ext xmlns:c16="http://schemas.microsoft.com/office/drawing/2014/chart" uri="{C3380CC4-5D6E-409C-BE32-E72D297353CC}">
              <c16:uniqueId val="{00000000-C240-4A90-9CE5-7A3260572186}"/>
            </c:ext>
          </c:extLst>
        </c:ser>
        <c:dLbls>
          <c:showLegendKey val="0"/>
          <c:showVal val="1"/>
          <c:showCatName val="0"/>
          <c:showSerName val="0"/>
          <c:showPercent val="0"/>
          <c:showBubbleSize val="0"/>
        </c:dLbls>
        <c:gapWidth val="150"/>
        <c:shape val="box"/>
        <c:axId val="1247702304"/>
        <c:axId val="1244797712"/>
        <c:axId val="0"/>
      </c:bar3DChart>
      <c:catAx>
        <c:axId val="124770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244797712"/>
        <c:crosses val="autoZero"/>
        <c:auto val="1"/>
        <c:lblAlgn val="ctr"/>
        <c:lblOffset val="100"/>
        <c:noMultiLvlLbl val="0"/>
      </c:catAx>
      <c:valAx>
        <c:axId val="1244797712"/>
        <c:scaling>
          <c:orientation val="minMax"/>
        </c:scaling>
        <c:delete val="0"/>
        <c:axPos val="l"/>
        <c:numFmt formatCode="&quot;₹&quot;\ #,##0,,&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124770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spc="0" baseline="0">
                <a:solidFill>
                  <a:schemeClr val="bg1">
                    <a:lumMod val="95000"/>
                  </a:schemeClr>
                </a:solidFill>
                <a:latin typeface="Franklin Gothic Medium" panose="020B0603020102020204" pitchFamily="34" charset="0"/>
                <a:ea typeface="+mn-ea"/>
                <a:cs typeface="+mn-cs"/>
              </a:defRPr>
            </a:pPr>
            <a:r>
              <a:rPr lang="en-IN" sz="2400" b="0" i="0" u="none" strike="noStrike" kern="1200" spc="0" baseline="0">
                <a:solidFill>
                  <a:schemeClr val="bg1">
                    <a:lumMod val="95000"/>
                  </a:schemeClr>
                </a:solidFill>
                <a:latin typeface="Franklin Gothic Medium" panose="020B0603020102020204" pitchFamily="34" charset="0"/>
                <a:ea typeface="+mn-ea"/>
                <a:cs typeface="+mn-cs"/>
              </a:rPr>
              <a:t>LOAN DISTRIBUTION BY TERM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spc="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45E3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5E3FF"/>
          </a:solidFill>
          <a:ln w="19050">
            <a:noFill/>
          </a:ln>
          <a:effectLst/>
        </c:spPr>
      </c:pivotFmt>
      <c:pivotFmt>
        <c:idx val="7"/>
        <c:spPr>
          <a:solidFill>
            <a:srgbClr val="FF7582"/>
          </a:solidFill>
          <a:ln w="19050">
            <a:noFill/>
          </a:ln>
          <a:effectLst/>
        </c:spPr>
      </c:pivotFmt>
      <c:pivotFmt>
        <c:idx val="8"/>
        <c:spPr>
          <a:solidFill>
            <a:srgbClr val="6F88FC"/>
          </a:solidFill>
          <a:ln w="19050">
            <a:noFill/>
          </a:ln>
          <a:effectLst/>
        </c:spPr>
        <c:dLbl>
          <c:idx val="0"/>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fld id="{97D55886-7C06-4F5B-BA5B-005CE79204FF}" type="VALUE">
                  <a:rPr lang="en-US"/>
                  <a:pPr algn="ctr">
                    <a:defRPr lang="en-US" sz="1400" b="1">
                      <a:solidFill>
                        <a:schemeClr val="bg1">
                          <a:lumMod val="95000"/>
                        </a:schemeClr>
                      </a:solidFill>
                      <a:latin typeface="Franklin Gothic Medium" panose="020B0603020102020204" pitchFamily="34" charset="0"/>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KPI!$B$23</c:f>
              <c:strCache>
                <c:ptCount val="1"/>
                <c:pt idx="0">
                  <c:v>Total</c:v>
                </c:pt>
              </c:strCache>
            </c:strRef>
          </c:tx>
          <c:spPr>
            <a:solidFill>
              <a:srgbClr val="45E3FF"/>
            </a:solidFill>
            <a:ln>
              <a:noFill/>
            </a:ln>
          </c:spPr>
          <c:dPt>
            <c:idx val="0"/>
            <c:bubble3D val="0"/>
            <c:spPr>
              <a:solidFill>
                <a:srgbClr val="45E3FF"/>
              </a:solidFill>
              <a:ln w="19050">
                <a:noFill/>
              </a:ln>
              <a:effectLst/>
            </c:spPr>
            <c:extLst>
              <c:ext xmlns:c16="http://schemas.microsoft.com/office/drawing/2014/chart" uri="{C3380CC4-5D6E-409C-BE32-E72D297353CC}">
                <c16:uniqueId val="{00000001-5CA4-4B1B-BE04-2532A3B7AB93}"/>
              </c:ext>
            </c:extLst>
          </c:dPt>
          <c:dPt>
            <c:idx val="1"/>
            <c:bubble3D val="0"/>
            <c:spPr>
              <a:solidFill>
                <a:srgbClr val="FF7582"/>
              </a:solidFill>
              <a:ln w="19050">
                <a:noFill/>
              </a:ln>
              <a:effectLst/>
            </c:spPr>
            <c:extLst>
              <c:ext xmlns:c16="http://schemas.microsoft.com/office/drawing/2014/chart" uri="{C3380CC4-5D6E-409C-BE32-E72D297353CC}">
                <c16:uniqueId val="{00000003-5CA4-4B1B-BE04-2532A3B7AB93}"/>
              </c:ext>
            </c:extLst>
          </c:dPt>
          <c:dPt>
            <c:idx val="2"/>
            <c:bubble3D val="0"/>
            <c:spPr>
              <a:solidFill>
                <a:srgbClr val="6F88FC"/>
              </a:solidFill>
              <a:ln w="19050">
                <a:noFill/>
              </a:ln>
              <a:effectLst/>
            </c:spPr>
            <c:extLst>
              <c:ext xmlns:c16="http://schemas.microsoft.com/office/drawing/2014/chart" uri="{C3380CC4-5D6E-409C-BE32-E72D297353CC}">
                <c16:uniqueId val="{00000005-5CA4-4B1B-BE04-2532A3B7AB93}"/>
              </c:ext>
            </c:extLst>
          </c:dPt>
          <c:dLbls>
            <c:dLbl>
              <c:idx val="2"/>
              <c:tx>
                <c:rich>
                  <a:bodyPr/>
                  <a:lstStyle/>
                  <a:p>
                    <a:fld id="{97D55886-7C06-4F5B-BA5B-005CE79204FF}" type="VALUE">
                      <a:rPr lang="en-US"/>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CA4-4B1B-BE04-2532A3B7AB93}"/>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KPI!$A$24:$A$27</c:f>
              <c:strCache>
                <c:ptCount val="3"/>
                <c:pt idx="0">
                  <c:v>Active Loan</c:v>
                </c:pt>
                <c:pt idx="1">
                  <c:v>Cancelled</c:v>
                </c:pt>
                <c:pt idx="2">
                  <c:v>Fully Paid</c:v>
                </c:pt>
              </c:strCache>
            </c:strRef>
          </c:cat>
          <c:val>
            <c:numRef>
              <c:f>KPI!$B$24:$B$27</c:f>
              <c:numCache>
                <c:formatCode>"₹"\ #,##0.00,,"M"</c:formatCode>
                <c:ptCount val="3"/>
                <c:pt idx="0">
                  <c:v>118134275</c:v>
                </c:pt>
                <c:pt idx="1">
                  <c:v>4276375</c:v>
                </c:pt>
                <c:pt idx="2">
                  <c:v>190421375</c:v>
                </c:pt>
              </c:numCache>
            </c:numRef>
          </c:val>
          <c:extLst>
            <c:ext xmlns:c16="http://schemas.microsoft.com/office/drawing/2014/chart" uri="{C3380CC4-5D6E-409C-BE32-E72D297353CC}">
              <c16:uniqueId val="{00000006-5CA4-4B1B-BE04-2532A3B7AB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Franklin Gothic Medium" panose="020B06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spc="0" baseline="0">
                <a:solidFill>
                  <a:schemeClr val="bg1">
                    <a:lumMod val="95000"/>
                  </a:schemeClr>
                </a:solidFill>
                <a:latin typeface="Franklin Gothic Medium" panose="020B0603020102020204" pitchFamily="34" charset="0"/>
                <a:ea typeface="+mn-ea"/>
                <a:cs typeface="+mn-cs"/>
              </a:rPr>
              <a:t>LOAN DISBURSAL BY CREDIT GRADE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303665079747776E-2"/>
              <c:y val="-2.8534369198339256E-3"/>
            </c:manualLayout>
          </c:layout>
          <c:numFmt formatCode="#,##0.00,&quot;K&quot;" sourceLinked="0"/>
          <c:spPr>
            <a:noFill/>
            <a:ln>
              <a:noFill/>
            </a:ln>
            <a:effectLst/>
          </c:spPr>
          <c:txPr>
            <a:bodyPr rot="-5400000" spcFirstLastPara="1" vertOverflow="ellipsis"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
        <c:idx val="5"/>
        <c:dLbl>
          <c:idx val="0"/>
          <c:layout>
            <c:manualLayout>
              <c:x val="7.8708556891382342E-2"/>
              <c:y val="-0.37665367341807815"/>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KPI!$B$30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Pt>
            <c:idx val="0"/>
            <c:bubble3D val="0"/>
            <c:extLst>
              <c:ext xmlns:c16="http://schemas.microsoft.com/office/drawing/2014/chart" uri="{C3380CC4-5D6E-409C-BE32-E72D297353CC}">
                <c16:uniqueId val="{00000001-2CE7-4BC3-976C-E70F72FF752A}"/>
              </c:ext>
            </c:extLst>
          </c:dPt>
          <c:dLbls>
            <c:dLbl>
              <c:idx val="0"/>
              <c:layout>
                <c:manualLayout>
                  <c:x val="2.303665079747776E-2"/>
                  <c:y val="-2.8534369198339256E-3"/>
                </c:manualLayout>
              </c:layout>
              <c:numFmt formatCode="#,##0.00,&quot;K&quot;" sourceLinked="0"/>
              <c:spPr>
                <a:noFill/>
                <a:ln>
                  <a:noFill/>
                </a:ln>
                <a:effectLst/>
              </c:spPr>
              <c:txPr>
                <a:bodyPr rot="-5400000" spcFirstLastPara="1" vertOverflow="ellipsis"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E7-4BC3-976C-E70F72FF752A}"/>
                </c:ext>
              </c:extLst>
            </c:dLbl>
            <c:numFmt formatCode="#,##0.0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KPI!$A$31:$A$38</c:f>
              <c:strCache>
                <c:ptCount val="7"/>
                <c:pt idx="0">
                  <c:v>A</c:v>
                </c:pt>
                <c:pt idx="1">
                  <c:v>B</c:v>
                </c:pt>
                <c:pt idx="2">
                  <c:v>C</c:v>
                </c:pt>
                <c:pt idx="3">
                  <c:v>D</c:v>
                </c:pt>
                <c:pt idx="4">
                  <c:v>E</c:v>
                </c:pt>
                <c:pt idx="5">
                  <c:v>F</c:v>
                </c:pt>
                <c:pt idx="6">
                  <c:v>G</c:v>
                </c:pt>
              </c:strCache>
            </c:strRef>
          </c:cat>
          <c:val>
            <c:numRef>
              <c:f>KPI!$B$31:$B$38</c:f>
              <c:numCache>
                <c:formatCode>General</c:formatCode>
                <c:ptCount val="7"/>
                <c:pt idx="0">
                  <c:v>10085</c:v>
                </c:pt>
                <c:pt idx="1">
                  <c:v>12020</c:v>
                </c:pt>
                <c:pt idx="2">
                  <c:v>8098</c:v>
                </c:pt>
                <c:pt idx="3">
                  <c:v>5307</c:v>
                </c:pt>
                <c:pt idx="4">
                  <c:v>2842</c:v>
                </c:pt>
                <c:pt idx="5">
                  <c:v>1049</c:v>
                </c:pt>
                <c:pt idx="6">
                  <c:v>316</c:v>
                </c:pt>
              </c:numCache>
            </c:numRef>
          </c:val>
          <c:extLst>
            <c:ext xmlns:c16="http://schemas.microsoft.com/office/drawing/2014/chart" uri="{C3380CC4-5D6E-409C-BE32-E72D297353CC}">
              <c16:uniqueId val="{00000000-2CE7-4BC3-976C-E70F72FF752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5337888"/>
        <c:axId val="1244704112"/>
      </c:areaChart>
      <c:catAx>
        <c:axId val="1565337888"/>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lgn="ctr">
              <a:defRPr lang="en-US" sz="1400" b="1" i="0" u="none" strike="noStrike" kern="1200" spc="30" baseline="0">
                <a:solidFill>
                  <a:schemeClr val="bg1">
                    <a:lumMod val="95000"/>
                  </a:schemeClr>
                </a:solidFill>
                <a:latin typeface="Franklin Gothic Medium" panose="020B0603020102020204" pitchFamily="34" charset="0"/>
                <a:ea typeface="+mn-ea"/>
                <a:cs typeface="+mn-cs"/>
              </a:defRPr>
            </a:pPr>
            <a:endParaRPr lang="en-US"/>
          </a:p>
        </c:txPr>
        <c:crossAx val="1244704112"/>
        <c:crosses val="autoZero"/>
        <c:auto val="1"/>
        <c:lblAlgn val="ctr"/>
        <c:lblOffset val="100"/>
        <c:noMultiLvlLbl val="0"/>
      </c:catAx>
      <c:valAx>
        <c:axId val="1244704112"/>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spc="30" baseline="0">
                <a:solidFill>
                  <a:schemeClr val="bg1">
                    <a:lumMod val="95000"/>
                  </a:schemeClr>
                </a:solidFill>
                <a:latin typeface="Franklin Gothic Medium" panose="020B0603020102020204" pitchFamily="34" charset="0"/>
                <a:ea typeface="+mn-ea"/>
                <a:cs typeface="+mn-cs"/>
              </a:defRPr>
            </a:pPr>
            <a:endParaRPr lang="en-US"/>
          </a:p>
        </c:txPr>
        <c:crossAx val="15653378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[Banking_Dashboard_Project.xlsx]KPI!PivotTable18</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TRANSACTION TREND OVER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914471816917982E-2"/>
              <c:y val="5.78936297660762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5654315006209871E-2"/>
              <c:y val="8.53769060842347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22320547794973E-2"/>
              <c:y val="9.91185442433139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8434785438334266E-2"/>
              <c:y val="9.087356134786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6087909690723387E-2"/>
              <c:y val="0.123853492929656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911723923485625E-2"/>
              <c:y val="-5.20394755065579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KPI!$AA$9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3DAD-4304-ABFF-75729FC70636}"/>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1-3DAD-4304-ABFF-75729FC70636}"/>
              </c:ext>
            </c:extLst>
          </c:dPt>
          <c:dPt>
            <c:idx val="5"/>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3-3DAD-4304-ABFF-75729FC70636}"/>
              </c:ext>
            </c:extLst>
          </c:dPt>
          <c:dPt>
            <c:idx val="7"/>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4-3DAD-4304-ABFF-75729FC70636}"/>
              </c:ext>
            </c:extLst>
          </c:dPt>
          <c:dPt>
            <c:idx val="9"/>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5-3DAD-4304-ABFF-75729FC70636}"/>
              </c:ext>
            </c:extLst>
          </c:dPt>
          <c:dPt>
            <c:idx val="1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6-3DAD-4304-ABFF-75729FC70636}"/>
              </c:ext>
            </c:extLst>
          </c:dPt>
          <c:dLbls>
            <c:dLbl>
              <c:idx val="1"/>
              <c:layout>
                <c:manualLayout>
                  <c:x val="-6.5654315006209871E-2"/>
                  <c:y val="8.5376906084234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AD-4304-ABFF-75729FC70636}"/>
                </c:ext>
              </c:extLst>
            </c:dLbl>
            <c:dLbl>
              <c:idx val="3"/>
              <c:layout>
                <c:manualLayout>
                  <c:x val="-5.9914471816917982E-2"/>
                  <c:y val="5.78936297660762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AD-4304-ABFF-75729FC70636}"/>
                </c:ext>
              </c:extLst>
            </c:dLbl>
            <c:dLbl>
              <c:idx val="5"/>
              <c:layout>
                <c:manualLayout>
                  <c:x val="-6.722320547794973E-2"/>
                  <c:y val="9.91185442433139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AD-4304-ABFF-75729FC70636}"/>
                </c:ext>
              </c:extLst>
            </c:dLbl>
            <c:dLbl>
              <c:idx val="7"/>
              <c:layout>
                <c:manualLayout>
                  <c:x val="-4.8434785438334266E-2"/>
                  <c:y val="9.08735613478664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AD-4304-ABFF-75729FC70636}"/>
                </c:ext>
              </c:extLst>
            </c:dLbl>
            <c:dLbl>
              <c:idx val="9"/>
              <c:layout>
                <c:manualLayout>
                  <c:x val="-5.6087909690723387E-2"/>
                  <c:y val="0.123853492929656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AD-4304-ABFF-75729FC70636}"/>
                </c:ext>
              </c:extLst>
            </c:dLbl>
            <c:dLbl>
              <c:idx val="11"/>
              <c:layout>
                <c:manualLayout>
                  <c:x val="-7.9911723923485625E-2"/>
                  <c:y val="-5.2039475506557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AD-4304-ABFF-75729FC706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KPI!$Z$10:$Z$22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KPI!$AA$10:$AA$22</c:f>
              <c:numCache>
                <c:formatCode>\ #,##0.00,\ "K"</c:formatCode>
                <c:ptCount val="12"/>
                <c:pt idx="0">
                  <c:v>9285</c:v>
                </c:pt>
                <c:pt idx="1">
                  <c:v>8578</c:v>
                </c:pt>
                <c:pt idx="2">
                  <c:v>9289</c:v>
                </c:pt>
                <c:pt idx="3">
                  <c:v>8950</c:v>
                </c:pt>
                <c:pt idx="4">
                  <c:v>9344</c:v>
                </c:pt>
                <c:pt idx="5">
                  <c:v>8911</c:v>
                </c:pt>
                <c:pt idx="6">
                  <c:v>9196</c:v>
                </c:pt>
                <c:pt idx="7">
                  <c:v>9050</c:v>
                </c:pt>
                <c:pt idx="8">
                  <c:v>8947</c:v>
                </c:pt>
                <c:pt idx="9">
                  <c:v>9298</c:v>
                </c:pt>
                <c:pt idx="10">
                  <c:v>8847</c:v>
                </c:pt>
                <c:pt idx="11">
                  <c:v>305</c:v>
                </c:pt>
              </c:numCache>
            </c:numRef>
          </c:val>
          <c:smooth val="0"/>
          <c:extLst>
            <c:ext xmlns:c16="http://schemas.microsoft.com/office/drawing/2014/chart" uri="{C3380CC4-5D6E-409C-BE32-E72D297353CC}">
              <c16:uniqueId val="{00000000-3DAD-4304-ABFF-75729FC7063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82469391"/>
        <c:axId val="644188271"/>
      </c:lineChart>
      <c:catAx>
        <c:axId val="20824693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lgn="ctr">
              <a:defRPr lang="en-US" sz="1400" b="1" i="0" u="none" strike="noStrike" kern="1200" spc="100" baseline="0">
                <a:solidFill>
                  <a:schemeClr val="bg1">
                    <a:lumMod val="95000"/>
                  </a:schemeClr>
                </a:solidFill>
                <a:latin typeface="Franklin Gothic Medium" panose="020B0603020102020204" pitchFamily="34" charset="0"/>
                <a:ea typeface="+mn-ea"/>
                <a:cs typeface="+mn-cs"/>
              </a:defRPr>
            </a:pPr>
            <a:endParaRPr lang="en-US"/>
          </a:p>
        </c:txPr>
        <c:crossAx val="644188271"/>
        <c:crosses val="autoZero"/>
        <c:auto val="1"/>
        <c:lblAlgn val="ctr"/>
        <c:lblOffset val="100"/>
        <c:noMultiLvlLbl val="0"/>
      </c:catAx>
      <c:valAx>
        <c:axId val="644188271"/>
        <c:scaling>
          <c:orientation val="minMax"/>
        </c:scaling>
        <c:delete val="1"/>
        <c:axPos val="l"/>
        <c:numFmt formatCode="\ #,##0.00,\ &quot;K&quot;" sourceLinked="1"/>
        <c:majorTickMark val="none"/>
        <c:minorTickMark val="none"/>
        <c:tickLblPos val="nextTo"/>
        <c:crossAx val="208246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[Banking_Dashboard_Project.xlsx]KPI!PivotTable19</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TOTAL TRANSACTION AMT BY BRANCH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E3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KPI!$AA$24</c:f>
              <c:strCache>
                <c:ptCount val="1"/>
                <c:pt idx="0">
                  <c:v>Total</c:v>
                </c:pt>
              </c:strCache>
            </c:strRef>
          </c:tx>
          <c:spPr>
            <a:solidFill>
              <a:srgbClr val="45E3FF"/>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KPI!$Z$25:$Z$31</c:f>
              <c:strCache>
                <c:ptCount val="6"/>
                <c:pt idx="0">
                  <c:v>City Center Branch</c:v>
                </c:pt>
                <c:pt idx="1">
                  <c:v>Downtown Branch</c:v>
                </c:pt>
                <c:pt idx="2">
                  <c:v>East Branch</c:v>
                </c:pt>
                <c:pt idx="3">
                  <c:v>Main Branch</c:v>
                </c:pt>
                <c:pt idx="4">
                  <c:v>North Branch</c:v>
                </c:pt>
                <c:pt idx="5">
                  <c:v>Suburban Branch</c:v>
                </c:pt>
              </c:strCache>
            </c:strRef>
          </c:cat>
          <c:val>
            <c:numRef>
              <c:f>KPI!$AA$25:$AA$31</c:f>
              <c:numCache>
                <c:formatCode>"₹"\ #,##0.00,,"M"</c:formatCode>
                <c:ptCount val="6"/>
                <c:pt idx="0">
                  <c:v>42911469.789999999</c:v>
                </c:pt>
                <c:pt idx="1">
                  <c:v>42587216.189999998</c:v>
                </c:pt>
                <c:pt idx="2">
                  <c:v>42697111.170000002</c:v>
                </c:pt>
                <c:pt idx="3">
                  <c:v>42839450.409999996</c:v>
                </c:pt>
                <c:pt idx="4">
                  <c:v>41677131.719999999</c:v>
                </c:pt>
                <c:pt idx="5">
                  <c:v>42176276.350000001</c:v>
                </c:pt>
              </c:numCache>
            </c:numRef>
          </c:val>
          <c:extLst>
            <c:ext xmlns:c16="http://schemas.microsoft.com/office/drawing/2014/chart" uri="{C3380CC4-5D6E-409C-BE32-E72D297353CC}">
              <c16:uniqueId val="{00000000-6173-4099-BFC3-8F985DECE719}"/>
            </c:ext>
          </c:extLst>
        </c:ser>
        <c:dLbls>
          <c:showLegendKey val="0"/>
          <c:showVal val="1"/>
          <c:showCatName val="0"/>
          <c:showSerName val="0"/>
          <c:showPercent val="0"/>
          <c:showBubbleSize val="0"/>
        </c:dLbls>
        <c:gapWidth val="150"/>
        <c:shape val="box"/>
        <c:axId val="1824456431"/>
        <c:axId val="644283791"/>
        <c:axId val="0"/>
      </c:bar3DChart>
      <c:catAx>
        <c:axId val="1824456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644283791"/>
        <c:crosses val="autoZero"/>
        <c:auto val="1"/>
        <c:lblAlgn val="ctr"/>
        <c:lblOffset val="100"/>
        <c:noMultiLvlLbl val="0"/>
      </c:catAx>
      <c:valAx>
        <c:axId val="644283791"/>
        <c:scaling>
          <c:orientation val="minMax"/>
        </c:scaling>
        <c:delete val="1"/>
        <c:axPos val="b"/>
        <c:numFmt formatCode="&quot;₹&quot;\ #,##0.00,,&quot;M&quot;" sourceLinked="1"/>
        <c:majorTickMark val="none"/>
        <c:minorTickMark val="none"/>
        <c:tickLblPos val="nextTo"/>
        <c:crossAx val="182445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[Banking_Dashboard_Project.xlsx]KPI!PivotTable20</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TRANSACTION VOLUME BY BANK</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KPI!$AA$33</c:f>
              <c:strCache>
                <c:ptCount val="1"/>
                <c:pt idx="0">
                  <c:v>Total</c:v>
                </c:pt>
              </c:strCache>
            </c:strRef>
          </c:tx>
          <c:spPr>
            <a:solidFill>
              <a:srgbClr val="6F88FC"/>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KPI!$Z$34:$Z$40</c:f>
              <c:strCache>
                <c:ptCount val="6"/>
                <c:pt idx="0">
                  <c:v>Axis Bank</c:v>
                </c:pt>
                <c:pt idx="1">
                  <c:v>HDFC Bank</c:v>
                </c:pt>
                <c:pt idx="2">
                  <c:v>ICICI Bank</c:v>
                </c:pt>
                <c:pt idx="3">
                  <c:v>Kotak Mahindra Bank</c:v>
                </c:pt>
                <c:pt idx="4">
                  <c:v>Punjab National Bank</c:v>
                </c:pt>
                <c:pt idx="5">
                  <c:v>State Bank of India</c:v>
                </c:pt>
              </c:strCache>
            </c:strRef>
          </c:cat>
          <c:val>
            <c:numRef>
              <c:f>KPI!$AA$34:$AA$40</c:f>
              <c:numCache>
                <c:formatCode>"₹"\ #,##0.00,,"M"</c:formatCode>
                <c:ptCount val="6"/>
                <c:pt idx="0">
                  <c:v>42707432.469999999</c:v>
                </c:pt>
                <c:pt idx="1">
                  <c:v>41866439.009999998</c:v>
                </c:pt>
                <c:pt idx="2">
                  <c:v>42524788.170000002</c:v>
                </c:pt>
                <c:pt idx="3">
                  <c:v>42833855.189999998</c:v>
                </c:pt>
                <c:pt idx="4">
                  <c:v>42365512.719999999</c:v>
                </c:pt>
                <c:pt idx="5">
                  <c:v>42590628.07</c:v>
                </c:pt>
              </c:numCache>
            </c:numRef>
          </c:val>
          <c:extLst>
            <c:ext xmlns:c16="http://schemas.microsoft.com/office/drawing/2014/chart" uri="{C3380CC4-5D6E-409C-BE32-E72D297353CC}">
              <c16:uniqueId val="{00000000-8CEF-476A-B229-A79BD13A709B}"/>
            </c:ext>
          </c:extLst>
        </c:ser>
        <c:dLbls>
          <c:showLegendKey val="0"/>
          <c:showVal val="1"/>
          <c:showCatName val="0"/>
          <c:showSerName val="0"/>
          <c:showPercent val="0"/>
          <c:showBubbleSize val="0"/>
        </c:dLbls>
        <c:gapWidth val="150"/>
        <c:shape val="box"/>
        <c:axId val="1282317583"/>
        <c:axId val="644102351"/>
        <c:axId val="0"/>
      </c:bar3DChart>
      <c:catAx>
        <c:axId val="128231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crossAx val="644102351"/>
        <c:crosses val="autoZero"/>
        <c:auto val="1"/>
        <c:lblAlgn val="ctr"/>
        <c:lblOffset val="100"/>
        <c:noMultiLvlLbl val="0"/>
      </c:catAx>
      <c:valAx>
        <c:axId val="644102351"/>
        <c:scaling>
          <c:orientation val="minMax"/>
        </c:scaling>
        <c:delete val="1"/>
        <c:axPos val="l"/>
        <c:numFmt formatCode="&quot;₹&quot;\ #,##0.00,,&quot;M&quot;" sourceLinked="1"/>
        <c:majorTickMark val="none"/>
        <c:minorTickMark val="none"/>
        <c:tickLblPos val="nextTo"/>
        <c:crossAx val="128231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[Banking_Dashboard_Project.xlsx]KPI!PivotTable21</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CUSTOMER ACTIVITY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innerShdw dist="12700" dir="16200000">
              <a:schemeClr val="lt1">
                <a:alpha val="75000"/>
              </a:schemeClr>
            </a:innerShdw>
          </a:effectLst>
        </c:spPr>
        <c:marker>
          <c:symbol val="circle"/>
          <c:size val="5"/>
          <c:spPr>
            <a:solidFill>
              <a:schemeClr val="accent5">
                <a:lumMod val="40000"/>
                <a:lumOff val="60000"/>
              </a:scheme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a:innerShdw dist="12700" dir="16200000">
              <a:schemeClr val="lt1">
                <a:alpha val="75000"/>
              </a:schemeClr>
            </a:innerShdw>
          </a:effectLst>
        </c:spPr>
        <c:dLbl>
          <c:idx val="0"/>
          <c:layout>
            <c:manualLayout>
              <c:x val="-5.5930718721479552E-3"/>
              <c:y val="-0.27403202030910617"/>
            </c:manualLayout>
          </c:layout>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a:innerShdw dist="12700" dir="16200000">
              <a:schemeClr val="lt1">
                <a:alpha val="75000"/>
              </a:schemeClr>
            </a:innerShdw>
          </a:effectLst>
        </c:spPr>
        <c:dLbl>
          <c:idx val="0"/>
          <c:layout>
            <c:manualLayout>
              <c:x val="-1.118614374429591E-2"/>
              <c:y val="-9.5072333576628726E-2"/>
            </c:manualLayout>
          </c:layout>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noFill/>
          </a:ln>
          <a:effectLst>
            <a:innerShdw dist="12700" dir="16200000">
              <a:schemeClr val="lt1">
                <a:alpha val="75000"/>
              </a:schemeClr>
            </a:innerShdw>
          </a:effectLst>
        </c:spPr>
        <c:dLbl>
          <c:idx val="0"/>
          <c:layout>
            <c:manualLayout>
              <c:x val="0"/>
              <c:y val="-0.18455217694286744"/>
            </c:manualLayout>
          </c:layout>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a:innerShdw dist="12700" dir="16200000">
              <a:schemeClr val="lt1">
                <a:alpha val="75000"/>
              </a:schemeClr>
            </a:innerShdw>
          </a:effectLst>
        </c:spPr>
        <c:dLbl>
          <c:idx val="0"/>
          <c:layout>
            <c:manualLayout>
              <c:x val="-1.8643572907159852E-3"/>
              <c:y val="-0.15658972589091788"/>
            </c:manualLayout>
          </c:layout>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a:innerShdw dist="12700" dir="16200000">
              <a:schemeClr val="lt1">
                <a:alpha val="75000"/>
              </a:schemeClr>
            </a:innerShdw>
          </a:effectLst>
        </c:spPr>
        <c:dLbl>
          <c:idx val="0"/>
          <c:layout>
            <c:manualLayout>
              <c:x val="0"/>
              <c:y val="-0.15938597099611282"/>
            </c:manualLayout>
          </c:layout>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40000"/>
              <a:lumOff val="60000"/>
            </a:schemeClr>
          </a:solidFill>
          <a:ln>
            <a:noFill/>
          </a:ln>
          <a:effectLst>
            <a:innerShdw dist="12700" dir="16200000">
              <a:schemeClr val="lt1">
                <a:alpha val="75000"/>
              </a:schemeClr>
            </a:innerShdw>
          </a:effectLst>
        </c:spPr>
        <c:dLbl>
          <c:idx val="0"/>
          <c:layout>
            <c:manualLayout>
              <c:x val="-7.4574291628640771E-3"/>
              <c:y val="-0.14820099057533292"/>
            </c:manualLayout>
          </c:layout>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KPI!$AA$42</c:f>
              <c:strCache>
                <c:ptCount val="1"/>
                <c:pt idx="0">
                  <c:v>Total</c:v>
                </c:pt>
              </c:strCache>
            </c:strRef>
          </c:tx>
          <c:spPr>
            <a:solidFill>
              <a:schemeClr val="accent5">
                <a:lumMod val="40000"/>
                <a:lumOff val="60000"/>
              </a:schemeClr>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42F-4CBD-B37A-7879779F14DD}"/>
              </c:ext>
            </c:extLst>
          </c:dPt>
          <c:dPt>
            <c:idx val="1"/>
            <c:bubble3D val="0"/>
            <c:extLst>
              <c:ext xmlns:c16="http://schemas.microsoft.com/office/drawing/2014/chart" uri="{C3380CC4-5D6E-409C-BE32-E72D297353CC}">
                <c16:uniqueId val="{00000002-F42F-4CBD-B37A-7879779F14DD}"/>
              </c:ext>
            </c:extLst>
          </c:dPt>
          <c:dPt>
            <c:idx val="3"/>
            <c:bubble3D val="0"/>
            <c:extLst>
              <c:ext xmlns:c16="http://schemas.microsoft.com/office/drawing/2014/chart" uri="{C3380CC4-5D6E-409C-BE32-E72D297353CC}">
                <c16:uniqueId val="{00000003-F42F-4CBD-B37A-7879779F14DD}"/>
              </c:ext>
            </c:extLst>
          </c:dPt>
          <c:dPt>
            <c:idx val="5"/>
            <c:bubble3D val="0"/>
            <c:extLst>
              <c:ext xmlns:c16="http://schemas.microsoft.com/office/drawing/2014/chart" uri="{C3380CC4-5D6E-409C-BE32-E72D297353CC}">
                <c16:uniqueId val="{00000004-F42F-4CBD-B37A-7879779F14DD}"/>
              </c:ext>
            </c:extLst>
          </c:dPt>
          <c:dPt>
            <c:idx val="7"/>
            <c:bubble3D val="0"/>
            <c:extLst>
              <c:ext xmlns:c16="http://schemas.microsoft.com/office/drawing/2014/chart" uri="{C3380CC4-5D6E-409C-BE32-E72D297353CC}">
                <c16:uniqueId val="{00000005-F42F-4CBD-B37A-7879779F14DD}"/>
              </c:ext>
            </c:extLst>
          </c:dPt>
          <c:dPt>
            <c:idx val="9"/>
            <c:bubble3D val="0"/>
            <c:extLst>
              <c:ext xmlns:c16="http://schemas.microsoft.com/office/drawing/2014/chart" uri="{C3380CC4-5D6E-409C-BE32-E72D297353CC}">
                <c16:uniqueId val="{00000006-F42F-4CBD-B37A-7879779F14DD}"/>
              </c:ext>
            </c:extLst>
          </c:dPt>
          <c:dLbls>
            <c:dLbl>
              <c:idx val="0"/>
              <c:layout>
                <c:manualLayout>
                  <c:x val="-5.5930718721479552E-3"/>
                  <c:y val="-0.274032020309106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2F-4CBD-B37A-7879779F14DD}"/>
                </c:ext>
              </c:extLst>
            </c:dLbl>
            <c:dLbl>
              <c:idx val="1"/>
              <c:layout>
                <c:manualLayout>
                  <c:x val="-1.118614374429591E-2"/>
                  <c:y val="-9.5072333576628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2F-4CBD-B37A-7879779F14DD}"/>
                </c:ext>
              </c:extLst>
            </c:dLbl>
            <c:dLbl>
              <c:idx val="3"/>
              <c:layout>
                <c:manualLayout>
                  <c:x val="0"/>
                  <c:y val="-0.18455217694286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2F-4CBD-B37A-7879779F14DD}"/>
                </c:ext>
              </c:extLst>
            </c:dLbl>
            <c:dLbl>
              <c:idx val="5"/>
              <c:layout>
                <c:manualLayout>
                  <c:x val="-1.8643572907159852E-3"/>
                  <c:y val="-0.15658972589091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2F-4CBD-B37A-7879779F14DD}"/>
                </c:ext>
              </c:extLst>
            </c:dLbl>
            <c:dLbl>
              <c:idx val="7"/>
              <c:layout>
                <c:manualLayout>
                  <c:x val="0"/>
                  <c:y val="-0.159385970996112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2F-4CBD-B37A-7879779F14DD}"/>
                </c:ext>
              </c:extLst>
            </c:dLbl>
            <c:dLbl>
              <c:idx val="9"/>
              <c:layout>
                <c:manualLayout>
                  <c:x val="-7.4574291628640771E-3"/>
                  <c:y val="-0.148200990575332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42F-4CBD-B37A-7879779F14DD}"/>
                </c:ext>
              </c:extLst>
            </c:dLbl>
            <c:spPr>
              <a:noFill/>
              <a:ln>
                <a:noFill/>
              </a:ln>
              <a:effectLst/>
            </c:spPr>
            <c:txPr>
              <a:bodyPr rot="0" spcFirstLastPara="1" vertOverflow="ellipsis" vert="horz" wrap="square" lIns="38100" tIns="19050" rIns="38100" bIns="19050" anchor="t"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KPI!$Z$43:$Z$53</c:f>
              <c:strCache>
                <c:ptCount val="10"/>
                <c:pt idx="0">
                  <c:v>Michael Smith</c:v>
                </c:pt>
                <c:pt idx="1">
                  <c:v>David Smith</c:v>
                </c:pt>
                <c:pt idx="2">
                  <c:v>Jennifer Smith</c:v>
                </c:pt>
                <c:pt idx="3">
                  <c:v>Michael Williams</c:v>
                </c:pt>
                <c:pt idx="4">
                  <c:v>David Johnson</c:v>
                </c:pt>
                <c:pt idx="5">
                  <c:v>John Smith</c:v>
                </c:pt>
                <c:pt idx="6">
                  <c:v>Michael Johnson</c:v>
                </c:pt>
                <c:pt idx="7">
                  <c:v>Christopher Jones</c:v>
                </c:pt>
                <c:pt idx="8">
                  <c:v>Michael Jones</c:v>
                </c:pt>
                <c:pt idx="9">
                  <c:v>Michael Brown</c:v>
                </c:pt>
              </c:strCache>
            </c:strRef>
          </c:cat>
          <c:val>
            <c:numRef>
              <c:f>KPI!$AA$43:$AA$53</c:f>
              <c:numCache>
                <c:formatCode>"₹"\ #,##0.00,\ "K"</c:formatCode>
                <c:ptCount val="10"/>
                <c:pt idx="0">
                  <c:v>127983.65</c:v>
                </c:pt>
                <c:pt idx="1">
                  <c:v>111165.15</c:v>
                </c:pt>
                <c:pt idx="2">
                  <c:v>83412.41</c:v>
                </c:pt>
                <c:pt idx="3">
                  <c:v>83347.03</c:v>
                </c:pt>
                <c:pt idx="4">
                  <c:v>78437.02</c:v>
                </c:pt>
                <c:pt idx="5">
                  <c:v>76979.600000000006</c:v>
                </c:pt>
                <c:pt idx="6">
                  <c:v>72292.37</c:v>
                </c:pt>
                <c:pt idx="7">
                  <c:v>69244.509999999995</c:v>
                </c:pt>
                <c:pt idx="8">
                  <c:v>67336.47</c:v>
                </c:pt>
                <c:pt idx="9">
                  <c:v>65639.31</c:v>
                </c:pt>
              </c:numCache>
            </c:numRef>
          </c:val>
          <c:extLst>
            <c:ext xmlns:c16="http://schemas.microsoft.com/office/drawing/2014/chart" uri="{C3380CC4-5D6E-409C-BE32-E72D297353CC}">
              <c16:uniqueId val="{00000000-F42F-4CBD-B37A-7879779F14DD}"/>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710184063"/>
        <c:axId val="656076879"/>
      </c:areaChart>
      <c:catAx>
        <c:axId val="17101840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lgn="ctr">
              <a:defRPr lang="en-US" sz="1400" b="1" i="0" u="none" strike="noStrike" kern="1200" cap="all" baseline="0">
                <a:solidFill>
                  <a:schemeClr val="bg1">
                    <a:lumMod val="95000"/>
                  </a:schemeClr>
                </a:solidFill>
                <a:latin typeface="Franklin Gothic Medium" panose="020B0603020102020204" pitchFamily="34" charset="0"/>
                <a:ea typeface="+mn-ea"/>
                <a:cs typeface="+mn-cs"/>
              </a:defRPr>
            </a:pPr>
            <a:endParaRPr lang="en-US"/>
          </a:p>
        </c:txPr>
        <c:crossAx val="656076879"/>
        <c:crosses val="autoZero"/>
        <c:auto val="1"/>
        <c:lblAlgn val="ctr"/>
        <c:lblOffset val="100"/>
        <c:noMultiLvlLbl val="0"/>
      </c:catAx>
      <c:valAx>
        <c:axId val="656076879"/>
        <c:scaling>
          <c:orientation val="minMax"/>
        </c:scaling>
        <c:delete val="1"/>
        <c:axPos val="l"/>
        <c:numFmt formatCode="&quot;₹&quot;\ #,##0.00,\ &quot;K&quot;" sourceLinked="1"/>
        <c:majorTickMark val="out"/>
        <c:minorTickMark val="none"/>
        <c:tickLblPos val="nextTo"/>
        <c:crossAx val="17101840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[Banking_Dashboard_Project.xlsx]KPI!PivotTable27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Transaction Method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noFill/>
          </a:ln>
          <a:effectLst/>
          <a:sp3d/>
        </c:spPr>
        <c:marker>
          <c:symbol val="none"/>
        </c:marker>
        <c:dLbl>
          <c:idx val="0"/>
          <c:numFmt formatCode="&quot;₹&quot;\ #,##0.00,,&quot;M&quot;" sourceLinked="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5E3FF"/>
          </a:solidFill>
          <a:ln w="25400">
            <a:noFill/>
          </a:ln>
          <a:effectLst/>
          <a:sp3d/>
        </c:spPr>
      </c:pivotFmt>
      <c:pivotFmt>
        <c:idx val="15"/>
        <c:spPr>
          <a:solidFill>
            <a:srgbClr val="FF7582"/>
          </a:solidFill>
          <a:ln w="25400">
            <a:noFill/>
          </a:ln>
          <a:effectLst/>
          <a:sp3d/>
        </c:spPr>
      </c:pivotFmt>
      <c:pivotFmt>
        <c:idx val="16"/>
        <c:spPr>
          <a:solidFill>
            <a:srgbClr val="6F88FC"/>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KPI!$AF$68</c:f>
              <c:strCache>
                <c:ptCount val="1"/>
                <c:pt idx="0">
                  <c:v>Total</c:v>
                </c:pt>
              </c:strCache>
            </c:strRef>
          </c:tx>
          <c:spPr>
            <a:ln>
              <a:noFill/>
            </a:ln>
          </c:spPr>
          <c:dPt>
            <c:idx val="0"/>
            <c:bubble3D val="0"/>
            <c:spPr>
              <a:solidFill>
                <a:srgbClr val="45E3FF"/>
              </a:solidFill>
              <a:ln w="25400">
                <a:noFill/>
              </a:ln>
              <a:effectLst/>
              <a:sp3d/>
            </c:spPr>
            <c:extLst>
              <c:ext xmlns:c16="http://schemas.microsoft.com/office/drawing/2014/chart" uri="{C3380CC4-5D6E-409C-BE32-E72D297353CC}">
                <c16:uniqueId val="{00000001-69A0-4530-A82D-B7A5877D40B7}"/>
              </c:ext>
            </c:extLst>
          </c:dPt>
          <c:dPt>
            <c:idx val="1"/>
            <c:bubble3D val="0"/>
            <c:spPr>
              <a:solidFill>
                <a:srgbClr val="FF7582"/>
              </a:solidFill>
              <a:ln w="25400">
                <a:noFill/>
              </a:ln>
              <a:effectLst/>
              <a:sp3d/>
            </c:spPr>
            <c:extLst>
              <c:ext xmlns:c16="http://schemas.microsoft.com/office/drawing/2014/chart" uri="{C3380CC4-5D6E-409C-BE32-E72D297353CC}">
                <c16:uniqueId val="{00000003-69A0-4530-A82D-B7A5877D40B7}"/>
              </c:ext>
            </c:extLst>
          </c:dPt>
          <c:dPt>
            <c:idx val="2"/>
            <c:bubble3D val="0"/>
            <c:spPr>
              <a:solidFill>
                <a:srgbClr val="6F88FC"/>
              </a:solidFill>
              <a:ln w="25400">
                <a:noFill/>
              </a:ln>
              <a:effectLst/>
              <a:sp3d/>
            </c:spPr>
            <c:extLst>
              <c:ext xmlns:c16="http://schemas.microsoft.com/office/drawing/2014/chart" uri="{C3380CC4-5D6E-409C-BE32-E72D297353CC}">
                <c16:uniqueId val="{00000005-69A0-4530-A82D-B7A5877D40B7}"/>
              </c:ext>
            </c:extLst>
          </c:dPt>
          <c:dLbls>
            <c:numFmt formatCode="&quot;₹&quot;\ #,##0.00,,&quot;M&quot;" sourceLinked="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KPI!$AE$69:$AE$72</c:f>
              <c:strCache>
                <c:ptCount val="3"/>
                <c:pt idx="0">
                  <c:v>Bank Transfer</c:v>
                </c:pt>
                <c:pt idx="1">
                  <c:v>Credit Card</c:v>
                </c:pt>
                <c:pt idx="2">
                  <c:v>Debit Card</c:v>
                </c:pt>
              </c:strCache>
            </c:strRef>
          </c:cat>
          <c:val>
            <c:numRef>
              <c:f>KPI!$AF$69:$AF$72</c:f>
              <c:numCache>
                <c:formatCode>General</c:formatCode>
                <c:ptCount val="3"/>
                <c:pt idx="0">
                  <c:v>84800788.420000002</c:v>
                </c:pt>
                <c:pt idx="1">
                  <c:v>84929361.030000001</c:v>
                </c:pt>
                <c:pt idx="2">
                  <c:v>85158506.180000007</c:v>
                </c:pt>
              </c:numCache>
            </c:numRef>
          </c:val>
          <c:extLst>
            <c:ext xmlns:c16="http://schemas.microsoft.com/office/drawing/2014/chart" uri="{C3380CC4-5D6E-409C-BE32-E72D297353CC}">
              <c16:uniqueId val="{00000006-69A0-4530-A82D-B7A5877D40B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[Banking_Dashboard_Project.xlsx]KPI!PivotTable24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Branch Transaction Growth (MoM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5E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758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KPI!$AF$24</c:f>
              <c:strCache>
                <c:ptCount val="1"/>
                <c:pt idx="0">
                  <c:v>Sum of Amount</c:v>
                </c:pt>
              </c:strCache>
            </c:strRef>
          </c:tx>
          <c:spPr>
            <a:solidFill>
              <a:srgbClr val="45E3FF"/>
            </a:solidFill>
            <a:ln>
              <a:noFill/>
            </a:ln>
            <a:effectLst/>
          </c:spPr>
          <c:invertIfNegative val="0"/>
          <c:cat>
            <c:strRef>
              <c:f>KPI!$AE$25:$AE$35</c:f>
              <c:strCache>
                <c:ptCount val="10"/>
                <c:pt idx="0">
                  <c:v>Bonus Payment</c:v>
                </c:pt>
                <c:pt idx="1">
                  <c:v>Client Payment</c:v>
                </c:pt>
                <c:pt idx="2">
                  <c:v>Dinner at Restaurant</c:v>
                </c:pt>
                <c:pt idx="3">
                  <c:v>Freelance Payment</c:v>
                </c:pt>
                <c:pt idx="4">
                  <c:v>Grocery Shopping</c:v>
                </c:pt>
                <c:pt idx="5">
                  <c:v>Online Shopping</c:v>
                </c:pt>
                <c:pt idx="6">
                  <c:v>Refund for Overcharge</c:v>
                </c:pt>
                <c:pt idx="7">
                  <c:v>Refund from Retailer</c:v>
                </c:pt>
                <c:pt idx="8">
                  <c:v>Salary Deposit</c:v>
                </c:pt>
                <c:pt idx="9">
                  <c:v>Utility Bill Payment</c:v>
                </c:pt>
              </c:strCache>
            </c:strRef>
          </c:cat>
          <c:val>
            <c:numRef>
              <c:f>KPI!$AF$25:$AF$35</c:f>
              <c:numCache>
                <c:formatCode>"₹"\ #,##0.00,,"M"</c:formatCode>
                <c:ptCount val="10"/>
                <c:pt idx="0">
                  <c:v>25431024.640000001</c:v>
                </c:pt>
                <c:pt idx="1">
                  <c:v>25795629.949999999</c:v>
                </c:pt>
                <c:pt idx="2">
                  <c:v>25773851.420000002</c:v>
                </c:pt>
                <c:pt idx="3">
                  <c:v>25715961.789999999</c:v>
                </c:pt>
                <c:pt idx="4">
                  <c:v>25500865.120000001</c:v>
                </c:pt>
                <c:pt idx="5">
                  <c:v>25439961.890000001</c:v>
                </c:pt>
                <c:pt idx="6">
                  <c:v>25059626.359999999</c:v>
                </c:pt>
                <c:pt idx="7">
                  <c:v>25177708.309999999</c:v>
                </c:pt>
                <c:pt idx="8">
                  <c:v>24957952.260000002</c:v>
                </c:pt>
                <c:pt idx="9">
                  <c:v>26036073.890000001</c:v>
                </c:pt>
              </c:numCache>
            </c:numRef>
          </c:val>
          <c:extLst>
            <c:ext xmlns:c16="http://schemas.microsoft.com/office/drawing/2014/chart" uri="{C3380CC4-5D6E-409C-BE32-E72D297353CC}">
              <c16:uniqueId val="{00000000-1C46-41A4-A913-2908C53F1977}"/>
            </c:ext>
          </c:extLst>
        </c:ser>
        <c:dLbls>
          <c:showLegendKey val="0"/>
          <c:showVal val="0"/>
          <c:showCatName val="0"/>
          <c:showSerName val="0"/>
          <c:showPercent val="0"/>
          <c:showBubbleSize val="0"/>
        </c:dLbls>
        <c:gapWidth val="219"/>
        <c:overlap val="-27"/>
        <c:axId val="1303477583"/>
        <c:axId val="655992879"/>
      </c:barChart>
      <c:lineChart>
        <c:grouping val="standard"/>
        <c:varyColors val="0"/>
        <c:ser>
          <c:idx val="1"/>
          <c:order val="1"/>
          <c:tx>
            <c:strRef>
              <c:f>KPI!$AG$24</c:f>
              <c:strCache>
                <c:ptCount val="1"/>
                <c:pt idx="0">
                  <c:v>High_Risk_Count</c:v>
                </c:pt>
              </c:strCache>
            </c:strRef>
          </c:tx>
          <c:spPr>
            <a:ln w="28575" cap="rnd">
              <a:solidFill>
                <a:srgbClr val="FF7582"/>
              </a:solidFill>
              <a:round/>
            </a:ln>
            <a:effectLst/>
          </c:spPr>
          <c:marker>
            <c:symbol val="none"/>
          </c:marker>
          <c:cat>
            <c:strRef>
              <c:f>KPI!$AE$25:$AE$35</c:f>
              <c:strCache>
                <c:ptCount val="10"/>
                <c:pt idx="0">
                  <c:v>Bonus Payment</c:v>
                </c:pt>
                <c:pt idx="1">
                  <c:v>Client Payment</c:v>
                </c:pt>
                <c:pt idx="2">
                  <c:v>Dinner at Restaurant</c:v>
                </c:pt>
                <c:pt idx="3">
                  <c:v>Freelance Payment</c:v>
                </c:pt>
                <c:pt idx="4">
                  <c:v>Grocery Shopping</c:v>
                </c:pt>
                <c:pt idx="5">
                  <c:v>Online Shopping</c:v>
                </c:pt>
                <c:pt idx="6">
                  <c:v>Refund for Overcharge</c:v>
                </c:pt>
                <c:pt idx="7">
                  <c:v>Refund from Retailer</c:v>
                </c:pt>
                <c:pt idx="8">
                  <c:v>Salary Deposit</c:v>
                </c:pt>
                <c:pt idx="9">
                  <c:v>Utility Bill Payment</c:v>
                </c:pt>
              </c:strCache>
            </c:strRef>
          </c:cat>
          <c:val>
            <c:numRef>
              <c:f>KPI!$AG$25:$AG$35</c:f>
              <c:numCache>
                <c:formatCode>General</c:formatCode>
                <c:ptCount val="10"/>
                <c:pt idx="0">
                  <c:v>2080</c:v>
                </c:pt>
                <c:pt idx="1">
                  <c:v>2078</c:v>
                </c:pt>
                <c:pt idx="2">
                  <c:v>2092</c:v>
                </c:pt>
                <c:pt idx="3">
                  <c:v>2088</c:v>
                </c:pt>
                <c:pt idx="4">
                  <c:v>2062</c:v>
                </c:pt>
                <c:pt idx="5">
                  <c:v>2026</c:v>
                </c:pt>
                <c:pt idx="6">
                  <c:v>1983</c:v>
                </c:pt>
                <c:pt idx="7">
                  <c:v>1977</c:v>
                </c:pt>
                <c:pt idx="8">
                  <c:v>1932</c:v>
                </c:pt>
                <c:pt idx="9">
                  <c:v>2108</c:v>
                </c:pt>
              </c:numCache>
            </c:numRef>
          </c:val>
          <c:smooth val="0"/>
          <c:extLst>
            <c:ext xmlns:c16="http://schemas.microsoft.com/office/drawing/2014/chart" uri="{C3380CC4-5D6E-409C-BE32-E72D297353CC}">
              <c16:uniqueId val="{00000001-1C46-41A4-A913-2908C53F1977}"/>
            </c:ext>
          </c:extLst>
        </c:ser>
        <c:dLbls>
          <c:showLegendKey val="0"/>
          <c:showVal val="0"/>
          <c:showCatName val="0"/>
          <c:showSerName val="0"/>
          <c:showPercent val="0"/>
          <c:showBubbleSize val="0"/>
        </c:dLbls>
        <c:marker val="1"/>
        <c:smooth val="0"/>
        <c:axId val="1303501247"/>
        <c:axId val="655989999"/>
      </c:lineChart>
      <c:catAx>
        <c:axId val="130347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cap="all" spc="0" normalizeH="0" baseline="0">
                <a:solidFill>
                  <a:schemeClr val="bg1">
                    <a:lumMod val="95000"/>
                  </a:schemeClr>
                </a:solidFill>
                <a:latin typeface="Franklin Gothic Book" panose="020B0503020102020204" pitchFamily="34" charset="0"/>
                <a:ea typeface="+mn-ea"/>
                <a:cs typeface="+mn-cs"/>
              </a:defRPr>
            </a:pPr>
            <a:endParaRPr lang="en-US"/>
          </a:p>
        </c:txPr>
        <c:crossAx val="655992879"/>
        <c:crosses val="autoZero"/>
        <c:auto val="1"/>
        <c:lblAlgn val="ctr"/>
        <c:lblOffset val="100"/>
        <c:noMultiLvlLbl val="0"/>
      </c:catAx>
      <c:valAx>
        <c:axId val="655992879"/>
        <c:scaling>
          <c:orientation val="minMax"/>
        </c:scaling>
        <c:delete val="0"/>
        <c:axPos val="l"/>
        <c:numFmt formatCode="&quot;₹&quot;\ #,##0.00,,&quot;M&quot;" sourceLinked="1"/>
        <c:majorTickMark val="out"/>
        <c:minorTickMark val="none"/>
        <c:tickLblPos val="nextTo"/>
        <c:spPr>
          <a:noFill/>
          <a:ln>
            <a:noFill/>
          </a:ln>
          <a:effectLst/>
        </c:spPr>
        <c:txPr>
          <a:bodyPr rot="-600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crossAx val="1303477583"/>
        <c:crosses val="autoZero"/>
        <c:crossBetween val="between"/>
      </c:valAx>
      <c:valAx>
        <c:axId val="655989999"/>
        <c:scaling>
          <c:orientation val="minMax"/>
        </c:scaling>
        <c:delete val="0"/>
        <c:axPos val="r"/>
        <c:numFmt formatCode="#,##0.00,&quot;K&quot;" sourceLinked="0"/>
        <c:majorTickMark val="out"/>
        <c:minorTickMark val="none"/>
        <c:tickLblPos val="nextTo"/>
        <c:spPr>
          <a:noFill/>
          <a:ln>
            <a:noFill/>
          </a:ln>
          <a:effectLst/>
        </c:spPr>
        <c:txPr>
          <a:bodyPr rot="-600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crossAx val="1303501247"/>
        <c:crosses val="max"/>
        <c:crossBetween val="between"/>
      </c:valAx>
      <c:catAx>
        <c:axId val="1303501247"/>
        <c:scaling>
          <c:orientation val="minMax"/>
        </c:scaling>
        <c:delete val="1"/>
        <c:axPos val="b"/>
        <c:numFmt formatCode="General" sourceLinked="1"/>
        <c:majorTickMark val="out"/>
        <c:minorTickMark val="none"/>
        <c:tickLblPos val="nextTo"/>
        <c:crossAx val="6559899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[Banking_Dashboard_Project.xlsx]KPI!PivotTable25</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High-Risk TXn Concentration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7.7701876370558573E-2"/>
              <c:y val="-0.11271578796725754"/>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6.2361887253495771E-2"/>
              <c:y val="-0.19076809750129453"/>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8.1536873649824357E-2"/>
              <c:y val="-0.15174194273427599"/>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7.1949380451660008E-2"/>
              <c:y val="-0.19634326246801143"/>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7.723201371177596E-2"/>
              <c:y val="-0.13222886535076678"/>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6.6273584478346761E-2"/>
              <c:y val="-0.12944128286740836"/>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7.0031881812027158E-2"/>
              <c:y val="-0.17961776756786069"/>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92485035961405E-2"/>
          <c:y val="0.32394496039108683"/>
          <c:w val="0.95781502992807721"/>
          <c:h val="0.57040083460658531"/>
        </c:manualLayout>
      </c:layout>
      <c:lineChart>
        <c:grouping val="standard"/>
        <c:varyColors val="0"/>
        <c:ser>
          <c:idx val="0"/>
          <c:order val="0"/>
          <c:tx>
            <c:strRef>
              <c:f>KPI!$AF$38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Pt>
            <c:idx val="0"/>
            <c:marker>
              <c:symbol val="circle"/>
              <c:size val="14"/>
              <c:spPr>
                <a:solidFill>
                  <a:schemeClr val="accent1"/>
                </a:solidFill>
                <a:ln>
                  <a:noFill/>
                </a:ln>
                <a:effectLst/>
              </c:spPr>
            </c:marker>
            <c:bubble3D val="0"/>
            <c:extLst>
              <c:ext xmlns:c16="http://schemas.microsoft.com/office/drawing/2014/chart" uri="{C3380CC4-5D6E-409C-BE32-E72D297353CC}">
                <c16:uniqueId val="{00000001-C96D-4E7F-B3D6-5D21780E1206}"/>
              </c:ext>
            </c:extLst>
          </c:dPt>
          <c:dPt>
            <c:idx val="3"/>
            <c:marker>
              <c:symbol val="circle"/>
              <c:size val="14"/>
              <c:spPr>
                <a:solidFill>
                  <a:schemeClr val="accent1"/>
                </a:solidFill>
                <a:ln>
                  <a:noFill/>
                </a:ln>
                <a:effectLst/>
              </c:spPr>
            </c:marker>
            <c:bubble3D val="0"/>
            <c:extLst>
              <c:ext xmlns:c16="http://schemas.microsoft.com/office/drawing/2014/chart" uri="{C3380CC4-5D6E-409C-BE32-E72D297353CC}">
                <c16:uniqueId val="{00000002-C96D-4E7F-B3D6-5D21780E1206}"/>
              </c:ext>
            </c:extLst>
          </c:dPt>
          <c:dPt>
            <c:idx val="5"/>
            <c:marker>
              <c:symbol val="circle"/>
              <c:size val="14"/>
              <c:spPr>
                <a:solidFill>
                  <a:schemeClr val="accent1"/>
                </a:solidFill>
                <a:ln>
                  <a:noFill/>
                </a:ln>
                <a:effectLst/>
              </c:spPr>
            </c:marker>
            <c:bubble3D val="0"/>
            <c:extLst>
              <c:ext xmlns:c16="http://schemas.microsoft.com/office/drawing/2014/chart" uri="{C3380CC4-5D6E-409C-BE32-E72D297353CC}">
                <c16:uniqueId val="{00000003-C96D-4E7F-B3D6-5D21780E1206}"/>
              </c:ext>
            </c:extLst>
          </c:dPt>
          <c:dPt>
            <c:idx val="6"/>
            <c:marker>
              <c:symbol val="circle"/>
              <c:size val="14"/>
              <c:spPr>
                <a:solidFill>
                  <a:schemeClr val="accent1"/>
                </a:solidFill>
                <a:ln>
                  <a:noFill/>
                </a:ln>
                <a:effectLst/>
              </c:spPr>
            </c:marker>
            <c:bubble3D val="0"/>
            <c:extLst>
              <c:ext xmlns:c16="http://schemas.microsoft.com/office/drawing/2014/chart" uri="{C3380CC4-5D6E-409C-BE32-E72D297353CC}">
                <c16:uniqueId val="{00000007-C96D-4E7F-B3D6-5D21780E1206}"/>
              </c:ext>
            </c:extLst>
          </c:dPt>
          <c:dPt>
            <c:idx val="7"/>
            <c:marker>
              <c:symbol val="circle"/>
              <c:size val="14"/>
              <c:spPr>
                <a:solidFill>
                  <a:schemeClr val="accent1"/>
                </a:solidFill>
                <a:ln>
                  <a:noFill/>
                </a:ln>
                <a:effectLst/>
              </c:spPr>
            </c:marker>
            <c:bubble3D val="0"/>
            <c:extLst>
              <c:ext xmlns:c16="http://schemas.microsoft.com/office/drawing/2014/chart" uri="{C3380CC4-5D6E-409C-BE32-E72D297353CC}">
                <c16:uniqueId val="{00000006-C96D-4E7F-B3D6-5D21780E1206}"/>
              </c:ext>
            </c:extLst>
          </c:dPt>
          <c:dPt>
            <c:idx val="9"/>
            <c:marker>
              <c:symbol val="circle"/>
              <c:size val="14"/>
              <c:spPr>
                <a:solidFill>
                  <a:schemeClr val="accent1"/>
                </a:solidFill>
                <a:ln>
                  <a:noFill/>
                </a:ln>
                <a:effectLst/>
              </c:spPr>
            </c:marker>
            <c:bubble3D val="0"/>
            <c:extLst>
              <c:ext xmlns:c16="http://schemas.microsoft.com/office/drawing/2014/chart" uri="{C3380CC4-5D6E-409C-BE32-E72D297353CC}">
                <c16:uniqueId val="{00000005-C96D-4E7F-B3D6-5D21780E1206}"/>
              </c:ext>
            </c:extLst>
          </c:dPt>
          <c:dPt>
            <c:idx val="10"/>
            <c:marker>
              <c:symbol val="circle"/>
              <c:size val="14"/>
              <c:spPr>
                <a:solidFill>
                  <a:schemeClr val="accent1"/>
                </a:solidFill>
                <a:ln>
                  <a:noFill/>
                </a:ln>
                <a:effectLst/>
              </c:spPr>
            </c:marker>
            <c:bubble3D val="0"/>
            <c:extLst>
              <c:ext xmlns:c16="http://schemas.microsoft.com/office/drawing/2014/chart" uri="{C3380CC4-5D6E-409C-BE32-E72D297353CC}">
                <c16:uniqueId val="{00000004-C96D-4E7F-B3D6-5D21780E1206}"/>
              </c:ext>
            </c:extLst>
          </c:dPt>
          <c:dLbls>
            <c:dLbl>
              <c:idx val="0"/>
              <c:layout>
                <c:manualLayout>
                  <c:x val="-7.7701876370558573E-2"/>
                  <c:y val="-0.112715787967257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6D-4E7F-B3D6-5D21780E1206}"/>
                </c:ext>
              </c:extLst>
            </c:dLbl>
            <c:dLbl>
              <c:idx val="3"/>
              <c:layout>
                <c:manualLayout>
                  <c:x val="-6.2361887253495771E-2"/>
                  <c:y val="-0.190768097501294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6D-4E7F-B3D6-5D21780E1206}"/>
                </c:ext>
              </c:extLst>
            </c:dLbl>
            <c:dLbl>
              <c:idx val="5"/>
              <c:layout>
                <c:manualLayout>
                  <c:x val="-8.1536873649824357E-2"/>
                  <c:y val="-0.151741942734275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6D-4E7F-B3D6-5D21780E1206}"/>
                </c:ext>
              </c:extLst>
            </c:dLbl>
            <c:dLbl>
              <c:idx val="6"/>
              <c:layout>
                <c:manualLayout>
                  <c:x val="-7.0031881812027158E-2"/>
                  <c:y val="-0.179617767567860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6D-4E7F-B3D6-5D21780E1206}"/>
                </c:ext>
              </c:extLst>
            </c:dLbl>
            <c:dLbl>
              <c:idx val="7"/>
              <c:layout>
                <c:manualLayout>
                  <c:x val="-6.6273584478346761E-2"/>
                  <c:y val="-0.129441282867408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6D-4E7F-B3D6-5D21780E1206}"/>
                </c:ext>
              </c:extLst>
            </c:dLbl>
            <c:dLbl>
              <c:idx val="9"/>
              <c:layout>
                <c:manualLayout>
                  <c:x val="-7.723201371177596E-2"/>
                  <c:y val="-0.132228865350766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6D-4E7F-B3D6-5D21780E1206}"/>
                </c:ext>
              </c:extLst>
            </c:dLbl>
            <c:dLbl>
              <c:idx val="10"/>
              <c:layout>
                <c:manualLayout>
                  <c:x val="-7.1949380451660008E-2"/>
                  <c:y val="-0.196343262468011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6D-4E7F-B3D6-5D21780E1206}"/>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Medium" panose="020B0603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KPI!$AE$39:$AE$51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KPI!$AF$39:$AF$51</c:f>
              <c:numCache>
                <c:formatCode>0.00%</c:formatCode>
                <c:ptCount val="12"/>
                <c:pt idx="0">
                  <c:v>0.21249326871297791</c:v>
                </c:pt>
                <c:pt idx="1">
                  <c:v>0.20051294007927256</c:v>
                </c:pt>
                <c:pt idx="2">
                  <c:v>0.19829906340833245</c:v>
                </c:pt>
                <c:pt idx="3">
                  <c:v>0.20603351955307261</c:v>
                </c:pt>
                <c:pt idx="4">
                  <c:v>0.2050513698630137</c:v>
                </c:pt>
                <c:pt idx="5">
                  <c:v>0.20390528560206486</c:v>
                </c:pt>
                <c:pt idx="6">
                  <c:v>0.20682905611135277</c:v>
                </c:pt>
                <c:pt idx="7">
                  <c:v>0.20541436464088397</c:v>
                </c:pt>
                <c:pt idx="8">
                  <c:v>0.20140829328266457</c:v>
                </c:pt>
                <c:pt idx="9">
                  <c:v>0.19756936975693698</c:v>
                </c:pt>
                <c:pt idx="10">
                  <c:v>0.20944953091443427</c:v>
                </c:pt>
                <c:pt idx="11">
                  <c:v>0.2</c:v>
                </c:pt>
              </c:numCache>
            </c:numRef>
          </c:val>
          <c:smooth val="0"/>
          <c:extLst>
            <c:ext xmlns:c16="http://schemas.microsoft.com/office/drawing/2014/chart" uri="{C3380CC4-5D6E-409C-BE32-E72D297353CC}">
              <c16:uniqueId val="{00000000-C96D-4E7F-B3D6-5D21780E120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57940191"/>
        <c:axId val="656025519"/>
      </c:lineChart>
      <c:catAx>
        <c:axId val="657940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crossAx val="656025519"/>
        <c:crosses val="autoZero"/>
        <c:auto val="1"/>
        <c:lblAlgn val="ctr"/>
        <c:lblOffset val="100"/>
        <c:noMultiLvlLbl val="0"/>
      </c:catAx>
      <c:valAx>
        <c:axId val="656025519"/>
        <c:scaling>
          <c:orientation val="minMax"/>
        </c:scaling>
        <c:delete val="1"/>
        <c:axPos val="l"/>
        <c:numFmt formatCode="0.00%" sourceLinked="1"/>
        <c:majorTickMark val="none"/>
        <c:minorTickMark val="none"/>
        <c:tickLblPos val="nextTo"/>
        <c:crossAx val="65794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[Banking_Dashboard_Project.xlsx]KPI!PivotTable26</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r>
              <a: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rPr>
              <a:t>Suspicious Transaction Volume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F88F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Book" panose="020B0503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KPI!$AF$54</c:f>
              <c:strCache>
                <c:ptCount val="1"/>
                <c:pt idx="0">
                  <c:v>Total</c:v>
                </c:pt>
              </c:strCache>
            </c:strRef>
          </c:tx>
          <c:spPr>
            <a:solidFill>
              <a:srgbClr val="6F88FC"/>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lumMod val="95000"/>
                      </a:schemeClr>
                    </a:solidFill>
                    <a:latin typeface="Franklin Gothic Book" panose="020B0503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KPI!$AE$55:$AE$65</c:f>
              <c:strCache>
                <c:ptCount val="10"/>
                <c:pt idx="0">
                  <c:v>Bonus Payment</c:v>
                </c:pt>
                <c:pt idx="1">
                  <c:v>Client Payment</c:v>
                </c:pt>
                <c:pt idx="2">
                  <c:v>Dinner at Restaurant</c:v>
                </c:pt>
                <c:pt idx="3">
                  <c:v>Freelance Payment</c:v>
                </c:pt>
                <c:pt idx="4">
                  <c:v>Grocery Shopping</c:v>
                </c:pt>
                <c:pt idx="5">
                  <c:v>Online Shopping</c:v>
                </c:pt>
                <c:pt idx="6">
                  <c:v>Refund for Overcharge</c:v>
                </c:pt>
                <c:pt idx="7">
                  <c:v>Refund from Retailer</c:v>
                </c:pt>
                <c:pt idx="8">
                  <c:v>Salary Deposit</c:v>
                </c:pt>
                <c:pt idx="9">
                  <c:v>Utility Bill Payment</c:v>
                </c:pt>
              </c:strCache>
            </c:strRef>
          </c:cat>
          <c:val>
            <c:numRef>
              <c:f>KPI!$AF$55:$AF$65</c:f>
              <c:numCache>
                <c:formatCode>"₹"\ #,##0.00,\ "K"</c:formatCode>
                <c:ptCount val="10"/>
                <c:pt idx="0">
                  <c:v>2556.9097767946914</c:v>
                </c:pt>
                <c:pt idx="1">
                  <c:v>2550.4874382044691</c:v>
                </c:pt>
                <c:pt idx="2">
                  <c:v>2559.4688599801393</c:v>
                </c:pt>
                <c:pt idx="3">
                  <c:v>2559.3114838773886</c:v>
                </c:pt>
                <c:pt idx="4">
                  <c:v>2561.0992387265242</c:v>
                </c:pt>
                <c:pt idx="5">
                  <c:v>2548.3283471902232</c:v>
                </c:pt>
                <c:pt idx="6">
                  <c:v>2531.5311001111222</c:v>
                </c:pt>
                <c:pt idx="7">
                  <c:v>2533.4783970617827</c:v>
                </c:pt>
                <c:pt idx="8">
                  <c:v>2516.9375010084714</c:v>
                </c:pt>
                <c:pt idx="9">
                  <c:v>2570.4486020337645</c:v>
                </c:pt>
              </c:numCache>
            </c:numRef>
          </c:val>
          <c:extLst>
            <c:ext xmlns:c16="http://schemas.microsoft.com/office/drawing/2014/chart" uri="{C3380CC4-5D6E-409C-BE32-E72D297353CC}">
              <c16:uniqueId val="{00000000-9470-4FC7-A5EF-B6ABB9660F59}"/>
            </c:ext>
          </c:extLst>
        </c:ser>
        <c:dLbls>
          <c:showLegendKey val="0"/>
          <c:showVal val="0"/>
          <c:showCatName val="0"/>
          <c:showSerName val="0"/>
          <c:showPercent val="0"/>
          <c:showBubbleSize val="0"/>
        </c:dLbls>
        <c:gapWidth val="150"/>
        <c:shape val="box"/>
        <c:axId val="186356576"/>
        <c:axId val="655998159"/>
        <c:axId val="0"/>
      </c:bar3DChart>
      <c:catAx>
        <c:axId val="18635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cap="all" spc="0" normalizeH="0" baseline="0">
                <a:solidFill>
                  <a:schemeClr val="bg1">
                    <a:lumMod val="95000"/>
                  </a:schemeClr>
                </a:solidFill>
                <a:latin typeface="Franklin Gothic Medium" panose="020B0603020102020204" pitchFamily="34" charset="0"/>
                <a:ea typeface="+mn-ea"/>
                <a:cs typeface="+mn-cs"/>
              </a:defRPr>
            </a:pPr>
            <a:endParaRPr lang="en-US"/>
          </a:p>
        </c:txPr>
        <c:crossAx val="655998159"/>
        <c:crosses val="autoZero"/>
        <c:auto val="1"/>
        <c:lblAlgn val="ctr"/>
        <c:lblOffset val="100"/>
        <c:noMultiLvlLbl val="0"/>
      </c:catAx>
      <c:valAx>
        <c:axId val="655998159"/>
        <c:scaling>
          <c:orientation val="minMax"/>
        </c:scaling>
        <c:delete val="1"/>
        <c:axPos val="b"/>
        <c:numFmt formatCode="&quot;₹&quot;\ #,##0.00,\ &quot;K&quot;" sourceLinked="1"/>
        <c:majorTickMark val="none"/>
        <c:minorTickMark val="none"/>
        <c:tickLblPos val="nextTo"/>
        <c:crossAx val="18635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6">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styleClr val="0"/>
    </cs:fillRef>
    <cs:effectRef idx="0"/>
    <cs:fontRef idx="minor">
      <a:schemeClr val="lt1"/>
    </cs:fontRef>
    <cs:spPr>
      <a:solidFill>
        <a:schemeClr val="phClr">
          <a:alpha val="50000"/>
        </a:scheme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effectRef idx="0">
      <cs:styleClr val="auto"/>
    </cs:effectRef>
    <cs:fontRef idx="minor">
      <a:schemeClr val="lt1"/>
    </cs:fontRef>
    <cs:spPr>
      <a:solidFill>
        <a:schemeClr val="lt1">
          <a:alpha val="40000"/>
        </a:schemeClr>
      </a:solidFill>
      <a:effectLst>
        <a:innerShdw dist="38100" dir="16200000">
          <a:schemeClr val="phClr"/>
        </a:innerShdw>
      </a:effectLst>
      <a:sp3d/>
    </cs:spPr>
  </cs:dataPoint>
  <cs:dataPoint3D>
    <cs:lnRef idx="0"/>
    <cs:fillRef idx="0"/>
    <cs:effectRef idx="0">
      <cs:styleClr val="auto"/>
    </cs:effectRef>
    <cs:fontRef idx="minor">
      <a:schemeClr val="lt1"/>
    </cs:fontRef>
    <cs:spPr>
      <a:solidFill>
        <a:schemeClr val="lt1">
          <a:alpha val="40000"/>
        </a:schemeClr>
      </a:solidFill>
      <a:effectLst>
        <a:innerShdw dist="38100" dir="16200000">
          <a:schemeClr val="phClr"/>
        </a:innerShdw>
      </a:effectLst>
      <a:sp3d/>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lt1"/>
    </cs:fontRef>
    <cs:spPr>
      <a:ln w="9525">
        <a:solidFill>
          <a:schemeClr val="phClr">
            <a:lumMod val="60000"/>
            <a:lumOff val="40000"/>
          </a:schemeClr>
        </a:solidFill>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lt1"/>
    </cs:fontRef>
    <cs:spPr>
      <a:solidFill>
        <a:schemeClr val="phClr">
          <a:alpha val="20000"/>
        </a:schemeClr>
      </a:solidFill>
      <a:sp3d/>
    </cs:spPr>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3" Type="http://schemas.openxmlformats.org/officeDocument/2006/relationships/hyperlink" Target="#'Dashboard 2'!A1"/><Relationship Id="rId7" Type="http://schemas.openxmlformats.org/officeDocument/2006/relationships/hyperlink" Target="#'Dashboard 4'!A1"/><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hyperlink" Target="#'Dashboard 3'!A1"/><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hyperlink" Target="#'Dashboard 5'!A1"/><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hyperlink" Target="#'Dashboard 4'!A1"/><Relationship Id="rId12" Type="http://schemas.openxmlformats.org/officeDocument/2006/relationships/chart" Target="../charts/chart6.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hyperlink" Target="#'Dashboard 3'!A1"/><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hyperlink" Target="#'Dashboard 5'!A1"/><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hyperlink" Target="#'Dashboard 4'!A1"/><Relationship Id="rId12" Type="http://schemas.openxmlformats.org/officeDocument/2006/relationships/chart" Target="../charts/chart10.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9.xml"/><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hyperlink" Target="#'Dashboard 2'!A1"/><Relationship Id="rId9" Type="http://schemas.openxmlformats.org/officeDocument/2006/relationships/hyperlink" Target="#'Dashboard 5'!A1"/><Relationship Id="rId1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5.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14.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Dashboard 3'!A1"/><Relationship Id="rId11" Type="http://schemas.openxmlformats.org/officeDocument/2006/relationships/chart" Target="../charts/chart13.xml"/><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hyperlink" Target="#'Dashboard 2'!A1"/><Relationship Id="rId9" Type="http://schemas.openxmlformats.org/officeDocument/2006/relationships/hyperlink" Target="#'Dashboard 5'!A1"/><Relationship Id="rId1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hyperlink" Target="#'Dashboard 4'!A1"/><Relationship Id="rId13" Type="http://schemas.openxmlformats.org/officeDocument/2006/relationships/chart" Target="../charts/chart19.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18.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Dashboard 3'!A1"/><Relationship Id="rId11" Type="http://schemas.openxmlformats.org/officeDocument/2006/relationships/chart" Target="../charts/chart17.xml"/><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hyperlink" Target="#'Dashboard 2'!A1"/><Relationship Id="rId9" Type="http://schemas.openxmlformats.org/officeDocument/2006/relationships/image" Target="../media/image5.png"/><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32657</xdr:colOff>
      <xdr:row>0</xdr:row>
      <xdr:rowOff>43543</xdr:rowOff>
    </xdr:from>
    <xdr:to>
      <xdr:col>30</xdr:col>
      <xdr:colOff>156883</xdr:colOff>
      <xdr:row>3</xdr:row>
      <xdr:rowOff>174172</xdr:rowOff>
    </xdr:to>
    <xdr:sp macro="" textlink="">
      <xdr:nvSpPr>
        <xdr:cNvPr id="2" name="Rectangle 1">
          <a:extLst>
            <a:ext uri="{FF2B5EF4-FFF2-40B4-BE49-F238E27FC236}">
              <a16:creationId xmlns:a16="http://schemas.microsoft.com/office/drawing/2014/main" id="{18C0B7CB-DEE4-48D0-A027-2A159CC64A43}"/>
            </a:ext>
          </a:extLst>
        </xdr:cNvPr>
        <xdr:cNvSpPr/>
      </xdr:nvSpPr>
      <xdr:spPr>
        <a:xfrm>
          <a:off x="2471057" y="43543"/>
          <a:ext cx="15973826" cy="702129"/>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Cooper Black" panose="0208090404030B020404" pitchFamily="18" charset="0"/>
            </a:rPr>
            <a:t>BANKING</a:t>
          </a:r>
          <a:r>
            <a:rPr lang="en-IN" sz="4000" baseline="0">
              <a:latin typeface="Cooper Black" panose="0208090404030B020404" pitchFamily="18" charset="0"/>
            </a:rPr>
            <a:t> LOAN ANALYTICS DASHBOARD</a:t>
          </a:r>
          <a:endParaRPr lang="en-IN" sz="4000">
            <a:latin typeface="Cooper Black" panose="0208090404030B020404" pitchFamily="18" charset="0"/>
          </a:endParaRPr>
        </a:p>
      </xdr:txBody>
    </xdr:sp>
    <xdr:clientData/>
  </xdr:twoCellAnchor>
  <xdr:twoCellAnchor>
    <xdr:from>
      <xdr:col>0</xdr:col>
      <xdr:colOff>76199</xdr:colOff>
      <xdr:row>0</xdr:row>
      <xdr:rowOff>43542</xdr:rowOff>
    </xdr:from>
    <xdr:to>
      <xdr:col>3</xdr:col>
      <xdr:colOff>571500</xdr:colOff>
      <xdr:row>58</xdr:row>
      <xdr:rowOff>81644</xdr:rowOff>
    </xdr:to>
    <xdr:sp macro="" textlink="">
      <xdr:nvSpPr>
        <xdr:cNvPr id="3" name="Rectangle 2">
          <a:extLst>
            <a:ext uri="{FF2B5EF4-FFF2-40B4-BE49-F238E27FC236}">
              <a16:creationId xmlns:a16="http://schemas.microsoft.com/office/drawing/2014/main" id="{37FECE6F-72D3-4C57-A740-B706B5A00947}"/>
            </a:ext>
          </a:extLst>
        </xdr:cNvPr>
        <xdr:cNvSpPr/>
      </xdr:nvSpPr>
      <xdr:spPr>
        <a:xfrm>
          <a:off x="76199" y="43542"/>
          <a:ext cx="2324101" cy="1108710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87086</xdr:colOff>
      <xdr:row>12</xdr:row>
      <xdr:rowOff>43543</xdr:rowOff>
    </xdr:from>
    <xdr:to>
      <xdr:col>3</xdr:col>
      <xdr:colOff>566057</xdr:colOff>
      <xdr:row>19</xdr:row>
      <xdr:rowOff>87085</xdr:rowOff>
    </xdr:to>
    <xdr:sp macro="" textlink="">
      <xdr:nvSpPr>
        <xdr:cNvPr id="4" name="Rectangle 3">
          <a:extLst>
            <a:ext uri="{FF2B5EF4-FFF2-40B4-BE49-F238E27FC236}">
              <a16:creationId xmlns:a16="http://schemas.microsoft.com/office/drawing/2014/main" id="{B1EBBAE0-4863-4A8F-95A9-5D08FF12FF17}"/>
            </a:ext>
          </a:extLst>
        </xdr:cNvPr>
        <xdr:cNvSpPr/>
      </xdr:nvSpPr>
      <xdr:spPr>
        <a:xfrm>
          <a:off x="87086" y="2329543"/>
          <a:ext cx="2307771" cy="1377042"/>
        </a:xfrm>
        <a:prstGeom prst="rect">
          <a:avLst/>
        </a:prstGeom>
        <a:solidFill>
          <a:schemeClr val="tx2">
            <a:lumMod val="25000"/>
            <a:lumOff val="75000"/>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54424</xdr:rowOff>
    </xdr:from>
    <xdr:to>
      <xdr:col>4</xdr:col>
      <xdr:colOff>43547</xdr:colOff>
      <xdr:row>54</xdr:row>
      <xdr:rowOff>190087</xdr:rowOff>
    </xdr:to>
    <xdr:grpSp>
      <xdr:nvGrpSpPr>
        <xdr:cNvPr id="5" name="Group 4">
          <a:extLst>
            <a:ext uri="{FF2B5EF4-FFF2-40B4-BE49-F238E27FC236}">
              <a16:creationId xmlns:a16="http://schemas.microsoft.com/office/drawing/2014/main" id="{06C13330-D9F9-4AA8-8BEB-DD46D25904CD}"/>
            </a:ext>
          </a:extLst>
        </xdr:cNvPr>
        <xdr:cNvGrpSpPr/>
      </xdr:nvGrpSpPr>
      <xdr:grpSpPr>
        <a:xfrm>
          <a:off x="0" y="54424"/>
          <a:ext cx="2481947" cy="9853934"/>
          <a:chOff x="0" y="54424"/>
          <a:chExt cx="2481947" cy="10127013"/>
        </a:xfrm>
      </xdr:grpSpPr>
      <xdr:pic>
        <xdr:nvPicPr>
          <xdr:cNvPr id="6" name="Picture 5">
            <a:extLst>
              <a:ext uri="{FF2B5EF4-FFF2-40B4-BE49-F238E27FC236}">
                <a16:creationId xmlns:a16="http://schemas.microsoft.com/office/drawing/2014/main" id="{062500C5-1FFF-554B-5F39-B58675C1EF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4424"/>
            <a:ext cx="2481947" cy="1654631"/>
          </a:xfrm>
          <a:prstGeom prst="rect">
            <a:avLst/>
          </a:prstGeom>
        </xdr:spPr>
      </xdr:pic>
      <xdr:pic>
        <xdr:nvPicPr>
          <xdr:cNvPr id="7" name="Picture 6">
            <a:extLst>
              <a:ext uri="{FF2B5EF4-FFF2-40B4-BE49-F238E27FC236}">
                <a16:creationId xmlns:a16="http://schemas.microsoft.com/office/drawing/2014/main" id="{EC377CA9-0534-31F8-917C-0A4B7979BB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3138" y="2351307"/>
            <a:ext cx="1080000" cy="1080000"/>
          </a:xfrm>
          <a:prstGeom prst="rect">
            <a:avLst/>
          </a:prstGeom>
          <a:noFill/>
          <a:effectLst/>
        </xdr:spPr>
      </xdr:pic>
      <xdr:pic>
        <xdr:nvPicPr>
          <xdr:cNvPr id="8" name="Picture 7">
            <a:hlinkClick xmlns:r="http://schemas.openxmlformats.org/officeDocument/2006/relationships" r:id="rId3"/>
            <a:extLst>
              <a:ext uri="{FF2B5EF4-FFF2-40B4-BE49-F238E27FC236}">
                <a16:creationId xmlns:a16="http://schemas.microsoft.com/office/drawing/2014/main" id="{94480006-56BD-04CE-5238-44027062DF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2256" y="4189522"/>
            <a:ext cx="1080000" cy="1080000"/>
          </a:xfrm>
          <a:prstGeom prst="rect">
            <a:avLst/>
          </a:prstGeom>
        </xdr:spPr>
      </xdr:pic>
      <xdr:pic>
        <xdr:nvPicPr>
          <xdr:cNvPr id="9" name="Picture 8">
            <a:hlinkClick xmlns:r="http://schemas.openxmlformats.org/officeDocument/2006/relationships" r:id="rId5"/>
            <a:extLst>
              <a:ext uri="{FF2B5EF4-FFF2-40B4-BE49-F238E27FC236}">
                <a16:creationId xmlns:a16="http://schemas.microsoft.com/office/drawing/2014/main" id="{BAC63C20-6457-F84C-3EB4-0EAE287E2F3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4029" y="5815411"/>
            <a:ext cx="1080000" cy="1080000"/>
          </a:xfrm>
          <a:prstGeom prst="rect">
            <a:avLst/>
          </a:prstGeom>
        </xdr:spPr>
      </xdr:pic>
      <xdr:pic>
        <xdr:nvPicPr>
          <xdr:cNvPr id="10" name="Picture 9">
            <a:hlinkClick xmlns:r="http://schemas.openxmlformats.org/officeDocument/2006/relationships" r:id="rId7"/>
            <a:extLst>
              <a:ext uri="{FF2B5EF4-FFF2-40B4-BE49-F238E27FC236}">
                <a16:creationId xmlns:a16="http://schemas.microsoft.com/office/drawing/2014/main" id="{9A505BD1-FAB0-451C-C5E2-F74B92AFF91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4028" y="7452189"/>
            <a:ext cx="1080000" cy="1080000"/>
          </a:xfrm>
          <a:prstGeom prst="rect">
            <a:avLst/>
          </a:prstGeom>
        </xdr:spPr>
      </xdr:pic>
      <xdr:pic>
        <xdr:nvPicPr>
          <xdr:cNvPr id="11" name="Picture 10">
            <a:hlinkClick xmlns:r="http://schemas.openxmlformats.org/officeDocument/2006/relationships" r:id="rId9"/>
            <a:extLst>
              <a:ext uri="{FF2B5EF4-FFF2-40B4-BE49-F238E27FC236}">
                <a16:creationId xmlns:a16="http://schemas.microsoft.com/office/drawing/2014/main" id="{70580EEF-4DFE-ABD9-FA18-299D7E4C56C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53143" y="9101437"/>
            <a:ext cx="1080000" cy="1080000"/>
          </a:xfrm>
          <a:prstGeom prst="rect">
            <a:avLst/>
          </a:prstGeom>
        </xdr:spPr>
      </xdr:pic>
    </xdr:grpSp>
    <xdr:clientData/>
  </xdr:twoCellAnchor>
  <xdr:twoCellAnchor>
    <xdr:from>
      <xdr:col>4</xdr:col>
      <xdr:colOff>43543</xdr:colOff>
      <xdr:row>4</xdr:row>
      <xdr:rowOff>43543</xdr:rowOff>
    </xdr:from>
    <xdr:to>
      <xdr:col>9</xdr:col>
      <xdr:colOff>348343</xdr:colOff>
      <xdr:row>9</xdr:row>
      <xdr:rowOff>43547</xdr:rowOff>
    </xdr:to>
    <xdr:sp macro="" textlink="KPI!M4">
      <xdr:nvSpPr>
        <xdr:cNvPr id="12" name="Rectangle 11">
          <a:extLst>
            <a:ext uri="{FF2B5EF4-FFF2-40B4-BE49-F238E27FC236}">
              <a16:creationId xmlns:a16="http://schemas.microsoft.com/office/drawing/2014/main" id="{DB76AC3E-3904-45BA-BA9B-F2FF11006140}"/>
            </a:ext>
          </a:extLst>
        </xdr:cNvPr>
        <xdr:cNvSpPr/>
      </xdr:nvSpPr>
      <xdr:spPr>
        <a:xfrm>
          <a:off x="2481943"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TOTAL LOAN AMT FUNDED</a:t>
          </a:r>
        </a:p>
        <a:p>
          <a:pPr marL="0" indent="0" algn="ctr"/>
          <a:fld id="{DF36B593-BF96-401A-A46D-6D048DF15EBA}" type="TxLink">
            <a:rPr lang="en-US" sz="3200" b="1">
              <a:solidFill>
                <a:schemeClr val="lt1"/>
              </a:solidFill>
              <a:latin typeface="Franklin Gothic Demi Cond" panose="020B0706030402020204" pitchFamily="34" charset="0"/>
              <a:ea typeface="+mn-ea"/>
              <a:cs typeface="+mn-cs"/>
            </a:rPr>
            <a:pPr marL="0" indent="0" algn="ctr"/>
            <a:t>₹ 732.70M</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9</xdr:col>
      <xdr:colOff>424543</xdr:colOff>
      <xdr:row>4</xdr:row>
      <xdr:rowOff>43545</xdr:rowOff>
    </xdr:from>
    <xdr:to>
      <xdr:col>15</xdr:col>
      <xdr:colOff>119743</xdr:colOff>
      <xdr:row>9</xdr:row>
      <xdr:rowOff>43549</xdr:rowOff>
    </xdr:to>
    <xdr:sp macro="" textlink="KPI!N4">
      <xdr:nvSpPr>
        <xdr:cNvPr id="13" name="Rectangle 12">
          <a:extLst>
            <a:ext uri="{FF2B5EF4-FFF2-40B4-BE49-F238E27FC236}">
              <a16:creationId xmlns:a16="http://schemas.microsoft.com/office/drawing/2014/main" id="{FFAAE78B-B81F-4881-B27E-F4EBE2B4F7A1}"/>
            </a:ext>
          </a:extLst>
        </xdr:cNvPr>
        <xdr:cNvSpPr/>
      </xdr:nvSpPr>
      <xdr:spPr>
        <a:xfrm>
          <a:off x="5910943" y="805545"/>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TOTAL LOANS</a:t>
          </a:r>
        </a:p>
        <a:p>
          <a:pPr marL="0" indent="0" algn="ctr"/>
          <a:fld id="{C0BA4869-DB0B-4F3E-8540-60CB03FEAFDB}" type="TxLink">
            <a:rPr lang="en-US" sz="3200" b="1">
              <a:solidFill>
                <a:schemeClr val="lt1"/>
              </a:solidFill>
              <a:latin typeface="Franklin Gothic Demi Cond" panose="020B0706030402020204" pitchFamily="34" charset="0"/>
              <a:ea typeface="+mn-ea"/>
              <a:cs typeface="+mn-cs"/>
            </a:rPr>
            <a:pPr marL="0" indent="0" algn="ctr"/>
            <a:t>65535</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15</xdr:col>
      <xdr:colOff>195952</xdr:colOff>
      <xdr:row>4</xdr:row>
      <xdr:rowOff>43543</xdr:rowOff>
    </xdr:from>
    <xdr:to>
      <xdr:col>20</xdr:col>
      <xdr:colOff>500752</xdr:colOff>
      <xdr:row>9</xdr:row>
      <xdr:rowOff>43547</xdr:rowOff>
    </xdr:to>
    <xdr:sp macro="" textlink="KPI!O4">
      <xdr:nvSpPr>
        <xdr:cNvPr id="14" name="Rectangle 13">
          <a:extLst>
            <a:ext uri="{FF2B5EF4-FFF2-40B4-BE49-F238E27FC236}">
              <a16:creationId xmlns:a16="http://schemas.microsoft.com/office/drawing/2014/main" id="{8454BFE2-FC4A-41BE-8095-4A03B7CB2C45}"/>
            </a:ext>
          </a:extLst>
        </xdr:cNvPr>
        <xdr:cNvSpPr/>
      </xdr:nvSpPr>
      <xdr:spPr>
        <a:xfrm>
          <a:off x="9339952"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TOTAL COLLECTION</a:t>
          </a:r>
        </a:p>
        <a:p>
          <a:pPr marL="0" indent="0" algn="ctr"/>
          <a:fld id="{81C054B2-78F7-4E5F-B0ED-D649DDA7F8A6}" type="TxLink">
            <a:rPr lang="en-US" sz="3200" b="1">
              <a:solidFill>
                <a:schemeClr val="lt1"/>
              </a:solidFill>
              <a:latin typeface="Franklin Gothic Demi Cond" panose="020B0706030402020204" pitchFamily="34" charset="0"/>
              <a:ea typeface="+mn-ea"/>
              <a:cs typeface="+mn-cs"/>
            </a:rPr>
            <a:pPr marL="0" indent="0" algn="ctr"/>
            <a:t>₹ 814.90M</a:t>
          </a:fld>
          <a:endParaRPr lang="en-IN" sz="2000" b="1">
            <a:solidFill>
              <a:schemeClr val="lt1"/>
            </a:solidFill>
            <a:latin typeface="Franklin Gothic Demi Cond" panose="020B0706030402020204" pitchFamily="34" charset="0"/>
            <a:ea typeface="+mn-ea"/>
            <a:cs typeface="+mn-cs"/>
          </a:endParaRPr>
        </a:p>
      </xdr:txBody>
    </xdr:sp>
    <xdr:clientData/>
  </xdr:twoCellAnchor>
  <xdr:twoCellAnchor>
    <xdr:from>
      <xdr:col>20</xdr:col>
      <xdr:colOff>568146</xdr:colOff>
      <xdr:row>4</xdr:row>
      <xdr:rowOff>43540</xdr:rowOff>
    </xdr:from>
    <xdr:to>
      <xdr:col>26</xdr:col>
      <xdr:colOff>263346</xdr:colOff>
      <xdr:row>9</xdr:row>
      <xdr:rowOff>43544</xdr:rowOff>
    </xdr:to>
    <xdr:sp macro="" textlink="KPI!P4">
      <xdr:nvSpPr>
        <xdr:cNvPr id="15" name="Rectangle 14">
          <a:extLst>
            <a:ext uri="{FF2B5EF4-FFF2-40B4-BE49-F238E27FC236}">
              <a16:creationId xmlns:a16="http://schemas.microsoft.com/office/drawing/2014/main" id="{9A5761FE-F5C5-45CE-9EC9-9D327664D530}"/>
            </a:ext>
          </a:extLst>
        </xdr:cNvPr>
        <xdr:cNvSpPr/>
      </xdr:nvSpPr>
      <xdr:spPr>
        <a:xfrm>
          <a:off x="12760146" y="805540"/>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TOTAL</a:t>
          </a:r>
          <a:r>
            <a:rPr lang="en-US" sz="2000" b="1" baseline="0">
              <a:solidFill>
                <a:schemeClr val="lt1"/>
              </a:solidFill>
              <a:latin typeface="Franklin Gothic Demi Cond" panose="020B0706030402020204" pitchFamily="34" charset="0"/>
              <a:ea typeface="+mn-ea"/>
              <a:cs typeface="+mn-cs"/>
            </a:rPr>
            <a:t> INTEREST</a:t>
          </a:r>
          <a:endParaRPr lang="en-US" sz="2000" b="1">
            <a:solidFill>
              <a:schemeClr val="lt1"/>
            </a:solidFill>
            <a:latin typeface="Franklin Gothic Demi Cond" panose="020B0706030402020204" pitchFamily="34" charset="0"/>
            <a:ea typeface="+mn-ea"/>
            <a:cs typeface="+mn-cs"/>
          </a:endParaRPr>
        </a:p>
        <a:p>
          <a:pPr marL="0" indent="0" algn="ctr"/>
          <a:fld id="{545335B5-D4E4-404D-B7F1-18BBF1FAE3A4}" type="TxLink">
            <a:rPr lang="en-US" sz="3200" b="1">
              <a:solidFill>
                <a:schemeClr val="lt1"/>
              </a:solidFill>
              <a:latin typeface="Franklin Gothic Demi Cond" panose="020B0706030402020204" pitchFamily="34" charset="0"/>
              <a:ea typeface="+mn-ea"/>
              <a:cs typeface="+mn-cs"/>
            </a:rPr>
            <a:pPr marL="0" indent="0" algn="ctr"/>
            <a:t>₹ 155.29M</a:t>
          </a:fld>
          <a:endParaRPr lang="en-IN" sz="3200" b="1">
            <a:solidFill>
              <a:schemeClr val="lt1"/>
            </a:solidFill>
            <a:latin typeface="Franklin Gothic Demi Cond" panose="020B0706030402020204" pitchFamily="34" charset="0"/>
            <a:ea typeface="+mn-ea"/>
            <a:cs typeface="+mn-cs"/>
          </a:endParaRPr>
        </a:p>
      </xdr:txBody>
    </xdr:sp>
    <xdr:clientData/>
  </xdr:twoCellAnchor>
  <xdr:twoCellAnchor editAs="oneCell">
    <xdr:from>
      <xdr:col>26</xdr:col>
      <xdr:colOff>340181</xdr:colOff>
      <xdr:row>4</xdr:row>
      <xdr:rowOff>40818</xdr:rowOff>
    </xdr:from>
    <xdr:to>
      <xdr:col>30</xdr:col>
      <xdr:colOff>163286</xdr:colOff>
      <xdr:row>13</xdr:row>
      <xdr:rowOff>176893</xdr:rowOff>
    </xdr:to>
    <mc:AlternateContent xmlns:mc="http://schemas.openxmlformats.org/markup-compatibility/2006" xmlns:tsle="http://schemas.microsoft.com/office/drawing/2012/timeslicer">
      <mc:Choice Requires="tsle">
        <xdr:graphicFrame macro="">
          <xdr:nvGraphicFramePr>
            <xdr:cNvPr id="21" name="Disbursement Date 2">
              <a:extLst>
                <a:ext uri="{FF2B5EF4-FFF2-40B4-BE49-F238E27FC236}">
                  <a16:creationId xmlns:a16="http://schemas.microsoft.com/office/drawing/2014/main" id="{00F000E9-AF78-45DA-B533-EAD6DE71B5D6}"/>
                </a:ext>
              </a:extLst>
            </xdr:cNvPr>
            <xdr:cNvGraphicFramePr/>
          </xdr:nvGraphicFramePr>
          <xdr:xfrm>
            <a:off x="0" y="0"/>
            <a:ext cx="0" cy="0"/>
          </xdr:xfrm>
          <a:graphic>
            <a:graphicData uri="http://schemas.microsoft.com/office/drawing/2012/timeslicer">
              <tsle:timeslicer name="Disbursement Date 2"/>
            </a:graphicData>
          </a:graphic>
        </xdr:graphicFrame>
      </mc:Choice>
      <mc:Fallback xmlns="">
        <xdr:sp macro="" textlink="">
          <xdr:nvSpPr>
            <xdr:cNvPr id="0" name=""/>
            <xdr:cNvSpPr>
              <a:spLocks noTextEdit="1"/>
            </xdr:cNvSpPr>
          </xdr:nvSpPr>
          <xdr:spPr>
            <a:xfrm>
              <a:off x="16189781" y="793853"/>
              <a:ext cx="2259600" cy="18323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394585</xdr:colOff>
      <xdr:row>34</xdr:row>
      <xdr:rowOff>68037</xdr:rowOff>
    </xdr:from>
    <xdr:to>
      <xdr:col>30</xdr:col>
      <xdr:colOff>190500</xdr:colOff>
      <xdr:row>41</xdr:row>
      <xdr:rowOff>56029</xdr:rowOff>
    </xdr:to>
    <mc:AlternateContent xmlns:mc="http://schemas.openxmlformats.org/markup-compatibility/2006" xmlns:a14="http://schemas.microsoft.com/office/drawing/2010/main">
      <mc:Choice Requires="a14">
        <xdr:graphicFrame macro="">
          <xdr:nvGraphicFramePr>
            <xdr:cNvPr id="22" name="Verification Status 2">
              <a:extLst>
                <a:ext uri="{FF2B5EF4-FFF2-40B4-BE49-F238E27FC236}">
                  <a16:creationId xmlns:a16="http://schemas.microsoft.com/office/drawing/2014/main" id="{41DADA1C-54B7-4182-B754-011C8BD7B019}"/>
                </a:ext>
              </a:extLst>
            </xdr:cNvPr>
            <xdr:cNvGraphicFramePr/>
          </xdr:nvGraphicFramePr>
          <xdr:xfrm>
            <a:off x="0" y="0"/>
            <a:ext cx="0" cy="0"/>
          </xdr:xfrm>
          <a:graphic>
            <a:graphicData uri="http://schemas.microsoft.com/office/drawing/2010/slicer">
              <sle:slicer xmlns:sle="http://schemas.microsoft.com/office/drawing/2010/slicer" name="Verification Status 2"/>
            </a:graphicData>
          </a:graphic>
        </xdr:graphicFrame>
      </mc:Choice>
      <mc:Fallback xmlns="">
        <xdr:sp macro="" textlink="">
          <xdr:nvSpPr>
            <xdr:cNvPr id="0" name=""/>
            <xdr:cNvSpPr>
              <a:spLocks noTextEdit="1"/>
            </xdr:cNvSpPr>
          </xdr:nvSpPr>
          <xdr:spPr>
            <a:xfrm>
              <a:off x="16242280" y="6470742"/>
              <a:ext cx="2236220" cy="1307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40822</xdr:colOff>
      <xdr:row>9</xdr:row>
      <xdr:rowOff>87079</xdr:rowOff>
    </xdr:from>
    <xdr:to>
      <xdr:col>15</xdr:col>
      <xdr:colOff>136072</xdr:colOff>
      <xdr:row>34</xdr:row>
      <xdr:rowOff>0</xdr:rowOff>
    </xdr:to>
    <xdr:grpSp>
      <xdr:nvGrpSpPr>
        <xdr:cNvPr id="37" name="Group 36">
          <a:extLst>
            <a:ext uri="{FF2B5EF4-FFF2-40B4-BE49-F238E27FC236}">
              <a16:creationId xmlns:a16="http://schemas.microsoft.com/office/drawing/2014/main" id="{0A59F59D-2CDB-19AC-1EB1-B8FCCA3C7155}"/>
            </a:ext>
          </a:extLst>
        </xdr:cNvPr>
        <xdr:cNvGrpSpPr/>
      </xdr:nvGrpSpPr>
      <xdr:grpSpPr>
        <a:xfrm>
          <a:off x="2479222" y="1708061"/>
          <a:ext cx="6800850" cy="4415648"/>
          <a:chOff x="2490108" y="1801579"/>
          <a:chExt cx="6830785" cy="4675421"/>
        </a:xfrm>
      </xdr:grpSpPr>
      <xdr:sp macro="" textlink="">
        <xdr:nvSpPr>
          <xdr:cNvPr id="25" name="Rectangle 24">
            <a:extLst>
              <a:ext uri="{FF2B5EF4-FFF2-40B4-BE49-F238E27FC236}">
                <a16:creationId xmlns:a16="http://schemas.microsoft.com/office/drawing/2014/main" id="{7C800CF9-9BDB-061D-AE84-DADD5D4A5DCB}"/>
              </a:ext>
            </a:extLst>
          </xdr:cNvPr>
          <xdr:cNvSpPr/>
        </xdr:nvSpPr>
        <xdr:spPr>
          <a:xfrm>
            <a:off x="2490108" y="1801579"/>
            <a:ext cx="6830785" cy="4675421"/>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5" name="Chart 34">
            <a:extLst>
              <a:ext uri="{FF2B5EF4-FFF2-40B4-BE49-F238E27FC236}">
                <a16:creationId xmlns:a16="http://schemas.microsoft.com/office/drawing/2014/main" id="{D9C5B34E-CF47-48B4-9576-E6DBD12D4D3D}"/>
              </a:ext>
            </a:extLst>
          </xdr:cNvPr>
          <xdr:cNvGraphicFramePr>
            <a:graphicFrameLocks/>
          </xdr:cNvGraphicFramePr>
        </xdr:nvGraphicFramePr>
        <xdr:xfrm>
          <a:off x="2490108" y="1801579"/>
          <a:ext cx="6694714" cy="458017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15</xdr:col>
      <xdr:colOff>144236</xdr:colOff>
      <xdr:row>9</xdr:row>
      <xdr:rowOff>87078</xdr:rowOff>
    </xdr:from>
    <xdr:to>
      <xdr:col>26</xdr:col>
      <xdr:colOff>283029</xdr:colOff>
      <xdr:row>34</xdr:row>
      <xdr:rowOff>1</xdr:rowOff>
    </xdr:to>
    <xdr:grpSp>
      <xdr:nvGrpSpPr>
        <xdr:cNvPr id="38" name="Group 37">
          <a:extLst>
            <a:ext uri="{FF2B5EF4-FFF2-40B4-BE49-F238E27FC236}">
              <a16:creationId xmlns:a16="http://schemas.microsoft.com/office/drawing/2014/main" id="{E0B60C7B-711E-C4D8-A1C3-2CE3508081BF}"/>
            </a:ext>
          </a:extLst>
        </xdr:cNvPr>
        <xdr:cNvGrpSpPr/>
      </xdr:nvGrpSpPr>
      <xdr:grpSpPr>
        <a:xfrm>
          <a:off x="9288236" y="1708060"/>
          <a:ext cx="6844393" cy="4415650"/>
          <a:chOff x="9329057" y="1801578"/>
          <a:chExt cx="6874329" cy="4675423"/>
        </a:xfrm>
      </xdr:grpSpPr>
      <xdr:sp macro="" textlink="">
        <xdr:nvSpPr>
          <xdr:cNvPr id="16" name="Rectangle 15">
            <a:extLst>
              <a:ext uri="{FF2B5EF4-FFF2-40B4-BE49-F238E27FC236}">
                <a16:creationId xmlns:a16="http://schemas.microsoft.com/office/drawing/2014/main" id="{812DB4AB-24E4-4153-8F1D-9E75216FDEEE}"/>
              </a:ext>
            </a:extLst>
          </xdr:cNvPr>
          <xdr:cNvSpPr/>
        </xdr:nvSpPr>
        <xdr:spPr>
          <a:xfrm>
            <a:off x="9369878" y="1801579"/>
            <a:ext cx="6833508" cy="467542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6" name="Chart 35">
            <a:extLst>
              <a:ext uri="{FF2B5EF4-FFF2-40B4-BE49-F238E27FC236}">
                <a16:creationId xmlns:a16="http://schemas.microsoft.com/office/drawing/2014/main" id="{3D0724A0-8BDA-418A-973D-CD3D37C6E98D}"/>
              </a:ext>
            </a:extLst>
          </xdr:cNvPr>
          <xdr:cNvGraphicFramePr>
            <a:graphicFrameLocks/>
          </xdr:cNvGraphicFramePr>
        </xdr:nvGraphicFramePr>
        <xdr:xfrm>
          <a:off x="9329057" y="1801578"/>
          <a:ext cx="6740979" cy="4634601"/>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4</xdr:col>
      <xdr:colOff>27214</xdr:colOff>
      <xdr:row>34</xdr:row>
      <xdr:rowOff>68035</xdr:rowOff>
    </xdr:from>
    <xdr:to>
      <xdr:col>15</xdr:col>
      <xdr:colOff>136072</xdr:colOff>
      <xdr:row>58</xdr:row>
      <xdr:rowOff>68036</xdr:rowOff>
    </xdr:to>
    <xdr:grpSp>
      <xdr:nvGrpSpPr>
        <xdr:cNvPr id="41" name="Group 40">
          <a:extLst>
            <a:ext uri="{FF2B5EF4-FFF2-40B4-BE49-F238E27FC236}">
              <a16:creationId xmlns:a16="http://schemas.microsoft.com/office/drawing/2014/main" id="{3483A3CC-B5DC-AA6B-75C3-7FCBA65DB92C}"/>
            </a:ext>
          </a:extLst>
        </xdr:cNvPr>
        <xdr:cNvGrpSpPr/>
      </xdr:nvGrpSpPr>
      <xdr:grpSpPr>
        <a:xfrm>
          <a:off x="2465614" y="6191744"/>
          <a:ext cx="6814458" cy="4322619"/>
          <a:chOff x="2476500" y="6545035"/>
          <a:chExt cx="6844393" cy="4572001"/>
        </a:xfrm>
      </xdr:grpSpPr>
      <xdr:sp macro="" textlink="">
        <xdr:nvSpPr>
          <xdr:cNvPr id="18" name="Rectangle 17">
            <a:extLst>
              <a:ext uri="{FF2B5EF4-FFF2-40B4-BE49-F238E27FC236}">
                <a16:creationId xmlns:a16="http://schemas.microsoft.com/office/drawing/2014/main" id="{BFBBBCAB-3D0B-530C-11AD-9BBA82EB6DD5}"/>
              </a:ext>
            </a:extLst>
          </xdr:cNvPr>
          <xdr:cNvSpPr/>
        </xdr:nvSpPr>
        <xdr:spPr>
          <a:xfrm>
            <a:off x="2476501" y="6545036"/>
            <a:ext cx="6844392" cy="4572000"/>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9" name="Chart 38">
            <a:extLst>
              <a:ext uri="{FF2B5EF4-FFF2-40B4-BE49-F238E27FC236}">
                <a16:creationId xmlns:a16="http://schemas.microsoft.com/office/drawing/2014/main" id="{72107278-6FC9-44AC-9E5D-64BBDEBCE59B}"/>
              </a:ext>
            </a:extLst>
          </xdr:cNvPr>
          <xdr:cNvGraphicFramePr>
            <a:graphicFrameLocks/>
          </xdr:cNvGraphicFramePr>
        </xdr:nvGraphicFramePr>
        <xdr:xfrm>
          <a:off x="2476500" y="6545035"/>
          <a:ext cx="6694713" cy="4517571"/>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15</xdr:col>
      <xdr:colOff>193206</xdr:colOff>
      <xdr:row>34</xdr:row>
      <xdr:rowOff>71015</xdr:rowOff>
    </xdr:from>
    <xdr:to>
      <xdr:col>26</xdr:col>
      <xdr:colOff>312964</xdr:colOff>
      <xdr:row>58</xdr:row>
      <xdr:rowOff>54429</xdr:rowOff>
    </xdr:to>
    <xdr:grpSp>
      <xdr:nvGrpSpPr>
        <xdr:cNvPr id="44" name="Group 43">
          <a:extLst>
            <a:ext uri="{FF2B5EF4-FFF2-40B4-BE49-F238E27FC236}">
              <a16:creationId xmlns:a16="http://schemas.microsoft.com/office/drawing/2014/main" id="{6228034E-AB2D-29A3-BC84-DC3246A5D2CE}"/>
            </a:ext>
          </a:extLst>
        </xdr:cNvPr>
        <xdr:cNvGrpSpPr/>
      </xdr:nvGrpSpPr>
      <xdr:grpSpPr>
        <a:xfrm>
          <a:off x="9337206" y="6194724"/>
          <a:ext cx="6825358" cy="4306032"/>
          <a:chOff x="9378027" y="6548015"/>
          <a:chExt cx="6844392" cy="4555414"/>
        </a:xfrm>
      </xdr:grpSpPr>
      <xdr:sp macro="" textlink="">
        <xdr:nvSpPr>
          <xdr:cNvPr id="29" name="Rectangle 28">
            <a:extLst>
              <a:ext uri="{FF2B5EF4-FFF2-40B4-BE49-F238E27FC236}">
                <a16:creationId xmlns:a16="http://schemas.microsoft.com/office/drawing/2014/main" id="{D82A7937-D5F2-6E90-E943-E7DBB4310263}"/>
              </a:ext>
            </a:extLst>
          </xdr:cNvPr>
          <xdr:cNvSpPr/>
        </xdr:nvSpPr>
        <xdr:spPr>
          <a:xfrm>
            <a:off x="9378027" y="6548016"/>
            <a:ext cx="6844392" cy="4555413"/>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40" name="Chart 39">
            <a:extLst>
              <a:ext uri="{FF2B5EF4-FFF2-40B4-BE49-F238E27FC236}">
                <a16:creationId xmlns:a16="http://schemas.microsoft.com/office/drawing/2014/main" id="{E2AD5C6A-2CCA-4CC6-9116-BB9808ECFC27}"/>
              </a:ext>
            </a:extLst>
          </xdr:cNvPr>
          <xdr:cNvGraphicFramePr>
            <a:graphicFrameLocks/>
          </xdr:cNvGraphicFramePr>
        </xdr:nvGraphicFramePr>
        <xdr:xfrm>
          <a:off x="9378027" y="6548015"/>
          <a:ext cx="6705616" cy="4487377"/>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oneCell">
    <xdr:from>
      <xdr:col>26</xdr:col>
      <xdr:colOff>367391</xdr:colOff>
      <xdr:row>14</xdr:row>
      <xdr:rowOff>81643</xdr:rowOff>
    </xdr:from>
    <xdr:to>
      <xdr:col>30</xdr:col>
      <xdr:colOff>176892</xdr:colOff>
      <xdr:row>33</xdr:row>
      <xdr:rowOff>176893</xdr:rowOff>
    </xdr:to>
    <mc:AlternateContent xmlns:mc="http://schemas.openxmlformats.org/markup-compatibility/2006" xmlns:a14="http://schemas.microsoft.com/office/drawing/2010/main">
      <mc:Choice Requires="a14">
        <xdr:graphicFrame macro="">
          <xdr:nvGraphicFramePr>
            <xdr:cNvPr id="42" name="Branch Name">
              <a:extLst>
                <a:ext uri="{FF2B5EF4-FFF2-40B4-BE49-F238E27FC236}">
                  <a16:creationId xmlns:a16="http://schemas.microsoft.com/office/drawing/2014/main" id="{BDD78CCB-3E94-473E-BE2C-91F4517DF663}"/>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16218896" y="2715362"/>
              <a:ext cx="2247901" cy="3675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390524</xdr:colOff>
      <xdr:row>41</xdr:row>
      <xdr:rowOff>145677</xdr:rowOff>
    </xdr:from>
    <xdr:to>
      <xdr:col>30</xdr:col>
      <xdr:colOff>217714</xdr:colOff>
      <xdr:row>58</xdr:row>
      <xdr:rowOff>67235</xdr:rowOff>
    </xdr:to>
    <mc:AlternateContent xmlns:mc="http://schemas.openxmlformats.org/markup-compatibility/2006" xmlns:a14="http://schemas.microsoft.com/office/drawing/2010/main">
      <mc:Choice Requires="a14">
        <xdr:graphicFrame macro="">
          <xdr:nvGraphicFramePr>
            <xdr:cNvPr id="43" name="Loan Status">
              <a:extLst>
                <a:ext uri="{FF2B5EF4-FFF2-40B4-BE49-F238E27FC236}">
                  <a16:creationId xmlns:a16="http://schemas.microsoft.com/office/drawing/2014/main" id="{91EACF26-7593-4331-9409-F77829072B9D}"/>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16238219" y="7866194"/>
              <a:ext cx="2269400" cy="3121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32656</xdr:colOff>
      <xdr:row>0</xdr:row>
      <xdr:rowOff>43543</xdr:rowOff>
    </xdr:from>
    <xdr:to>
      <xdr:col>30</xdr:col>
      <xdr:colOff>207817</xdr:colOff>
      <xdr:row>3</xdr:row>
      <xdr:rowOff>174172</xdr:rowOff>
    </xdr:to>
    <xdr:sp macro="" textlink="">
      <xdr:nvSpPr>
        <xdr:cNvPr id="2" name="Rectangle 1">
          <a:extLst>
            <a:ext uri="{FF2B5EF4-FFF2-40B4-BE49-F238E27FC236}">
              <a16:creationId xmlns:a16="http://schemas.microsoft.com/office/drawing/2014/main" id="{D9555E2C-FCD7-49C0-AED1-8BE517D477C2}"/>
            </a:ext>
          </a:extLst>
        </xdr:cNvPr>
        <xdr:cNvSpPr/>
      </xdr:nvSpPr>
      <xdr:spPr>
        <a:xfrm>
          <a:off x="2471056" y="43543"/>
          <a:ext cx="16024761" cy="670956"/>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Cooper Black" panose="0208090404030B020404" pitchFamily="18" charset="0"/>
            </a:rPr>
            <a:t>CUSTOMER DEMOGRAPHICS &amp; CREDIT RISK ANALYSIS</a:t>
          </a:r>
        </a:p>
      </xdr:txBody>
    </xdr:sp>
    <xdr:clientData/>
  </xdr:twoCellAnchor>
  <xdr:twoCellAnchor>
    <xdr:from>
      <xdr:col>0</xdr:col>
      <xdr:colOff>76199</xdr:colOff>
      <xdr:row>0</xdr:row>
      <xdr:rowOff>43542</xdr:rowOff>
    </xdr:from>
    <xdr:to>
      <xdr:col>3</xdr:col>
      <xdr:colOff>571500</xdr:colOff>
      <xdr:row>58</xdr:row>
      <xdr:rowOff>81644</xdr:rowOff>
    </xdr:to>
    <xdr:sp macro="" textlink="">
      <xdr:nvSpPr>
        <xdr:cNvPr id="3" name="Rectangle 2">
          <a:extLst>
            <a:ext uri="{FF2B5EF4-FFF2-40B4-BE49-F238E27FC236}">
              <a16:creationId xmlns:a16="http://schemas.microsoft.com/office/drawing/2014/main" id="{6DA640DA-0D1A-4275-8631-05F6AB4FB7D9}"/>
            </a:ext>
          </a:extLst>
        </xdr:cNvPr>
        <xdr:cNvSpPr/>
      </xdr:nvSpPr>
      <xdr:spPr>
        <a:xfrm>
          <a:off x="76199" y="43542"/>
          <a:ext cx="2324101" cy="1108710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87086</xdr:colOff>
      <xdr:row>21</xdr:row>
      <xdr:rowOff>100693</xdr:rowOff>
    </xdr:from>
    <xdr:to>
      <xdr:col>3</xdr:col>
      <xdr:colOff>566057</xdr:colOff>
      <xdr:row>28</xdr:row>
      <xdr:rowOff>144235</xdr:rowOff>
    </xdr:to>
    <xdr:sp macro="" textlink="">
      <xdr:nvSpPr>
        <xdr:cNvPr id="4" name="Rectangle 3">
          <a:extLst>
            <a:ext uri="{FF2B5EF4-FFF2-40B4-BE49-F238E27FC236}">
              <a16:creationId xmlns:a16="http://schemas.microsoft.com/office/drawing/2014/main" id="{DE154814-19B5-4719-BE50-8AAA2ABD0CC9}"/>
            </a:ext>
          </a:extLst>
        </xdr:cNvPr>
        <xdr:cNvSpPr/>
      </xdr:nvSpPr>
      <xdr:spPr>
        <a:xfrm>
          <a:off x="87086" y="4101193"/>
          <a:ext cx="2307771" cy="1377042"/>
        </a:xfrm>
        <a:prstGeom prst="rect">
          <a:avLst/>
        </a:prstGeom>
        <a:solidFill>
          <a:schemeClr val="tx2">
            <a:lumMod val="25000"/>
            <a:lumOff val="75000"/>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54424</xdr:rowOff>
    </xdr:from>
    <xdr:to>
      <xdr:col>4</xdr:col>
      <xdr:colOff>43547</xdr:colOff>
      <xdr:row>54</xdr:row>
      <xdr:rowOff>190087</xdr:rowOff>
    </xdr:to>
    <xdr:grpSp>
      <xdr:nvGrpSpPr>
        <xdr:cNvPr id="5" name="Group 4">
          <a:extLst>
            <a:ext uri="{FF2B5EF4-FFF2-40B4-BE49-F238E27FC236}">
              <a16:creationId xmlns:a16="http://schemas.microsoft.com/office/drawing/2014/main" id="{5E29FD56-0C38-4366-B9D1-E2DC1809E328}"/>
            </a:ext>
          </a:extLst>
        </xdr:cNvPr>
        <xdr:cNvGrpSpPr/>
      </xdr:nvGrpSpPr>
      <xdr:grpSpPr>
        <a:xfrm>
          <a:off x="0" y="54424"/>
          <a:ext cx="2481947" cy="9853934"/>
          <a:chOff x="0" y="54424"/>
          <a:chExt cx="2481947" cy="10127013"/>
        </a:xfrm>
      </xdr:grpSpPr>
      <xdr:pic>
        <xdr:nvPicPr>
          <xdr:cNvPr id="6" name="Picture 5">
            <a:extLst>
              <a:ext uri="{FF2B5EF4-FFF2-40B4-BE49-F238E27FC236}">
                <a16:creationId xmlns:a16="http://schemas.microsoft.com/office/drawing/2014/main" id="{0D728306-9C3F-CB80-F781-28CCC53341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4424"/>
            <a:ext cx="2481947" cy="1654631"/>
          </a:xfrm>
          <a:prstGeom prst="rect">
            <a:avLst/>
          </a:prstGeom>
        </xdr:spPr>
      </xdr:pic>
      <xdr:pic>
        <xdr:nvPicPr>
          <xdr:cNvPr id="7" name="Picture 6">
            <a:hlinkClick xmlns:r="http://schemas.openxmlformats.org/officeDocument/2006/relationships" r:id="rId2"/>
            <a:extLst>
              <a:ext uri="{FF2B5EF4-FFF2-40B4-BE49-F238E27FC236}">
                <a16:creationId xmlns:a16="http://schemas.microsoft.com/office/drawing/2014/main" id="{EB1F0E52-27D7-F06F-06A1-4CA59A64B7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3138" y="2351307"/>
            <a:ext cx="1080000" cy="1080000"/>
          </a:xfrm>
          <a:prstGeom prst="rect">
            <a:avLst/>
          </a:prstGeom>
          <a:noFill/>
          <a:effectLst/>
        </xdr:spPr>
      </xdr:pic>
      <xdr:pic>
        <xdr:nvPicPr>
          <xdr:cNvPr id="8" name="Picture 7">
            <a:extLst>
              <a:ext uri="{FF2B5EF4-FFF2-40B4-BE49-F238E27FC236}">
                <a16:creationId xmlns:a16="http://schemas.microsoft.com/office/drawing/2014/main" id="{09570A37-C74B-8C79-EE22-F59ECDE4AC1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2256" y="4189522"/>
            <a:ext cx="1080000" cy="1080000"/>
          </a:xfrm>
          <a:prstGeom prst="rect">
            <a:avLst/>
          </a:prstGeom>
        </xdr:spPr>
      </xdr:pic>
      <xdr:pic>
        <xdr:nvPicPr>
          <xdr:cNvPr id="9" name="Picture 8">
            <a:hlinkClick xmlns:r="http://schemas.openxmlformats.org/officeDocument/2006/relationships" r:id="rId5"/>
            <a:extLst>
              <a:ext uri="{FF2B5EF4-FFF2-40B4-BE49-F238E27FC236}">
                <a16:creationId xmlns:a16="http://schemas.microsoft.com/office/drawing/2014/main" id="{7E820E12-58F9-6815-0102-9100B9BCA83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4029" y="5815411"/>
            <a:ext cx="1080000" cy="1080000"/>
          </a:xfrm>
          <a:prstGeom prst="rect">
            <a:avLst/>
          </a:prstGeom>
        </xdr:spPr>
      </xdr:pic>
      <xdr:pic>
        <xdr:nvPicPr>
          <xdr:cNvPr id="10" name="Picture 9">
            <a:hlinkClick xmlns:r="http://schemas.openxmlformats.org/officeDocument/2006/relationships" r:id="rId7"/>
            <a:extLst>
              <a:ext uri="{FF2B5EF4-FFF2-40B4-BE49-F238E27FC236}">
                <a16:creationId xmlns:a16="http://schemas.microsoft.com/office/drawing/2014/main" id="{0B84663A-0446-54D0-4EF4-B3859574546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4028" y="7452189"/>
            <a:ext cx="1080000" cy="1080000"/>
          </a:xfrm>
          <a:prstGeom prst="rect">
            <a:avLst/>
          </a:prstGeom>
        </xdr:spPr>
      </xdr:pic>
      <xdr:pic>
        <xdr:nvPicPr>
          <xdr:cNvPr id="11" name="Picture 10">
            <a:hlinkClick xmlns:r="http://schemas.openxmlformats.org/officeDocument/2006/relationships" r:id="rId9"/>
            <a:extLst>
              <a:ext uri="{FF2B5EF4-FFF2-40B4-BE49-F238E27FC236}">
                <a16:creationId xmlns:a16="http://schemas.microsoft.com/office/drawing/2014/main" id="{26E0CDF4-15C0-CDAA-0063-0864FBBAB0D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53143" y="9101437"/>
            <a:ext cx="1080000" cy="1080000"/>
          </a:xfrm>
          <a:prstGeom prst="rect">
            <a:avLst/>
          </a:prstGeom>
        </xdr:spPr>
      </xdr:pic>
    </xdr:grpSp>
    <xdr:clientData/>
  </xdr:twoCellAnchor>
  <xdr:twoCellAnchor>
    <xdr:from>
      <xdr:col>4</xdr:col>
      <xdr:colOff>43543</xdr:colOff>
      <xdr:row>4</xdr:row>
      <xdr:rowOff>43543</xdr:rowOff>
    </xdr:from>
    <xdr:to>
      <xdr:col>9</xdr:col>
      <xdr:colOff>348343</xdr:colOff>
      <xdr:row>9</xdr:row>
      <xdr:rowOff>43547</xdr:rowOff>
    </xdr:to>
    <xdr:sp macro="" textlink="KPI!W2">
      <xdr:nvSpPr>
        <xdr:cNvPr id="12" name="Rectangle 11">
          <a:extLst>
            <a:ext uri="{FF2B5EF4-FFF2-40B4-BE49-F238E27FC236}">
              <a16:creationId xmlns:a16="http://schemas.microsoft.com/office/drawing/2014/main" id="{FE2B02D8-E070-4413-8A9D-91F6D480301E}"/>
            </a:ext>
          </a:extLst>
        </xdr:cNvPr>
        <xdr:cNvSpPr/>
      </xdr:nvSpPr>
      <xdr:spPr>
        <a:xfrm>
          <a:off x="2481943"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DEFAULT LOAN COUNT</a:t>
          </a:r>
        </a:p>
        <a:p>
          <a:pPr marL="0" indent="0" algn="ctr"/>
          <a:fld id="{44FF9242-71CC-4D56-A78A-00B215838ECC}" type="TxLink">
            <a:rPr lang="en-US" sz="3200" b="1">
              <a:solidFill>
                <a:schemeClr val="lt1"/>
              </a:solidFill>
              <a:latin typeface="Franklin Gothic Demi Cond" panose="020B0706030402020204" pitchFamily="34" charset="0"/>
              <a:ea typeface="+mn-ea"/>
              <a:cs typeface="+mn-cs"/>
            </a:rPr>
            <a:pPr marL="0" indent="0" algn="ctr"/>
            <a:t>615</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9</xdr:col>
      <xdr:colOff>424543</xdr:colOff>
      <xdr:row>4</xdr:row>
      <xdr:rowOff>43545</xdr:rowOff>
    </xdr:from>
    <xdr:to>
      <xdr:col>15</xdr:col>
      <xdr:colOff>119743</xdr:colOff>
      <xdr:row>9</xdr:row>
      <xdr:rowOff>43549</xdr:rowOff>
    </xdr:to>
    <xdr:sp macro="" textlink="KPI!W3">
      <xdr:nvSpPr>
        <xdr:cNvPr id="13" name="Rectangle 12">
          <a:extLst>
            <a:ext uri="{FF2B5EF4-FFF2-40B4-BE49-F238E27FC236}">
              <a16:creationId xmlns:a16="http://schemas.microsoft.com/office/drawing/2014/main" id="{FA701E7A-1FF0-4364-9CE4-6086F64FEF3D}"/>
            </a:ext>
          </a:extLst>
        </xdr:cNvPr>
        <xdr:cNvSpPr/>
      </xdr:nvSpPr>
      <xdr:spPr>
        <a:xfrm>
          <a:off x="5910943" y="805545"/>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DELINQUENT CLIENT COUNT</a:t>
          </a:r>
        </a:p>
        <a:p>
          <a:pPr marL="0" indent="0" algn="ctr"/>
          <a:fld id="{D54F2DEA-FC3F-4186-9E5D-24AF3B8881AD}" type="TxLink">
            <a:rPr lang="en-US" sz="3200" b="1">
              <a:solidFill>
                <a:schemeClr val="lt1"/>
              </a:solidFill>
              <a:latin typeface="Franklin Gothic Demi Cond" panose="020B0706030402020204" pitchFamily="34" charset="0"/>
              <a:ea typeface="+mn-ea"/>
              <a:cs typeface="+mn-cs"/>
            </a:rPr>
            <a:pPr marL="0" indent="0" algn="ctr"/>
            <a:t>6248</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15</xdr:col>
      <xdr:colOff>195952</xdr:colOff>
      <xdr:row>4</xdr:row>
      <xdr:rowOff>43543</xdr:rowOff>
    </xdr:from>
    <xdr:to>
      <xdr:col>20</xdr:col>
      <xdr:colOff>500752</xdr:colOff>
      <xdr:row>9</xdr:row>
      <xdr:rowOff>43547</xdr:rowOff>
    </xdr:to>
    <xdr:sp macro="" textlink="KPI!W4">
      <xdr:nvSpPr>
        <xdr:cNvPr id="14" name="Rectangle 13">
          <a:extLst>
            <a:ext uri="{FF2B5EF4-FFF2-40B4-BE49-F238E27FC236}">
              <a16:creationId xmlns:a16="http://schemas.microsoft.com/office/drawing/2014/main" id="{C06B9550-9E0C-4C02-B1F8-E44A65813DFC}"/>
            </a:ext>
          </a:extLst>
        </xdr:cNvPr>
        <xdr:cNvSpPr/>
      </xdr:nvSpPr>
      <xdr:spPr>
        <a:xfrm>
          <a:off x="9339952"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DEFAULT LOAN %</a:t>
          </a:r>
        </a:p>
        <a:p>
          <a:pPr marL="0" indent="0" algn="ctr"/>
          <a:fld id="{BD063CC4-DEB9-4819-9EA2-881B60DF29AF}" type="TxLink">
            <a:rPr lang="en-US" sz="3200" b="1">
              <a:solidFill>
                <a:schemeClr val="lt1"/>
              </a:solidFill>
              <a:latin typeface="Franklin Gothic Demi Cond" panose="020B0706030402020204" pitchFamily="34" charset="0"/>
              <a:ea typeface="+mn-ea"/>
              <a:cs typeface="+mn-cs"/>
            </a:rPr>
            <a:pPr marL="0" indent="0" algn="ctr"/>
            <a:t>9.84%</a:t>
          </a:fld>
          <a:endParaRPr lang="en-IN" sz="3200" b="1">
            <a:solidFill>
              <a:schemeClr val="lt1"/>
            </a:solidFill>
            <a:latin typeface="Franklin Gothic Demi Cond" panose="020B0706030402020204" pitchFamily="34" charset="0"/>
            <a:ea typeface="+mn-ea"/>
            <a:cs typeface="+mn-cs"/>
          </a:endParaRPr>
        </a:p>
      </xdr:txBody>
    </xdr:sp>
    <xdr:clientData/>
  </xdr:twoCellAnchor>
  <xdr:twoCellAnchor>
    <xdr:from>
      <xdr:col>20</xdr:col>
      <xdr:colOff>568146</xdr:colOff>
      <xdr:row>4</xdr:row>
      <xdr:rowOff>43540</xdr:rowOff>
    </xdr:from>
    <xdr:to>
      <xdr:col>26</xdr:col>
      <xdr:colOff>263346</xdr:colOff>
      <xdr:row>9</xdr:row>
      <xdr:rowOff>43544</xdr:rowOff>
    </xdr:to>
    <xdr:sp macro="" textlink="KPI!W5">
      <xdr:nvSpPr>
        <xdr:cNvPr id="15" name="Rectangle 14">
          <a:extLst>
            <a:ext uri="{FF2B5EF4-FFF2-40B4-BE49-F238E27FC236}">
              <a16:creationId xmlns:a16="http://schemas.microsoft.com/office/drawing/2014/main" id="{CD9EF77D-CB27-4363-B0B0-426CEEB041C0}"/>
            </a:ext>
          </a:extLst>
        </xdr:cNvPr>
        <xdr:cNvSpPr/>
      </xdr:nvSpPr>
      <xdr:spPr>
        <a:xfrm>
          <a:off x="12760146" y="805540"/>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DELINQUENT LOAN RATE %</a:t>
          </a:r>
        </a:p>
        <a:p>
          <a:pPr marL="0" indent="0" algn="ctr"/>
          <a:fld id="{4F5876C7-9FD2-4FF9-A8B6-7C4E978FA564}" type="TxLink">
            <a:rPr lang="en-US" sz="3200" b="1">
              <a:solidFill>
                <a:schemeClr val="lt1"/>
              </a:solidFill>
              <a:latin typeface="Franklin Gothic Demi Cond" panose="020B0706030402020204" pitchFamily="34" charset="0"/>
              <a:ea typeface="+mn-ea"/>
              <a:cs typeface="+mn-cs"/>
            </a:rPr>
            <a:pPr marL="0" indent="0" algn="ctr"/>
            <a:t>9.53%</a:t>
          </a:fld>
          <a:endParaRPr lang="en-IN" sz="3200" b="1">
            <a:solidFill>
              <a:schemeClr val="lt1"/>
            </a:solidFill>
            <a:latin typeface="Franklin Gothic Demi Cond" panose="020B0706030402020204" pitchFamily="34" charset="0"/>
            <a:ea typeface="+mn-ea"/>
            <a:cs typeface="+mn-cs"/>
          </a:endParaRPr>
        </a:p>
      </xdr:txBody>
    </xdr:sp>
    <xdr:clientData/>
  </xdr:twoCellAnchor>
  <xdr:twoCellAnchor editAs="oneCell">
    <xdr:from>
      <xdr:col>26</xdr:col>
      <xdr:colOff>340181</xdr:colOff>
      <xdr:row>4</xdr:row>
      <xdr:rowOff>40818</xdr:rowOff>
    </xdr:from>
    <xdr:to>
      <xdr:col>30</xdr:col>
      <xdr:colOff>163286</xdr:colOff>
      <xdr:row>13</xdr:row>
      <xdr:rowOff>176893</xdr:rowOff>
    </xdr:to>
    <mc:AlternateContent xmlns:mc="http://schemas.openxmlformats.org/markup-compatibility/2006" xmlns:tsle="http://schemas.microsoft.com/office/drawing/2012/timeslicer">
      <mc:Choice Requires="tsle">
        <xdr:graphicFrame macro="">
          <xdr:nvGraphicFramePr>
            <xdr:cNvPr id="16" name="Disbursement Date 3">
              <a:extLst>
                <a:ext uri="{FF2B5EF4-FFF2-40B4-BE49-F238E27FC236}">
                  <a16:creationId xmlns:a16="http://schemas.microsoft.com/office/drawing/2014/main" id="{D2DA13CA-FB14-48F0-A29C-95FFB622742A}"/>
                </a:ext>
              </a:extLst>
            </xdr:cNvPr>
            <xdr:cNvGraphicFramePr/>
          </xdr:nvGraphicFramePr>
          <xdr:xfrm>
            <a:off x="0" y="0"/>
            <a:ext cx="0" cy="0"/>
          </xdr:xfrm>
          <a:graphic>
            <a:graphicData uri="http://schemas.microsoft.com/office/drawing/2012/timeslicer">
              <tsle:timeslicer name="Disbursement Date 3"/>
            </a:graphicData>
          </a:graphic>
        </xdr:graphicFrame>
      </mc:Choice>
      <mc:Fallback xmlns="">
        <xdr:sp macro="" textlink="">
          <xdr:nvSpPr>
            <xdr:cNvPr id="0" name=""/>
            <xdr:cNvSpPr>
              <a:spLocks noTextEdit="1"/>
            </xdr:cNvSpPr>
          </xdr:nvSpPr>
          <xdr:spPr>
            <a:xfrm>
              <a:off x="16189781" y="793853"/>
              <a:ext cx="2259600" cy="18323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40822</xdr:colOff>
      <xdr:row>9</xdr:row>
      <xdr:rowOff>87078</xdr:rowOff>
    </xdr:from>
    <xdr:to>
      <xdr:col>15</xdr:col>
      <xdr:colOff>136072</xdr:colOff>
      <xdr:row>34</xdr:row>
      <xdr:rowOff>0</xdr:rowOff>
    </xdr:to>
    <xdr:grpSp>
      <xdr:nvGrpSpPr>
        <xdr:cNvPr id="40" name="Group 39">
          <a:extLst>
            <a:ext uri="{FF2B5EF4-FFF2-40B4-BE49-F238E27FC236}">
              <a16:creationId xmlns:a16="http://schemas.microsoft.com/office/drawing/2014/main" id="{57DFAE8B-AE7C-4E7C-7160-ED96E05A4B81}"/>
            </a:ext>
          </a:extLst>
        </xdr:cNvPr>
        <xdr:cNvGrpSpPr/>
      </xdr:nvGrpSpPr>
      <xdr:grpSpPr>
        <a:xfrm>
          <a:off x="2479222" y="1708060"/>
          <a:ext cx="6800850" cy="4415649"/>
          <a:chOff x="2490108" y="1801578"/>
          <a:chExt cx="6830785" cy="4675422"/>
        </a:xfrm>
      </xdr:grpSpPr>
      <xdr:sp macro="" textlink="">
        <xdr:nvSpPr>
          <xdr:cNvPr id="19" name="Rectangle 18">
            <a:extLst>
              <a:ext uri="{FF2B5EF4-FFF2-40B4-BE49-F238E27FC236}">
                <a16:creationId xmlns:a16="http://schemas.microsoft.com/office/drawing/2014/main" id="{5260CAAC-79C0-E05E-099E-1751CFB15E68}"/>
              </a:ext>
            </a:extLst>
          </xdr:cNvPr>
          <xdr:cNvSpPr/>
        </xdr:nvSpPr>
        <xdr:spPr>
          <a:xfrm>
            <a:off x="2490108" y="1801579"/>
            <a:ext cx="6830785" cy="4675421"/>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6" name="Chart 35">
            <a:extLst>
              <a:ext uri="{FF2B5EF4-FFF2-40B4-BE49-F238E27FC236}">
                <a16:creationId xmlns:a16="http://schemas.microsoft.com/office/drawing/2014/main" id="{EDB8E8EF-E952-4012-A12D-58BD56DB55C3}"/>
              </a:ext>
            </a:extLst>
          </xdr:cNvPr>
          <xdr:cNvGraphicFramePr>
            <a:graphicFrameLocks/>
          </xdr:cNvGraphicFramePr>
        </xdr:nvGraphicFramePr>
        <xdr:xfrm>
          <a:off x="2490108" y="1801578"/>
          <a:ext cx="6721928" cy="460738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15</xdr:col>
      <xdr:colOff>185057</xdr:colOff>
      <xdr:row>9</xdr:row>
      <xdr:rowOff>87079</xdr:rowOff>
    </xdr:from>
    <xdr:to>
      <xdr:col>26</xdr:col>
      <xdr:colOff>283029</xdr:colOff>
      <xdr:row>34</xdr:row>
      <xdr:rowOff>1</xdr:rowOff>
    </xdr:to>
    <xdr:grpSp>
      <xdr:nvGrpSpPr>
        <xdr:cNvPr id="41" name="Group 40">
          <a:extLst>
            <a:ext uri="{FF2B5EF4-FFF2-40B4-BE49-F238E27FC236}">
              <a16:creationId xmlns:a16="http://schemas.microsoft.com/office/drawing/2014/main" id="{6543B64D-E803-C591-F7DF-29EE8327EEED}"/>
            </a:ext>
          </a:extLst>
        </xdr:cNvPr>
        <xdr:cNvGrpSpPr/>
      </xdr:nvGrpSpPr>
      <xdr:grpSpPr>
        <a:xfrm>
          <a:off x="9329057" y="1708061"/>
          <a:ext cx="6803572" cy="4415649"/>
          <a:chOff x="9369878" y="1801579"/>
          <a:chExt cx="6833508" cy="4675422"/>
        </a:xfrm>
      </xdr:grpSpPr>
      <xdr:sp macro="" textlink="">
        <xdr:nvSpPr>
          <xdr:cNvPr id="22" name="Rectangle 21">
            <a:extLst>
              <a:ext uri="{FF2B5EF4-FFF2-40B4-BE49-F238E27FC236}">
                <a16:creationId xmlns:a16="http://schemas.microsoft.com/office/drawing/2014/main" id="{66B76464-180C-59EC-100E-F298A0A879EA}"/>
              </a:ext>
            </a:extLst>
          </xdr:cNvPr>
          <xdr:cNvSpPr/>
        </xdr:nvSpPr>
        <xdr:spPr>
          <a:xfrm>
            <a:off x="9369878" y="1801579"/>
            <a:ext cx="6833508" cy="467542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7" name="Chart 36">
            <a:extLst>
              <a:ext uri="{FF2B5EF4-FFF2-40B4-BE49-F238E27FC236}">
                <a16:creationId xmlns:a16="http://schemas.microsoft.com/office/drawing/2014/main" id="{7DC560A8-42A1-4F37-A447-555D7641BABA}"/>
              </a:ext>
            </a:extLst>
          </xdr:cNvPr>
          <xdr:cNvGraphicFramePr>
            <a:graphicFrameLocks/>
          </xdr:cNvGraphicFramePr>
        </xdr:nvGraphicFramePr>
        <xdr:xfrm>
          <a:off x="9369878" y="1801579"/>
          <a:ext cx="6727372" cy="46346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4</xdr:col>
      <xdr:colOff>27214</xdr:colOff>
      <xdr:row>34</xdr:row>
      <xdr:rowOff>68035</xdr:rowOff>
    </xdr:from>
    <xdr:to>
      <xdr:col>15</xdr:col>
      <xdr:colOff>136072</xdr:colOff>
      <xdr:row>58</xdr:row>
      <xdr:rowOff>68036</xdr:rowOff>
    </xdr:to>
    <xdr:grpSp>
      <xdr:nvGrpSpPr>
        <xdr:cNvPr id="42" name="Group 41">
          <a:extLst>
            <a:ext uri="{FF2B5EF4-FFF2-40B4-BE49-F238E27FC236}">
              <a16:creationId xmlns:a16="http://schemas.microsoft.com/office/drawing/2014/main" id="{016C5E5A-035F-38EA-7B68-E591AF551F53}"/>
            </a:ext>
          </a:extLst>
        </xdr:cNvPr>
        <xdr:cNvGrpSpPr/>
      </xdr:nvGrpSpPr>
      <xdr:grpSpPr>
        <a:xfrm>
          <a:off x="2465614" y="6191744"/>
          <a:ext cx="6814458" cy="4322619"/>
          <a:chOff x="2476500" y="6545035"/>
          <a:chExt cx="6844393" cy="4572001"/>
        </a:xfrm>
      </xdr:grpSpPr>
      <xdr:sp macro="" textlink="">
        <xdr:nvSpPr>
          <xdr:cNvPr id="25" name="Rectangle 24">
            <a:extLst>
              <a:ext uri="{FF2B5EF4-FFF2-40B4-BE49-F238E27FC236}">
                <a16:creationId xmlns:a16="http://schemas.microsoft.com/office/drawing/2014/main" id="{0CE4D1DC-3F1C-3C4D-DFB7-8AD5B905F1AD}"/>
              </a:ext>
            </a:extLst>
          </xdr:cNvPr>
          <xdr:cNvSpPr/>
        </xdr:nvSpPr>
        <xdr:spPr>
          <a:xfrm>
            <a:off x="2476501" y="6545036"/>
            <a:ext cx="6844392" cy="4572000"/>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8" name="Chart 37">
            <a:extLst>
              <a:ext uri="{FF2B5EF4-FFF2-40B4-BE49-F238E27FC236}">
                <a16:creationId xmlns:a16="http://schemas.microsoft.com/office/drawing/2014/main" id="{065B12CB-06ED-447A-8989-5FE792B0416D}"/>
              </a:ext>
            </a:extLst>
          </xdr:cNvPr>
          <xdr:cNvGraphicFramePr>
            <a:graphicFrameLocks/>
          </xdr:cNvGraphicFramePr>
        </xdr:nvGraphicFramePr>
        <xdr:xfrm>
          <a:off x="2476500" y="6545035"/>
          <a:ext cx="6735535" cy="4558393"/>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15</xdr:col>
      <xdr:colOff>193206</xdr:colOff>
      <xdr:row>34</xdr:row>
      <xdr:rowOff>71016</xdr:rowOff>
    </xdr:from>
    <xdr:to>
      <xdr:col>26</xdr:col>
      <xdr:colOff>312964</xdr:colOff>
      <xdr:row>58</xdr:row>
      <xdr:rowOff>54429</xdr:rowOff>
    </xdr:to>
    <xdr:grpSp>
      <xdr:nvGrpSpPr>
        <xdr:cNvPr id="47" name="Group 46">
          <a:extLst>
            <a:ext uri="{FF2B5EF4-FFF2-40B4-BE49-F238E27FC236}">
              <a16:creationId xmlns:a16="http://schemas.microsoft.com/office/drawing/2014/main" id="{59DACA95-68C3-1D3E-20BD-FEE465DA07B0}"/>
            </a:ext>
          </a:extLst>
        </xdr:cNvPr>
        <xdr:cNvGrpSpPr/>
      </xdr:nvGrpSpPr>
      <xdr:grpSpPr>
        <a:xfrm>
          <a:off x="9337206" y="6194725"/>
          <a:ext cx="6825358" cy="4306031"/>
          <a:chOff x="9378027" y="6548016"/>
          <a:chExt cx="6855294" cy="4555413"/>
        </a:xfrm>
      </xdr:grpSpPr>
      <xdr:sp macro="" textlink="">
        <xdr:nvSpPr>
          <xdr:cNvPr id="28" name="Rectangle 27">
            <a:extLst>
              <a:ext uri="{FF2B5EF4-FFF2-40B4-BE49-F238E27FC236}">
                <a16:creationId xmlns:a16="http://schemas.microsoft.com/office/drawing/2014/main" id="{D0835C1E-1B18-4AF0-0788-92F5928CD78E}"/>
              </a:ext>
            </a:extLst>
          </xdr:cNvPr>
          <xdr:cNvSpPr/>
        </xdr:nvSpPr>
        <xdr:spPr>
          <a:xfrm>
            <a:off x="9378027" y="6548016"/>
            <a:ext cx="6855294" cy="4555413"/>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9" name="Chart 38">
            <a:extLst>
              <a:ext uri="{FF2B5EF4-FFF2-40B4-BE49-F238E27FC236}">
                <a16:creationId xmlns:a16="http://schemas.microsoft.com/office/drawing/2014/main" id="{50818002-F256-442F-994F-7A0EAE5F71B7}"/>
              </a:ext>
            </a:extLst>
          </xdr:cNvPr>
          <xdr:cNvGraphicFramePr>
            <a:graphicFrameLocks/>
          </xdr:cNvGraphicFramePr>
        </xdr:nvGraphicFramePr>
        <xdr:xfrm>
          <a:off x="9378027" y="6548016"/>
          <a:ext cx="6678402" cy="4500984"/>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oneCell">
    <xdr:from>
      <xdr:col>26</xdr:col>
      <xdr:colOff>385082</xdr:colOff>
      <xdr:row>44</xdr:row>
      <xdr:rowOff>68036</xdr:rowOff>
    </xdr:from>
    <xdr:to>
      <xdr:col>30</xdr:col>
      <xdr:colOff>163285</xdr:colOff>
      <xdr:row>58</xdr:row>
      <xdr:rowOff>27213</xdr:rowOff>
    </xdr:to>
    <mc:AlternateContent xmlns:mc="http://schemas.openxmlformats.org/markup-compatibility/2006" xmlns:a14="http://schemas.microsoft.com/office/drawing/2010/main">
      <mc:Choice Requires="a14">
        <xdr:graphicFrame macro="">
          <xdr:nvGraphicFramePr>
            <xdr:cNvPr id="44" name="Age">
              <a:extLst>
                <a:ext uri="{FF2B5EF4-FFF2-40B4-BE49-F238E27FC236}">
                  <a16:creationId xmlns:a16="http://schemas.microsoft.com/office/drawing/2014/main" id="{1897E587-86EB-46E9-9C51-B8BC1AB04F9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144627" y="8450036"/>
              <a:ext cx="2202749" cy="2626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357868</xdr:colOff>
      <xdr:row>14</xdr:row>
      <xdr:rowOff>111578</xdr:rowOff>
    </xdr:from>
    <xdr:to>
      <xdr:col>30</xdr:col>
      <xdr:colOff>163286</xdr:colOff>
      <xdr:row>33</xdr:row>
      <xdr:rowOff>149679</xdr:rowOff>
    </xdr:to>
    <mc:AlternateContent xmlns:mc="http://schemas.openxmlformats.org/markup-compatibility/2006" xmlns:a14="http://schemas.microsoft.com/office/drawing/2010/main">
      <mc:Choice Requires="a14">
        <xdr:graphicFrame macro="">
          <xdr:nvGraphicFramePr>
            <xdr:cNvPr id="45" name="State Name">
              <a:extLst>
                <a:ext uri="{FF2B5EF4-FFF2-40B4-BE49-F238E27FC236}">
                  <a16:creationId xmlns:a16="http://schemas.microsoft.com/office/drawing/2014/main" id="{9C441D1B-0CF5-43AF-82E6-3E4428450675}"/>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mlns="">
        <xdr:sp macro="" textlink="">
          <xdr:nvSpPr>
            <xdr:cNvPr id="0" name=""/>
            <xdr:cNvSpPr>
              <a:spLocks noTextEdit="1"/>
            </xdr:cNvSpPr>
          </xdr:nvSpPr>
          <xdr:spPr>
            <a:xfrm>
              <a:off x="16117413" y="2778578"/>
              <a:ext cx="2229964" cy="3657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381000</xdr:colOff>
      <xdr:row>34</xdr:row>
      <xdr:rowOff>72119</xdr:rowOff>
    </xdr:from>
    <xdr:to>
      <xdr:col>30</xdr:col>
      <xdr:colOff>149677</xdr:colOff>
      <xdr:row>43</xdr:row>
      <xdr:rowOff>149679</xdr:rowOff>
    </xdr:to>
    <mc:AlternateContent xmlns:mc="http://schemas.openxmlformats.org/markup-compatibility/2006" xmlns:a14="http://schemas.microsoft.com/office/drawing/2010/main">
      <mc:Choice Requires="a14">
        <xdr:graphicFrame macro="">
          <xdr:nvGraphicFramePr>
            <xdr:cNvPr id="46" name="Religion">
              <a:extLst>
                <a:ext uri="{FF2B5EF4-FFF2-40B4-BE49-F238E27FC236}">
                  <a16:creationId xmlns:a16="http://schemas.microsoft.com/office/drawing/2014/main" id="{76426201-6ADA-4630-8F98-33B6D59D9C6D}"/>
                </a:ext>
              </a:extLst>
            </xdr:cNvPr>
            <xdr:cNvGraphicFramePr/>
          </xdr:nvGraphicFramePr>
          <xdr:xfrm>
            <a:off x="0" y="0"/>
            <a:ext cx="0" cy="0"/>
          </xdr:xfrm>
          <a:graphic>
            <a:graphicData uri="http://schemas.microsoft.com/office/drawing/2010/slicer">
              <sle:slicer xmlns:sle="http://schemas.microsoft.com/office/drawing/2010/slicer" name="Religion"/>
            </a:graphicData>
          </a:graphic>
        </xdr:graphicFrame>
      </mc:Choice>
      <mc:Fallback xmlns="">
        <xdr:sp macro="" textlink="">
          <xdr:nvSpPr>
            <xdr:cNvPr id="0" name=""/>
            <xdr:cNvSpPr>
              <a:spLocks noTextEdit="1"/>
            </xdr:cNvSpPr>
          </xdr:nvSpPr>
          <xdr:spPr>
            <a:xfrm>
              <a:off x="16140545" y="6549119"/>
              <a:ext cx="2193223" cy="179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32657</xdr:colOff>
      <xdr:row>0</xdr:row>
      <xdr:rowOff>43543</xdr:rowOff>
    </xdr:from>
    <xdr:to>
      <xdr:col>30</xdr:col>
      <xdr:colOff>156883</xdr:colOff>
      <xdr:row>3</xdr:row>
      <xdr:rowOff>174172</xdr:rowOff>
    </xdr:to>
    <xdr:sp macro="" textlink="">
      <xdr:nvSpPr>
        <xdr:cNvPr id="2" name="Rectangle 1">
          <a:extLst>
            <a:ext uri="{FF2B5EF4-FFF2-40B4-BE49-F238E27FC236}">
              <a16:creationId xmlns:a16="http://schemas.microsoft.com/office/drawing/2014/main" id="{C21DFA98-FC67-E615-BB52-93BB32E315A0}"/>
            </a:ext>
          </a:extLst>
        </xdr:cNvPr>
        <xdr:cNvSpPr/>
      </xdr:nvSpPr>
      <xdr:spPr>
        <a:xfrm>
          <a:off x="2453128" y="43543"/>
          <a:ext cx="15857284" cy="702129"/>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aseline="0">
              <a:latin typeface="Cooper Black" panose="0208090404030B020404" pitchFamily="18" charset="0"/>
            </a:rPr>
            <a:t>LOAN PORTFOLIO RISK &amp; HEALTH ANALYSIS</a:t>
          </a:r>
          <a:endParaRPr lang="en-IN" sz="4000">
            <a:latin typeface="Cooper Black" panose="0208090404030B020404" pitchFamily="18" charset="0"/>
          </a:endParaRPr>
        </a:p>
      </xdr:txBody>
    </xdr:sp>
    <xdr:clientData/>
  </xdr:twoCellAnchor>
  <xdr:twoCellAnchor>
    <xdr:from>
      <xdr:col>0</xdr:col>
      <xdr:colOff>76199</xdr:colOff>
      <xdr:row>0</xdr:row>
      <xdr:rowOff>43542</xdr:rowOff>
    </xdr:from>
    <xdr:to>
      <xdr:col>3</xdr:col>
      <xdr:colOff>571500</xdr:colOff>
      <xdr:row>58</xdr:row>
      <xdr:rowOff>81644</xdr:rowOff>
    </xdr:to>
    <xdr:sp macro="" textlink="">
      <xdr:nvSpPr>
        <xdr:cNvPr id="9" name="Rectangle 8">
          <a:extLst>
            <a:ext uri="{FF2B5EF4-FFF2-40B4-BE49-F238E27FC236}">
              <a16:creationId xmlns:a16="http://schemas.microsoft.com/office/drawing/2014/main" id="{8DDFEE5D-AC74-5FC3-4CEA-B4B40825B39F}"/>
            </a:ext>
          </a:extLst>
        </xdr:cNvPr>
        <xdr:cNvSpPr/>
      </xdr:nvSpPr>
      <xdr:spPr>
        <a:xfrm>
          <a:off x="76199" y="43542"/>
          <a:ext cx="2332265" cy="1108710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87086</xdr:colOff>
      <xdr:row>30</xdr:row>
      <xdr:rowOff>99578</xdr:rowOff>
    </xdr:from>
    <xdr:to>
      <xdr:col>3</xdr:col>
      <xdr:colOff>566057</xdr:colOff>
      <xdr:row>37</xdr:row>
      <xdr:rowOff>143120</xdr:rowOff>
    </xdr:to>
    <xdr:sp macro="" textlink="">
      <xdr:nvSpPr>
        <xdr:cNvPr id="22" name="Rectangle 21">
          <a:extLst>
            <a:ext uri="{FF2B5EF4-FFF2-40B4-BE49-F238E27FC236}">
              <a16:creationId xmlns:a16="http://schemas.microsoft.com/office/drawing/2014/main" id="{DE7891F6-ACFC-4A94-B5DE-91679B998E20}"/>
            </a:ext>
          </a:extLst>
        </xdr:cNvPr>
        <xdr:cNvSpPr/>
      </xdr:nvSpPr>
      <xdr:spPr>
        <a:xfrm>
          <a:off x="87086" y="5814578"/>
          <a:ext cx="2294324" cy="1377042"/>
        </a:xfrm>
        <a:prstGeom prst="rect">
          <a:avLst/>
        </a:prstGeom>
        <a:solidFill>
          <a:schemeClr val="tx2">
            <a:lumMod val="25000"/>
            <a:lumOff val="75000"/>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54424</xdr:rowOff>
    </xdr:from>
    <xdr:to>
      <xdr:col>4</xdr:col>
      <xdr:colOff>43547</xdr:colOff>
      <xdr:row>54</xdr:row>
      <xdr:rowOff>190087</xdr:rowOff>
    </xdr:to>
    <xdr:grpSp>
      <xdr:nvGrpSpPr>
        <xdr:cNvPr id="36" name="Group 35">
          <a:extLst>
            <a:ext uri="{FF2B5EF4-FFF2-40B4-BE49-F238E27FC236}">
              <a16:creationId xmlns:a16="http://schemas.microsoft.com/office/drawing/2014/main" id="{CA7291D0-4025-0A34-9235-29718AF408F0}"/>
            </a:ext>
          </a:extLst>
        </xdr:cNvPr>
        <xdr:cNvGrpSpPr/>
      </xdr:nvGrpSpPr>
      <xdr:grpSpPr>
        <a:xfrm>
          <a:off x="0" y="54424"/>
          <a:ext cx="2481947" cy="9853934"/>
          <a:chOff x="0" y="54424"/>
          <a:chExt cx="2481947" cy="10127013"/>
        </a:xfrm>
      </xdr:grpSpPr>
      <xdr:pic>
        <xdr:nvPicPr>
          <xdr:cNvPr id="11" name="Picture 10">
            <a:extLst>
              <a:ext uri="{FF2B5EF4-FFF2-40B4-BE49-F238E27FC236}">
                <a16:creationId xmlns:a16="http://schemas.microsoft.com/office/drawing/2014/main" id="{8202F443-488F-79D0-D7A5-08B3F5937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4424"/>
            <a:ext cx="2481947" cy="1654631"/>
          </a:xfrm>
          <a:prstGeom prst="rect">
            <a:avLst/>
          </a:prstGeom>
        </xdr:spPr>
      </xdr:pic>
      <xdr:pic>
        <xdr:nvPicPr>
          <xdr:cNvPr id="13" name="Picture 12">
            <a:hlinkClick xmlns:r="http://schemas.openxmlformats.org/officeDocument/2006/relationships" r:id="rId2"/>
            <a:extLst>
              <a:ext uri="{FF2B5EF4-FFF2-40B4-BE49-F238E27FC236}">
                <a16:creationId xmlns:a16="http://schemas.microsoft.com/office/drawing/2014/main" id="{74F1EEA9-B5E4-FF99-5F57-F53662CEF48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3138" y="2351307"/>
            <a:ext cx="1080000" cy="1080000"/>
          </a:xfrm>
          <a:prstGeom prst="rect">
            <a:avLst/>
          </a:prstGeom>
          <a:noFill/>
          <a:effectLst/>
        </xdr:spPr>
      </xdr:pic>
      <xdr:pic>
        <xdr:nvPicPr>
          <xdr:cNvPr id="15" name="Picture 14">
            <a:hlinkClick xmlns:r="http://schemas.openxmlformats.org/officeDocument/2006/relationships" r:id="rId4"/>
            <a:extLst>
              <a:ext uri="{FF2B5EF4-FFF2-40B4-BE49-F238E27FC236}">
                <a16:creationId xmlns:a16="http://schemas.microsoft.com/office/drawing/2014/main" id="{AD79A0EC-ED59-5615-6E57-435F78E0CD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2256" y="4189522"/>
            <a:ext cx="1080000" cy="1080000"/>
          </a:xfrm>
          <a:prstGeom prst="rect">
            <a:avLst/>
          </a:prstGeom>
        </xdr:spPr>
      </xdr:pic>
      <xdr:pic>
        <xdr:nvPicPr>
          <xdr:cNvPr id="17" name="Picture 16">
            <a:extLst>
              <a:ext uri="{FF2B5EF4-FFF2-40B4-BE49-F238E27FC236}">
                <a16:creationId xmlns:a16="http://schemas.microsoft.com/office/drawing/2014/main" id="{C29B7E82-B2D8-E0A4-6D61-7040D8CCB87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4029" y="5815411"/>
            <a:ext cx="1080000" cy="1080000"/>
          </a:xfrm>
          <a:prstGeom prst="rect">
            <a:avLst/>
          </a:prstGeom>
        </xdr:spPr>
      </xdr:pic>
      <xdr:pic>
        <xdr:nvPicPr>
          <xdr:cNvPr id="19" name="Picture 18">
            <a:hlinkClick xmlns:r="http://schemas.openxmlformats.org/officeDocument/2006/relationships" r:id="rId7"/>
            <a:extLst>
              <a:ext uri="{FF2B5EF4-FFF2-40B4-BE49-F238E27FC236}">
                <a16:creationId xmlns:a16="http://schemas.microsoft.com/office/drawing/2014/main" id="{622053BA-402C-CBF1-1DDA-BD8870B62E5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4028" y="7452189"/>
            <a:ext cx="1080000" cy="1080000"/>
          </a:xfrm>
          <a:prstGeom prst="rect">
            <a:avLst/>
          </a:prstGeom>
        </xdr:spPr>
      </xdr:pic>
      <xdr:pic>
        <xdr:nvPicPr>
          <xdr:cNvPr id="21" name="Picture 20">
            <a:hlinkClick xmlns:r="http://schemas.openxmlformats.org/officeDocument/2006/relationships" r:id="rId9"/>
            <a:extLst>
              <a:ext uri="{FF2B5EF4-FFF2-40B4-BE49-F238E27FC236}">
                <a16:creationId xmlns:a16="http://schemas.microsoft.com/office/drawing/2014/main" id="{4286A5B8-0641-AD32-A80D-28D5D6231C1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53143" y="9101437"/>
            <a:ext cx="1080000" cy="1080000"/>
          </a:xfrm>
          <a:prstGeom prst="rect">
            <a:avLst/>
          </a:prstGeom>
        </xdr:spPr>
      </xdr:pic>
    </xdr:grpSp>
    <xdr:clientData/>
  </xdr:twoCellAnchor>
  <xdr:twoCellAnchor>
    <xdr:from>
      <xdr:col>4</xdr:col>
      <xdr:colOff>43543</xdr:colOff>
      <xdr:row>4</xdr:row>
      <xdr:rowOff>43543</xdr:rowOff>
    </xdr:from>
    <xdr:to>
      <xdr:col>9</xdr:col>
      <xdr:colOff>348343</xdr:colOff>
      <xdr:row>9</xdr:row>
      <xdr:rowOff>43547</xdr:rowOff>
    </xdr:to>
    <xdr:sp macro="" textlink="KPI!A19">
      <xdr:nvSpPr>
        <xdr:cNvPr id="23" name="Rectangle 22">
          <a:extLst>
            <a:ext uri="{FF2B5EF4-FFF2-40B4-BE49-F238E27FC236}">
              <a16:creationId xmlns:a16="http://schemas.microsoft.com/office/drawing/2014/main" id="{CC41393E-70FE-42F3-9ECC-054B0AE2A74E}"/>
            </a:ext>
          </a:extLst>
        </xdr:cNvPr>
        <xdr:cNvSpPr/>
      </xdr:nvSpPr>
      <xdr:spPr>
        <a:xfrm>
          <a:off x="2492829" y="805543"/>
          <a:ext cx="3366407"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Franklin Gothic Demi Cond" panose="020B0706030402020204" pitchFamily="34" charset="0"/>
            </a:rPr>
            <a:t>LOAN COUNT</a:t>
          </a:r>
        </a:p>
        <a:p>
          <a:pPr algn="ctr"/>
          <a:fld id="{F8268D64-D253-443C-B6A7-EBFE6EE58BC4}" type="TxLink">
            <a:rPr lang="en-US" sz="3200" b="1" i="0" u="none" strike="noStrike">
              <a:solidFill>
                <a:schemeClr val="bg1"/>
              </a:solidFill>
              <a:latin typeface="Franklin Gothic Demi Cond" panose="020B0706030402020204" pitchFamily="34" charset="0"/>
            </a:rPr>
            <a:pPr algn="ctr"/>
            <a:t>1020</a:t>
          </a:fld>
          <a:endParaRPr lang="en-US" sz="2400" b="1">
            <a:solidFill>
              <a:schemeClr val="bg1"/>
            </a:solidFill>
            <a:latin typeface="Franklin Gothic Demi Cond" panose="020B0706030402020204" pitchFamily="34" charset="0"/>
          </a:endParaRPr>
        </a:p>
      </xdr:txBody>
    </xdr:sp>
    <xdr:clientData/>
  </xdr:twoCellAnchor>
  <xdr:twoCellAnchor>
    <xdr:from>
      <xdr:col>9</xdr:col>
      <xdr:colOff>424543</xdr:colOff>
      <xdr:row>4</xdr:row>
      <xdr:rowOff>43545</xdr:rowOff>
    </xdr:from>
    <xdr:to>
      <xdr:col>15</xdr:col>
      <xdr:colOff>119743</xdr:colOff>
      <xdr:row>9</xdr:row>
      <xdr:rowOff>43549</xdr:rowOff>
    </xdr:to>
    <xdr:sp macro="" textlink="KPI!B19">
      <xdr:nvSpPr>
        <xdr:cNvPr id="24" name="Rectangle 23">
          <a:extLst>
            <a:ext uri="{FF2B5EF4-FFF2-40B4-BE49-F238E27FC236}">
              <a16:creationId xmlns:a16="http://schemas.microsoft.com/office/drawing/2014/main" id="{6E9F0930-C636-492D-AF06-6600533A8321}"/>
            </a:ext>
          </a:extLst>
        </xdr:cNvPr>
        <xdr:cNvSpPr/>
      </xdr:nvSpPr>
      <xdr:spPr>
        <a:xfrm>
          <a:off x="5935436" y="805545"/>
          <a:ext cx="3369128"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latin typeface="Franklin Gothic Demi Cond" panose="020B0706030402020204" pitchFamily="34" charset="0"/>
            </a:rPr>
            <a:t>DELINQUENT CLIENT COUNT</a:t>
          </a:r>
          <a:endParaRPr lang="en-US" sz="2000" b="1" i="0" u="none" strike="noStrike">
            <a:solidFill>
              <a:schemeClr val="bg1"/>
            </a:solidFill>
            <a:latin typeface="Franklin Gothic Demi Cond" panose="020B0706030402020204" pitchFamily="34" charset="0"/>
            <a:ea typeface="+mn-ea"/>
            <a:cs typeface="+mn-cs"/>
          </a:endParaRPr>
        </a:p>
        <a:p>
          <a:pPr marL="0" indent="0" algn="ctr"/>
          <a:fld id="{0A194056-30EB-40DD-AA1E-C7FE323BD93B}" type="TxLink">
            <a:rPr lang="en-US" sz="3200" b="1" i="0" u="none" strike="noStrike">
              <a:solidFill>
                <a:schemeClr val="bg1"/>
              </a:solidFill>
              <a:latin typeface="Franklin Gothic Demi Cond" panose="020B0706030402020204" pitchFamily="34" charset="0"/>
              <a:ea typeface="+mn-ea"/>
              <a:cs typeface="+mn-cs"/>
            </a:rPr>
            <a:pPr marL="0" indent="0" algn="ctr"/>
            <a:t>7106</a:t>
          </a:fld>
          <a:endParaRPr lang="en-US" sz="3200" b="1">
            <a:solidFill>
              <a:schemeClr val="bg1"/>
            </a:solidFill>
            <a:latin typeface="Franklin Gothic Demi Cond" panose="020B0706030402020204" pitchFamily="34" charset="0"/>
            <a:ea typeface="+mn-ea"/>
            <a:cs typeface="+mn-cs"/>
          </a:endParaRPr>
        </a:p>
      </xdr:txBody>
    </xdr:sp>
    <xdr:clientData/>
  </xdr:twoCellAnchor>
  <xdr:twoCellAnchor>
    <xdr:from>
      <xdr:col>15</xdr:col>
      <xdr:colOff>195952</xdr:colOff>
      <xdr:row>4</xdr:row>
      <xdr:rowOff>43543</xdr:rowOff>
    </xdr:from>
    <xdr:to>
      <xdr:col>20</xdr:col>
      <xdr:colOff>500752</xdr:colOff>
      <xdr:row>9</xdr:row>
      <xdr:rowOff>43547</xdr:rowOff>
    </xdr:to>
    <xdr:sp macro="" textlink="KPI!A20">
      <xdr:nvSpPr>
        <xdr:cNvPr id="25" name="Rectangle 24">
          <a:extLst>
            <a:ext uri="{FF2B5EF4-FFF2-40B4-BE49-F238E27FC236}">
              <a16:creationId xmlns:a16="http://schemas.microsoft.com/office/drawing/2014/main" id="{EAEB8CC1-516F-417B-AD24-5DB8E7D07143}"/>
            </a:ext>
          </a:extLst>
        </xdr:cNvPr>
        <xdr:cNvSpPr/>
      </xdr:nvSpPr>
      <xdr:spPr>
        <a:xfrm>
          <a:off x="9339952" y="783772"/>
          <a:ext cx="3352800" cy="925289"/>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i="0" u="none" strike="noStrike">
              <a:solidFill>
                <a:schemeClr val="bg1"/>
              </a:solidFill>
              <a:latin typeface="Franklin Gothic Demi Cond" panose="020B0706030402020204" pitchFamily="34" charset="0"/>
              <a:ea typeface="+mn-ea"/>
              <a:cs typeface="+mn-cs"/>
            </a:rPr>
            <a:t>LOAN RATE %</a:t>
          </a:r>
          <a:endParaRPr lang="en-US" sz="2400" b="1" i="0" u="none" strike="noStrike">
            <a:solidFill>
              <a:schemeClr val="bg1"/>
            </a:solidFill>
            <a:latin typeface="Franklin Gothic Demi Cond" panose="020B0706030402020204" pitchFamily="34" charset="0"/>
            <a:ea typeface="+mn-ea"/>
            <a:cs typeface="+mn-cs"/>
          </a:endParaRPr>
        </a:p>
        <a:p>
          <a:pPr marL="0" indent="0" algn="ctr"/>
          <a:fld id="{A2752DD4-9715-4C88-B693-81278DBA9020}" type="TxLink">
            <a:rPr lang="en-US" sz="3200" b="1" i="0" u="none" strike="noStrike">
              <a:solidFill>
                <a:schemeClr val="bg1"/>
              </a:solidFill>
              <a:latin typeface="Franklin Gothic Demi Cond" panose="020B0706030402020204" pitchFamily="34" charset="0"/>
              <a:ea typeface="+mn-ea"/>
              <a:cs typeface="+mn-cs"/>
            </a:rPr>
            <a:pPr marL="0" indent="0" algn="ctr"/>
            <a:t>2%</a:t>
          </a:fld>
          <a:endParaRPr lang="en-IN" sz="3200" b="1" i="0" u="none" strike="noStrike">
            <a:solidFill>
              <a:schemeClr val="bg1"/>
            </a:solidFill>
            <a:latin typeface="Franklin Gothic Demi Cond" panose="020B0706030402020204" pitchFamily="34" charset="0"/>
            <a:ea typeface="+mn-ea"/>
            <a:cs typeface="+mn-cs"/>
          </a:endParaRPr>
        </a:p>
      </xdr:txBody>
    </xdr:sp>
    <xdr:clientData/>
  </xdr:twoCellAnchor>
  <xdr:twoCellAnchor>
    <xdr:from>
      <xdr:col>20</xdr:col>
      <xdr:colOff>568146</xdr:colOff>
      <xdr:row>4</xdr:row>
      <xdr:rowOff>43540</xdr:rowOff>
    </xdr:from>
    <xdr:to>
      <xdr:col>26</xdr:col>
      <xdr:colOff>263346</xdr:colOff>
      <xdr:row>9</xdr:row>
      <xdr:rowOff>43544</xdr:rowOff>
    </xdr:to>
    <xdr:sp macro="" textlink="KPI!B20">
      <xdr:nvSpPr>
        <xdr:cNvPr id="26" name="Rectangle 25">
          <a:extLst>
            <a:ext uri="{FF2B5EF4-FFF2-40B4-BE49-F238E27FC236}">
              <a16:creationId xmlns:a16="http://schemas.microsoft.com/office/drawing/2014/main" id="{AA208614-341E-4CAB-BC05-693EACF399C9}"/>
            </a:ext>
          </a:extLst>
        </xdr:cNvPr>
        <xdr:cNvSpPr/>
      </xdr:nvSpPr>
      <xdr:spPr>
        <a:xfrm>
          <a:off x="12670499" y="805540"/>
          <a:ext cx="3325906"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Franklin Gothic Demi Cond" panose="020B0706030402020204" pitchFamily="34" charset="0"/>
              <a:ea typeface="+mn-ea"/>
              <a:cs typeface="+mn-cs"/>
            </a:rPr>
            <a:t>DELINQUENT</a:t>
          </a:r>
          <a:r>
            <a:rPr lang="en-US" sz="2400" b="1" i="0" u="none" strike="noStrike" baseline="0">
              <a:solidFill>
                <a:schemeClr val="bg1"/>
              </a:solidFill>
              <a:latin typeface="Franklin Gothic Demi Cond" panose="020B0706030402020204" pitchFamily="34" charset="0"/>
              <a:ea typeface="+mn-ea"/>
              <a:cs typeface="+mn-cs"/>
            </a:rPr>
            <a:t> LOAN RATE %</a:t>
          </a:r>
          <a:endParaRPr lang="en-US" sz="2400" b="1" i="0" u="none" strike="noStrike">
            <a:solidFill>
              <a:schemeClr val="bg1"/>
            </a:solidFill>
            <a:latin typeface="Franklin Gothic Demi Cond" panose="020B0706030402020204" pitchFamily="34" charset="0"/>
            <a:ea typeface="+mn-ea"/>
            <a:cs typeface="+mn-cs"/>
          </a:endParaRPr>
        </a:p>
        <a:p>
          <a:pPr marL="0" indent="0" algn="ctr"/>
          <a:fld id="{33E5D0E4-ED61-41AE-BE65-13D62BE74C3F}" type="TxLink">
            <a:rPr lang="en-US" sz="3200" b="1" i="0" u="none" strike="noStrike">
              <a:solidFill>
                <a:schemeClr val="bg1"/>
              </a:solidFill>
              <a:latin typeface="Franklin Gothic Demi Cond" panose="020B0706030402020204" pitchFamily="34" charset="0"/>
              <a:ea typeface="+mn-ea"/>
              <a:cs typeface="+mn-cs"/>
            </a:rPr>
            <a:pPr marL="0" indent="0" algn="ctr"/>
            <a:t>11%</a:t>
          </a:fld>
          <a:endParaRPr lang="en-IN" sz="3200" b="1" i="0" u="none" strike="noStrike">
            <a:solidFill>
              <a:schemeClr val="bg1"/>
            </a:solidFill>
            <a:latin typeface="Franklin Gothic Demi Cond" panose="020B0706030402020204" pitchFamily="34" charset="0"/>
            <a:ea typeface="+mn-ea"/>
            <a:cs typeface="+mn-cs"/>
          </a:endParaRPr>
        </a:p>
      </xdr:txBody>
    </xdr:sp>
    <xdr:clientData/>
  </xdr:twoCellAnchor>
  <xdr:twoCellAnchor>
    <xdr:from>
      <xdr:col>15</xdr:col>
      <xdr:colOff>185057</xdr:colOff>
      <xdr:row>9</xdr:row>
      <xdr:rowOff>87079</xdr:rowOff>
    </xdr:from>
    <xdr:to>
      <xdr:col>26</xdr:col>
      <xdr:colOff>283029</xdr:colOff>
      <xdr:row>34</xdr:row>
      <xdr:rowOff>1</xdr:rowOff>
    </xdr:to>
    <xdr:sp macro="" textlink="">
      <xdr:nvSpPr>
        <xdr:cNvPr id="31" name="Rectangle 30">
          <a:extLst>
            <a:ext uri="{FF2B5EF4-FFF2-40B4-BE49-F238E27FC236}">
              <a16:creationId xmlns:a16="http://schemas.microsoft.com/office/drawing/2014/main" id="{A281B6AC-3C65-47B0-A778-FB0F4DE78975}"/>
            </a:ext>
          </a:extLst>
        </xdr:cNvPr>
        <xdr:cNvSpPr/>
      </xdr:nvSpPr>
      <xdr:spPr>
        <a:xfrm>
          <a:off x="9277102" y="1801579"/>
          <a:ext cx="6765472" cy="467542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clientData/>
  </xdr:twoCellAnchor>
  <xdr:twoCellAnchor>
    <xdr:from>
      <xdr:col>4</xdr:col>
      <xdr:colOff>27215</xdr:colOff>
      <xdr:row>34</xdr:row>
      <xdr:rowOff>68036</xdr:rowOff>
    </xdr:from>
    <xdr:to>
      <xdr:col>15</xdr:col>
      <xdr:colOff>136072</xdr:colOff>
      <xdr:row>58</xdr:row>
      <xdr:rowOff>68036</xdr:rowOff>
    </xdr:to>
    <xdr:grpSp>
      <xdr:nvGrpSpPr>
        <xdr:cNvPr id="12" name="Group 11">
          <a:extLst>
            <a:ext uri="{FF2B5EF4-FFF2-40B4-BE49-F238E27FC236}">
              <a16:creationId xmlns:a16="http://schemas.microsoft.com/office/drawing/2014/main" id="{509FD5F7-9F92-FB04-855A-0EBCC7DAED0E}"/>
            </a:ext>
          </a:extLst>
        </xdr:cNvPr>
        <xdr:cNvGrpSpPr/>
      </xdr:nvGrpSpPr>
      <xdr:grpSpPr>
        <a:xfrm>
          <a:off x="2465615" y="6191745"/>
          <a:ext cx="6814457" cy="4322618"/>
          <a:chOff x="9171215" y="6629402"/>
          <a:chExt cx="7170964" cy="5167991"/>
        </a:xfrm>
      </xdr:grpSpPr>
      <xdr:sp macro="" textlink="">
        <xdr:nvSpPr>
          <xdr:cNvPr id="6" name="Rectangle 5">
            <a:extLst>
              <a:ext uri="{FF2B5EF4-FFF2-40B4-BE49-F238E27FC236}">
                <a16:creationId xmlns:a16="http://schemas.microsoft.com/office/drawing/2014/main" id="{1D238AA1-5456-4EAB-A579-604929F38DF1}"/>
              </a:ext>
            </a:extLst>
          </xdr:cNvPr>
          <xdr:cNvSpPr/>
        </xdr:nvSpPr>
        <xdr:spPr>
          <a:xfrm>
            <a:off x="9171215" y="6629402"/>
            <a:ext cx="7170964" cy="5167991"/>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5" name="Chart 4">
            <a:extLst>
              <a:ext uri="{FF2B5EF4-FFF2-40B4-BE49-F238E27FC236}">
                <a16:creationId xmlns:a16="http://schemas.microsoft.com/office/drawing/2014/main" id="{5505F2DB-3798-4C9B-900A-B890C4510C1B}"/>
              </a:ext>
            </a:extLst>
          </xdr:cNvPr>
          <xdr:cNvGraphicFramePr>
            <a:graphicFrameLocks/>
          </xdr:cNvGraphicFramePr>
        </xdr:nvGraphicFramePr>
        <xdr:xfrm>
          <a:off x="9266463" y="6708320"/>
          <a:ext cx="6885215" cy="507546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oneCell">
    <xdr:from>
      <xdr:col>26</xdr:col>
      <xdr:colOff>356187</xdr:colOff>
      <xdr:row>14</xdr:row>
      <xdr:rowOff>108857</xdr:rowOff>
    </xdr:from>
    <xdr:to>
      <xdr:col>30</xdr:col>
      <xdr:colOff>165687</xdr:colOff>
      <xdr:row>33</xdr:row>
      <xdr:rowOff>176892</xdr:rowOff>
    </xdr:to>
    <mc:AlternateContent xmlns:mc="http://schemas.openxmlformats.org/markup-compatibility/2006" xmlns:a14="http://schemas.microsoft.com/office/drawing/2010/main">
      <mc:Choice Requires="a14">
        <xdr:graphicFrame macro="">
          <xdr:nvGraphicFramePr>
            <xdr:cNvPr id="37" name="Region Name 1">
              <a:extLst>
                <a:ext uri="{FF2B5EF4-FFF2-40B4-BE49-F238E27FC236}">
                  <a16:creationId xmlns:a16="http://schemas.microsoft.com/office/drawing/2014/main" id="{530B0B39-BE9C-4704-9F5E-82306E712F5F}"/>
                </a:ext>
              </a:extLst>
            </xdr:cNvPr>
            <xdr:cNvGraphicFramePr/>
          </xdr:nvGraphicFramePr>
          <xdr:xfrm>
            <a:off x="0" y="0"/>
            <a:ext cx="0" cy="0"/>
          </xdr:xfrm>
          <a:graphic>
            <a:graphicData uri="http://schemas.microsoft.com/office/drawing/2010/slicer">
              <sle:slicer xmlns:sle="http://schemas.microsoft.com/office/drawing/2010/slicer" name="Region Name 1"/>
            </a:graphicData>
          </a:graphic>
        </xdr:graphicFrame>
      </mc:Choice>
      <mc:Fallback xmlns="">
        <xdr:sp macro="" textlink="">
          <xdr:nvSpPr>
            <xdr:cNvPr id="0" name=""/>
            <xdr:cNvSpPr>
              <a:spLocks noTextEdit="1"/>
            </xdr:cNvSpPr>
          </xdr:nvSpPr>
          <xdr:spPr>
            <a:xfrm>
              <a:off x="16203882" y="2746386"/>
              <a:ext cx="2247900" cy="3644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340181</xdr:colOff>
      <xdr:row>4</xdr:row>
      <xdr:rowOff>40818</xdr:rowOff>
    </xdr:from>
    <xdr:to>
      <xdr:col>30</xdr:col>
      <xdr:colOff>163286</xdr:colOff>
      <xdr:row>13</xdr:row>
      <xdr:rowOff>176893</xdr:rowOff>
    </xdr:to>
    <mc:AlternateContent xmlns:mc="http://schemas.openxmlformats.org/markup-compatibility/2006" xmlns:tsle="http://schemas.microsoft.com/office/drawing/2012/timeslicer">
      <mc:Choice Requires="tsle">
        <xdr:graphicFrame macro="">
          <xdr:nvGraphicFramePr>
            <xdr:cNvPr id="38" name="Disbursement Date 1">
              <a:extLst>
                <a:ext uri="{FF2B5EF4-FFF2-40B4-BE49-F238E27FC236}">
                  <a16:creationId xmlns:a16="http://schemas.microsoft.com/office/drawing/2014/main" id="{8864914D-3593-4C74-9DF2-F6FCD3CE3CA2}"/>
                </a:ext>
              </a:extLst>
            </xdr:cNvPr>
            <xdr:cNvGraphicFramePr/>
          </xdr:nvGraphicFramePr>
          <xdr:xfrm>
            <a:off x="0" y="0"/>
            <a:ext cx="0" cy="0"/>
          </xdr:xfrm>
          <a:graphic>
            <a:graphicData uri="http://schemas.microsoft.com/office/drawing/2012/timeslicer">
              <tsle:timeslicer name="Disbursement Date 1"/>
            </a:graphicData>
          </a:graphic>
        </xdr:graphicFrame>
      </mc:Choice>
      <mc:Fallback xmlns="">
        <xdr:sp macro="" textlink="">
          <xdr:nvSpPr>
            <xdr:cNvPr id="0" name=""/>
            <xdr:cNvSpPr>
              <a:spLocks noTextEdit="1"/>
            </xdr:cNvSpPr>
          </xdr:nvSpPr>
          <xdr:spPr>
            <a:xfrm>
              <a:off x="16073240" y="802818"/>
              <a:ext cx="2243575" cy="18505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383379</xdr:colOff>
      <xdr:row>34</xdr:row>
      <xdr:rowOff>95251</xdr:rowOff>
    </xdr:from>
    <xdr:to>
      <xdr:col>30</xdr:col>
      <xdr:colOff>179294</xdr:colOff>
      <xdr:row>42</xdr:row>
      <xdr:rowOff>54429</xdr:rowOff>
    </xdr:to>
    <mc:AlternateContent xmlns:mc="http://schemas.openxmlformats.org/markup-compatibility/2006" xmlns:a14="http://schemas.microsoft.com/office/drawing/2010/main">
      <mc:Choice Requires="a14">
        <xdr:graphicFrame macro="">
          <xdr:nvGraphicFramePr>
            <xdr:cNvPr id="39" name="Verification Status 1">
              <a:extLst>
                <a:ext uri="{FF2B5EF4-FFF2-40B4-BE49-F238E27FC236}">
                  <a16:creationId xmlns:a16="http://schemas.microsoft.com/office/drawing/2014/main" id="{3B247E22-EBC1-463A-BB70-3217E8070B18}"/>
                </a:ext>
              </a:extLst>
            </xdr:cNvPr>
            <xdr:cNvGraphicFramePr/>
          </xdr:nvGraphicFramePr>
          <xdr:xfrm>
            <a:off x="0" y="0"/>
            <a:ext cx="0" cy="0"/>
          </xdr:xfrm>
          <a:graphic>
            <a:graphicData uri="http://schemas.microsoft.com/office/drawing/2010/slicer">
              <sle:slicer xmlns:sle="http://schemas.microsoft.com/office/drawing/2010/slicer" name="Verification Status 1"/>
            </a:graphicData>
          </a:graphic>
        </xdr:graphicFrame>
      </mc:Choice>
      <mc:Fallback xmlns="">
        <xdr:sp macro="" textlink="">
          <xdr:nvSpPr>
            <xdr:cNvPr id="0" name=""/>
            <xdr:cNvSpPr>
              <a:spLocks noTextEdit="1"/>
            </xdr:cNvSpPr>
          </xdr:nvSpPr>
          <xdr:spPr>
            <a:xfrm>
              <a:off x="16232979" y="6499861"/>
              <a:ext cx="2236220" cy="1465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435428</xdr:colOff>
      <xdr:row>42</xdr:row>
      <xdr:rowOff>176890</xdr:rowOff>
    </xdr:from>
    <xdr:to>
      <xdr:col>30</xdr:col>
      <xdr:colOff>190500</xdr:colOff>
      <xdr:row>58</xdr:row>
      <xdr:rowOff>13605</xdr:rowOff>
    </xdr:to>
    <mc:AlternateContent xmlns:mc="http://schemas.openxmlformats.org/markup-compatibility/2006" xmlns:a14="http://schemas.microsoft.com/office/drawing/2010/main">
      <mc:Choice Requires="a14">
        <xdr:graphicFrame macro="">
          <xdr:nvGraphicFramePr>
            <xdr:cNvPr id="40" name="Grade 1">
              <a:extLst>
                <a:ext uri="{FF2B5EF4-FFF2-40B4-BE49-F238E27FC236}">
                  <a16:creationId xmlns:a16="http://schemas.microsoft.com/office/drawing/2014/main" id="{EE0D35F0-60D7-4350-8D8D-102213CEC5F5}"/>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16168487" y="8177890"/>
              <a:ext cx="2175542" cy="2884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40822</xdr:colOff>
      <xdr:row>9</xdr:row>
      <xdr:rowOff>87079</xdr:rowOff>
    </xdr:from>
    <xdr:to>
      <xdr:col>15</xdr:col>
      <xdr:colOff>136072</xdr:colOff>
      <xdr:row>34</xdr:row>
      <xdr:rowOff>0</xdr:rowOff>
    </xdr:to>
    <xdr:grpSp>
      <xdr:nvGrpSpPr>
        <xdr:cNvPr id="4" name="Group 3">
          <a:extLst>
            <a:ext uri="{FF2B5EF4-FFF2-40B4-BE49-F238E27FC236}">
              <a16:creationId xmlns:a16="http://schemas.microsoft.com/office/drawing/2014/main" id="{58748FE9-D94A-2E6C-F455-C361DFA1B810}"/>
            </a:ext>
          </a:extLst>
        </xdr:cNvPr>
        <xdr:cNvGrpSpPr/>
      </xdr:nvGrpSpPr>
      <xdr:grpSpPr>
        <a:xfrm>
          <a:off x="2479222" y="1708061"/>
          <a:ext cx="6800850" cy="4415648"/>
          <a:chOff x="2465367" y="1801579"/>
          <a:chExt cx="6762750" cy="4675421"/>
        </a:xfrm>
      </xdr:grpSpPr>
      <xdr:sp macro="" textlink="">
        <xdr:nvSpPr>
          <xdr:cNvPr id="29" name="Rectangle 28">
            <a:extLst>
              <a:ext uri="{FF2B5EF4-FFF2-40B4-BE49-F238E27FC236}">
                <a16:creationId xmlns:a16="http://schemas.microsoft.com/office/drawing/2014/main" id="{6265E428-4742-422F-9F68-556D95B8C76B}"/>
              </a:ext>
            </a:extLst>
          </xdr:cNvPr>
          <xdr:cNvSpPr/>
        </xdr:nvSpPr>
        <xdr:spPr>
          <a:xfrm>
            <a:off x="2465367" y="1801579"/>
            <a:ext cx="6762750" cy="4675421"/>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 name="Chart 2">
            <a:extLst>
              <a:ext uri="{FF2B5EF4-FFF2-40B4-BE49-F238E27FC236}">
                <a16:creationId xmlns:a16="http://schemas.microsoft.com/office/drawing/2014/main" id="{FB496751-B0AC-4144-891E-73893CA5D006}"/>
              </a:ext>
            </a:extLst>
          </xdr:cNvPr>
          <xdr:cNvGraphicFramePr>
            <a:graphicFrameLocks/>
          </xdr:cNvGraphicFramePr>
        </xdr:nvGraphicFramePr>
        <xdr:xfrm>
          <a:off x="2493818" y="1905000"/>
          <a:ext cx="6650182" cy="455468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15</xdr:col>
      <xdr:colOff>225137</xdr:colOff>
      <xdr:row>9</xdr:row>
      <xdr:rowOff>121227</xdr:rowOff>
    </xdr:from>
    <xdr:to>
      <xdr:col>26</xdr:col>
      <xdr:colOff>242454</xdr:colOff>
      <xdr:row>33</xdr:row>
      <xdr:rowOff>138545</xdr:rowOff>
    </xdr:to>
    <xdr:graphicFrame macro="">
      <xdr:nvGraphicFramePr>
        <xdr:cNvPr id="7" name="Chart 6">
          <a:extLst>
            <a:ext uri="{FF2B5EF4-FFF2-40B4-BE49-F238E27FC236}">
              <a16:creationId xmlns:a16="http://schemas.microsoft.com/office/drawing/2014/main" id="{C2401B69-1836-46F3-97FD-97A998FF4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193206</xdr:colOff>
      <xdr:row>34</xdr:row>
      <xdr:rowOff>71016</xdr:rowOff>
    </xdr:from>
    <xdr:to>
      <xdr:col>26</xdr:col>
      <xdr:colOff>302062</xdr:colOff>
      <xdr:row>58</xdr:row>
      <xdr:rowOff>54429</xdr:rowOff>
    </xdr:to>
    <xdr:grpSp>
      <xdr:nvGrpSpPr>
        <xdr:cNvPr id="10" name="Group 9">
          <a:extLst>
            <a:ext uri="{FF2B5EF4-FFF2-40B4-BE49-F238E27FC236}">
              <a16:creationId xmlns:a16="http://schemas.microsoft.com/office/drawing/2014/main" id="{1B803C88-2BAC-3AE6-1F38-C116C6473BB1}"/>
            </a:ext>
          </a:extLst>
        </xdr:cNvPr>
        <xdr:cNvGrpSpPr/>
      </xdr:nvGrpSpPr>
      <xdr:grpSpPr>
        <a:xfrm>
          <a:off x="9337206" y="6194725"/>
          <a:ext cx="6814456" cy="4306031"/>
          <a:chOff x="9285251" y="6548016"/>
          <a:chExt cx="6776356" cy="4555413"/>
        </a:xfrm>
      </xdr:grpSpPr>
      <xdr:sp macro="" textlink="">
        <xdr:nvSpPr>
          <xdr:cNvPr id="18" name="Rectangle 17">
            <a:extLst>
              <a:ext uri="{FF2B5EF4-FFF2-40B4-BE49-F238E27FC236}">
                <a16:creationId xmlns:a16="http://schemas.microsoft.com/office/drawing/2014/main" id="{69CEE6CC-DB3E-C6A9-B9EC-F087B09678FD}"/>
              </a:ext>
            </a:extLst>
          </xdr:cNvPr>
          <xdr:cNvSpPr/>
        </xdr:nvSpPr>
        <xdr:spPr>
          <a:xfrm>
            <a:off x="9285251" y="6548016"/>
            <a:ext cx="6776356" cy="4555413"/>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8" name="Chart 7">
            <a:extLst>
              <a:ext uri="{FF2B5EF4-FFF2-40B4-BE49-F238E27FC236}">
                <a16:creationId xmlns:a16="http://schemas.microsoft.com/office/drawing/2014/main" id="{1C394F8F-0E94-4CEE-9896-F98982BC4372}"/>
              </a:ext>
            </a:extLst>
          </xdr:cNvPr>
          <xdr:cNvGraphicFramePr>
            <a:graphicFrameLocks/>
          </xdr:cNvGraphicFramePr>
        </xdr:nvGraphicFramePr>
        <xdr:xfrm>
          <a:off x="9317181" y="6563591"/>
          <a:ext cx="6615545" cy="445077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32656</xdr:colOff>
      <xdr:row>0</xdr:row>
      <xdr:rowOff>43543</xdr:rowOff>
    </xdr:from>
    <xdr:to>
      <xdr:col>30</xdr:col>
      <xdr:colOff>193963</xdr:colOff>
      <xdr:row>3</xdr:row>
      <xdr:rowOff>174172</xdr:rowOff>
    </xdr:to>
    <xdr:sp macro="" textlink="">
      <xdr:nvSpPr>
        <xdr:cNvPr id="2" name="Rectangle 1">
          <a:extLst>
            <a:ext uri="{FF2B5EF4-FFF2-40B4-BE49-F238E27FC236}">
              <a16:creationId xmlns:a16="http://schemas.microsoft.com/office/drawing/2014/main" id="{84E5E15E-7053-423F-80F9-D1D70949715A}"/>
            </a:ext>
          </a:extLst>
        </xdr:cNvPr>
        <xdr:cNvSpPr/>
      </xdr:nvSpPr>
      <xdr:spPr>
        <a:xfrm>
          <a:off x="2471056" y="43543"/>
          <a:ext cx="16010907" cy="670956"/>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Cooper Black" panose="0208090404030B020404" pitchFamily="18" charset="0"/>
            </a:rPr>
            <a:t>BANKING</a:t>
          </a:r>
          <a:r>
            <a:rPr lang="en-IN" sz="4000" baseline="0">
              <a:latin typeface="Cooper Black" panose="0208090404030B020404" pitchFamily="18" charset="0"/>
            </a:rPr>
            <a:t> TRANSACTION &amp; CASHFLOW ANALYSIS</a:t>
          </a:r>
          <a:endParaRPr lang="en-IN" sz="4000">
            <a:latin typeface="Cooper Black" panose="0208090404030B020404" pitchFamily="18" charset="0"/>
          </a:endParaRPr>
        </a:p>
      </xdr:txBody>
    </xdr:sp>
    <xdr:clientData/>
  </xdr:twoCellAnchor>
  <xdr:twoCellAnchor>
    <xdr:from>
      <xdr:col>0</xdr:col>
      <xdr:colOff>76199</xdr:colOff>
      <xdr:row>0</xdr:row>
      <xdr:rowOff>43542</xdr:rowOff>
    </xdr:from>
    <xdr:to>
      <xdr:col>3</xdr:col>
      <xdr:colOff>571500</xdr:colOff>
      <xdr:row>58</xdr:row>
      <xdr:rowOff>81644</xdr:rowOff>
    </xdr:to>
    <xdr:sp macro="" textlink="">
      <xdr:nvSpPr>
        <xdr:cNvPr id="3" name="Rectangle 2">
          <a:extLst>
            <a:ext uri="{FF2B5EF4-FFF2-40B4-BE49-F238E27FC236}">
              <a16:creationId xmlns:a16="http://schemas.microsoft.com/office/drawing/2014/main" id="{601907DD-589D-4FEF-93E6-3B6B5C69F7B7}"/>
            </a:ext>
          </a:extLst>
        </xdr:cNvPr>
        <xdr:cNvSpPr/>
      </xdr:nvSpPr>
      <xdr:spPr>
        <a:xfrm>
          <a:off x="76199" y="43542"/>
          <a:ext cx="2324101" cy="1108710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87086</xdr:colOff>
      <xdr:row>39</xdr:row>
      <xdr:rowOff>138793</xdr:rowOff>
    </xdr:from>
    <xdr:to>
      <xdr:col>3</xdr:col>
      <xdr:colOff>566057</xdr:colOff>
      <xdr:row>46</xdr:row>
      <xdr:rowOff>182335</xdr:rowOff>
    </xdr:to>
    <xdr:sp macro="" textlink="">
      <xdr:nvSpPr>
        <xdr:cNvPr id="4" name="Rectangle 3">
          <a:extLst>
            <a:ext uri="{FF2B5EF4-FFF2-40B4-BE49-F238E27FC236}">
              <a16:creationId xmlns:a16="http://schemas.microsoft.com/office/drawing/2014/main" id="{5D33DF0A-73DA-4DCC-A362-24629066352A}"/>
            </a:ext>
          </a:extLst>
        </xdr:cNvPr>
        <xdr:cNvSpPr/>
      </xdr:nvSpPr>
      <xdr:spPr>
        <a:xfrm>
          <a:off x="87086" y="7568293"/>
          <a:ext cx="2307771" cy="1377042"/>
        </a:xfrm>
        <a:prstGeom prst="rect">
          <a:avLst/>
        </a:prstGeom>
        <a:solidFill>
          <a:schemeClr val="tx2">
            <a:lumMod val="25000"/>
            <a:lumOff val="75000"/>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54424</xdr:rowOff>
    </xdr:from>
    <xdr:to>
      <xdr:col>4</xdr:col>
      <xdr:colOff>43547</xdr:colOff>
      <xdr:row>54</xdr:row>
      <xdr:rowOff>190087</xdr:rowOff>
    </xdr:to>
    <xdr:grpSp>
      <xdr:nvGrpSpPr>
        <xdr:cNvPr id="5" name="Group 4">
          <a:extLst>
            <a:ext uri="{FF2B5EF4-FFF2-40B4-BE49-F238E27FC236}">
              <a16:creationId xmlns:a16="http://schemas.microsoft.com/office/drawing/2014/main" id="{04CACCE8-0260-48B2-B3E8-CD36B2A6F6EE}"/>
            </a:ext>
          </a:extLst>
        </xdr:cNvPr>
        <xdr:cNvGrpSpPr/>
      </xdr:nvGrpSpPr>
      <xdr:grpSpPr>
        <a:xfrm>
          <a:off x="0" y="54424"/>
          <a:ext cx="2481947" cy="9853934"/>
          <a:chOff x="0" y="54424"/>
          <a:chExt cx="2481947" cy="10127013"/>
        </a:xfrm>
      </xdr:grpSpPr>
      <xdr:pic>
        <xdr:nvPicPr>
          <xdr:cNvPr id="6" name="Picture 5">
            <a:extLst>
              <a:ext uri="{FF2B5EF4-FFF2-40B4-BE49-F238E27FC236}">
                <a16:creationId xmlns:a16="http://schemas.microsoft.com/office/drawing/2014/main" id="{F9E9DD0B-CFB2-0454-7E00-B1E558BAE8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4424"/>
            <a:ext cx="2481947" cy="1654631"/>
          </a:xfrm>
          <a:prstGeom prst="rect">
            <a:avLst/>
          </a:prstGeom>
        </xdr:spPr>
      </xdr:pic>
      <xdr:pic>
        <xdr:nvPicPr>
          <xdr:cNvPr id="7" name="Picture 6">
            <a:hlinkClick xmlns:r="http://schemas.openxmlformats.org/officeDocument/2006/relationships" r:id="rId2"/>
            <a:extLst>
              <a:ext uri="{FF2B5EF4-FFF2-40B4-BE49-F238E27FC236}">
                <a16:creationId xmlns:a16="http://schemas.microsoft.com/office/drawing/2014/main" id="{8F675BEB-E8A4-DE3D-C905-86EDB9549A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3138" y="2351307"/>
            <a:ext cx="1080000" cy="1080000"/>
          </a:xfrm>
          <a:prstGeom prst="rect">
            <a:avLst/>
          </a:prstGeom>
          <a:noFill/>
          <a:effectLst/>
        </xdr:spPr>
      </xdr:pic>
      <xdr:pic>
        <xdr:nvPicPr>
          <xdr:cNvPr id="8" name="Picture 7">
            <a:hlinkClick xmlns:r="http://schemas.openxmlformats.org/officeDocument/2006/relationships" r:id="rId4"/>
            <a:extLst>
              <a:ext uri="{FF2B5EF4-FFF2-40B4-BE49-F238E27FC236}">
                <a16:creationId xmlns:a16="http://schemas.microsoft.com/office/drawing/2014/main" id="{6DDAAA1B-B48A-316E-7F2A-82B0D8EE95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2256" y="4189522"/>
            <a:ext cx="1080000" cy="1080000"/>
          </a:xfrm>
          <a:prstGeom prst="rect">
            <a:avLst/>
          </a:prstGeom>
        </xdr:spPr>
      </xdr:pic>
      <xdr:pic>
        <xdr:nvPicPr>
          <xdr:cNvPr id="9" name="Picture 8">
            <a:hlinkClick xmlns:r="http://schemas.openxmlformats.org/officeDocument/2006/relationships" r:id="rId6"/>
            <a:extLst>
              <a:ext uri="{FF2B5EF4-FFF2-40B4-BE49-F238E27FC236}">
                <a16:creationId xmlns:a16="http://schemas.microsoft.com/office/drawing/2014/main" id="{B4C0683A-FF1C-E320-EF65-D944675AAFA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9" y="5815411"/>
            <a:ext cx="1080000" cy="1080000"/>
          </a:xfrm>
          <a:prstGeom prst="rect">
            <a:avLst/>
          </a:prstGeom>
        </xdr:spPr>
      </xdr:pic>
      <xdr:pic>
        <xdr:nvPicPr>
          <xdr:cNvPr id="10" name="Picture 9">
            <a:extLst>
              <a:ext uri="{FF2B5EF4-FFF2-40B4-BE49-F238E27FC236}">
                <a16:creationId xmlns:a16="http://schemas.microsoft.com/office/drawing/2014/main" id="{B7B42E6A-4210-C9D3-7A45-A048BB97DCE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4028" y="7452189"/>
            <a:ext cx="1080000" cy="1080000"/>
          </a:xfrm>
          <a:prstGeom prst="rect">
            <a:avLst/>
          </a:prstGeom>
        </xdr:spPr>
      </xdr:pic>
      <xdr:pic>
        <xdr:nvPicPr>
          <xdr:cNvPr id="11" name="Picture 10">
            <a:hlinkClick xmlns:r="http://schemas.openxmlformats.org/officeDocument/2006/relationships" r:id="rId9"/>
            <a:extLst>
              <a:ext uri="{FF2B5EF4-FFF2-40B4-BE49-F238E27FC236}">
                <a16:creationId xmlns:a16="http://schemas.microsoft.com/office/drawing/2014/main" id="{961CD5E5-2A5C-F760-813B-2358339E36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53143" y="9101437"/>
            <a:ext cx="1080000" cy="1080000"/>
          </a:xfrm>
          <a:prstGeom prst="rect">
            <a:avLst/>
          </a:prstGeom>
        </xdr:spPr>
      </xdr:pic>
    </xdr:grpSp>
    <xdr:clientData/>
  </xdr:twoCellAnchor>
  <xdr:twoCellAnchor>
    <xdr:from>
      <xdr:col>4</xdr:col>
      <xdr:colOff>43543</xdr:colOff>
      <xdr:row>4</xdr:row>
      <xdr:rowOff>43543</xdr:rowOff>
    </xdr:from>
    <xdr:to>
      <xdr:col>9</xdr:col>
      <xdr:colOff>348343</xdr:colOff>
      <xdr:row>9</xdr:row>
      <xdr:rowOff>43547</xdr:rowOff>
    </xdr:to>
    <xdr:sp macro="" textlink="KPI!Z6">
      <xdr:nvSpPr>
        <xdr:cNvPr id="12" name="Rectangle 11">
          <a:extLst>
            <a:ext uri="{FF2B5EF4-FFF2-40B4-BE49-F238E27FC236}">
              <a16:creationId xmlns:a16="http://schemas.microsoft.com/office/drawing/2014/main" id="{C9A4B0EA-E297-42B4-82E2-D6D92B601FE5}"/>
            </a:ext>
          </a:extLst>
        </xdr:cNvPr>
        <xdr:cNvSpPr/>
      </xdr:nvSpPr>
      <xdr:spPr>
        <a:xfrm>
          <a:off x="2481943"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TOTAL</a:t>
          </a:r>
          <a:r>
            <a:rPr lang="en-US" sz="2000" b="1" baseline="0">
              <a:solidFill>
                <a:schemeClr val="lt1"/>
              </a:solidFill>
              <a:latin typeface="Franklin Gothic Demi Cond" panose="020B0706030402020204" pitchFamily="34" charset="0"/>
              <a:ea typeface="+mn-ea"/>
              <a:cs typeface="+mn-cs"/>
            </a:rPr>
            <a:t> CREDIT AMOUNT</a:t>
          </a:r>
          <a:endParaRPr lang="en-US" sz="2000" b="1">
            <a:solidFill>
              <a:schemeClr val="lt1"/>
            </a:solidFill>
            <a:latin typeface="Franklin Gothic Demi Cond" panose="020B0706030402020204" pitchFamily="34" charset="0"/>
            <a:ea typeface="+mn-ea"/>
            <a:cs typeface="+mn-cs"/>
          </a:endParaRPr>
        </a:p>
        <a:p>
          <a:pPr marL="0" indent="0" algn="ctr"/>
          <a:fld id="{E0AC4BF3-B77B-43A2-A482-D35FA79EF779}" type="TxLink">
            <a:rPr lang="en-US" sz="3200" b="1">
              <a:solidFill>
                <a:schemeClr val="lt1"/>
              </a:solidFill>
              <a:latin typeface="Franklin Gothic Demi Cond" panose="020B0706030402020204" pitchFamily="34" charset="0"/>
              <a:ea typeface="+mn-ea"/>
              <a:cs typeface="+mn-cs"/>
            </a:rPr>
            <a:pPr marL="0" indent="0" algn="ctr"/>
            <a:t>₹ 127.60M</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9</xdr:col>
      <xdr:colOff>424543</xdr:colOff>
      <xdr:row>4</xdr:row>
      <xdr:rowOff>43545</xdr:rowOff>
    </xdr:from>
    <xdr:to>
      <xdr:col>15</xdr:col>
      <xdr:colOff>119743</xdr:colOff>
      <xdr:row>9</xdr:row>
      <xdr:rowOff>43549</xdr:rowOff>
    </xdr:to>
    <xdr:sp macro="" textlink="KPI!AA6">
      <xdr:nvSpPr>
        <xdr:cNvPr id="13" name="Rectangle 12">
          <a:extLst>
            <a:ext uri="{FF2B5EF4-FFF2-40B4-BE49-F238E27FC236}">
              <a16:creationId xmlns:a16="http://schemas.microsoft.com/office/drawing/2014/main" id="{45FD8D2B-BAE1-44DE-902E-A6C3BF618737}"/>
            </a:ext>
          </a:extLst>
        </xdr:cNvPr>
        <xdr:cNvSpPr/>
      </xdr:nvSpPr>
      <xdr:spPr>
        <a:xfrm>
          <a:off x="5910943" y="805545"/>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TOTAL DEBIT AMOUNT</a:t>
          </a:r>
        </a:p>
        <a:p>
          <a:pPr marL="0" indent="0" algn="ctr"/>
          <a:fld id="{A616E143-3007-4A06-8A33-A001169ACFFB}" type="TxLink">
            <a:rPr lang="en-US" sz="3200" b="1">
              <a:solidFill>
                <a:schemeClr val="lt1"/>
              </a:solidFill>
              <a:latin typeface="Franklin Gothic Demi Cond" panose="020B0706030402020204" pitchFamily="34" charset="0"/>
              <a:ea typeface="+mn-ea"/>
              <a:cs typeface="+mn-cs"/>
            </a:rPr>
            <a:pPr marL="0" indent="0" algn="ctr"/>
            <a:t>₹ 127.29M</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15</xdr:col>
      <xdr:colOff>195952</xdr:colOff>
      <xdr:row>4</xdr:row>
      <xdr:rowOff>43543</xdr:rowOff>
    </xdr:from>
    <xdr:to>
      <xdr:col>20</xdr:col>
      <xdr:colOff>500752</xdr:colOff>
      <xdr:row>9</xdr:row>
      <xdr:rowOff>43547</xdr:rowOff>
    </xdr:to>
    <xdr:sp macro="" textlink="KPI!Z7">
      <xdr:nvSpPr>
        <xdr:cNvPr id="14" name="Rectangle 13">
          <a:extLst>
            <a:ext uri="{FF2B5EF4-FFF2-40B4-BE49-F238E27FC236}">
              <a16:creationId xmlns:a16="http://schemas.microsoft.com/office/drawing/2014/main" id="{056A637D-E659-4D7E-8139-89C79B57D073}"/>
            </a:ext>
          </a:extLst>
        </xdr:cNvPr>
        <xdr:cNvSpPr/>
      </xdr:nvSpPr>
      <xdr:spPr>
        <a:xfrm>
          <a:off x="9339952"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NET TRANSACTION</a:t>
          </a:r>
          <a:r>
            <a:rPr lang="en-US" sz="2000" b="1" baseline="0">
              <a:solidFill>
                <a:schemeClr val="lt1"/>
              </a:solidFill>
              <a:latin typeface="Franklin Gothic Demi Cond" panose="020B0706030402020204" pitchFamily="34" charset="0"/>
              <a:ea typeface="+mn-ea"/>
              <a:cs typeface="+mn-cs"/>
            </a:rPr>
            <a:t> (CASHFLOW)</a:t>
          </a:r>
          <a:endParaRPr lang="en-US" sz="2000" b="1">
            <a:solidFill>
              <a:schemeClr val="lt1"/>
            </a:solidFill>
            <a:latin typeface="Franklin Gothic Demi Cond" panose="020B0706030402020204" pitchFamily="34" charset="0"/>
            <a:ea typeface="+mn-ea"/>
            <a:cs typeface="+mn-cs"/>
          </a:endParaRPr>
        </a:p>
        <a:p>
          <a:pPr marL="0" indent="0" algn="ctr"/>
          <a:fld id="{EB582D6E-4445-433F-B2BE-848B7E7A3D21}" type="TxLink">
            <a:rPr lang="en-US" sz="3200" b="1">
              <a:solidFill>
                <a:schemeClr val="lt1"/>
              </a:solidFill>
              <a:latin typeface="Franklin Gothic Demi Cond" panose="020B0706030402020204" pitchFamily="34" charset="0"/>
              <a:ea typeface="+mn-ea"/>
              <a:cs typeface="+mn-cs"/>
            </a:rPr>
            <a:pPr marL="0" indent="0" algn="ctr"/>
            <a:t>₹ 318.12 K</a:t>
          </a:fld>
          <a:endParaRPr lang="en-IN" sz="2000" b="1">
            <a:solidFill>
              <a:schemeClr val="lt1"/>
            </a:solidFill>
            <a:latin typeface="Franklin Gothic Demi Cond" panose="020B0706030402020204" pitchFamily="34" charset="0"/>
            <a:ea typeface="+mn-ea"/>
            <a:cs typeface="+mn-cs"/>
          </a:endParaRPr>
        </a:p>
      </xdr:txBody>
    </xdr:sp>
    <xdr:clientData/>
  </xdr:twoCellAnchor>
  <xdr:twoCellAnchor>
    <xdr:from>
      <xdr:col>20</xdr:col>
      <xdr:colOff>568146</xdr:colOff>
      <xdr:row>4</xdr:row>
      <xdr:rowOff>43540</xdr:rowOff>
    </xdr:from>
    <xdr:to>
      <xdr:col>26</xdr:col>
      <xdr:colOff>263346</xdr:colOff>
      <xdr:row>9</xdr:row>
      <xdr:rowOff>43544</xdr:rowOff>
    </xdr:to>
    <xdr:sp macro="" textlink="KPI!AA7">
      <xdr:nvSpPr>
        <xdr:cNvPr id="15" name="Rectangle 14">
          <a:extLst>
            <a:ext uri="{FF2B5EF4-FFF2-40B4-BE49-F238E27FC236}">
              <a16:creationId xmlns:a16="http://schemas.microsoft.com/office/drawing/2014/main" id="{F5A1765B-858C-40EC-A3B0-9B85C943C5AF}"/>
            </a:ext>
          </a:extLst>
        </xdr:cNvPr>
        <xdr:cNvSpPr/>
      </xdr:nvSpPr>
      <xdr:spPr>
        <a:xfrm>
          <a:off x="12760146" y="805540"/>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CREDIT TO DEBIT RATIO</a:t>
          </a:r>
        </a:p>
        <a:p>
          <a:pPr marL="0" indent="0" algn="ctr"/>
          <a:fld id="{AAD97374-966B-4133-B359-FBC74542B2DF}" type="TxLink">
            <a:rPr lang="en-US" sz="3200" b="1">
              <a:solidFill>
                <a:schemeClr val="lt1"/>
              </a:solidFill>
              <a:latin typeface="Franklin Gothic Demi Cond" panose="020B0706030402020204" pitchFamily="34" charset="0"/>
              <a:ea typeface="+mn-ea"/>
              <a:cs typeface="+mn-cs"/>
            </a:rPr>
            <a:pPr marL="0" indent="0" algn="ctr"/>
            <a:t>100.25%</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4</xdr:col>
      <xdr:colOff>16081</xdr:colOff>
      <xdr:row>9</xdr:row>
      <xdr:rowOff>87079</xdr:rowOff>
    </xdr:from>
    <xdr:to>
      <xdr:col>15</xdr:col>
      <xdr:colOff>136072</xdr:colOff>
      <xdr:row>34</xdr:row>
      <xdr:rowOff>0</xdr:rowOff>
    </xdr:to>
    <xdr:grpSp>
      <xdr:nvGrpSpPr>
        <xdr:cNvPr id="38" name="Group 37">
          <a:extLst>
            <a:ext uri="{FF2B5EF4-FFF2-40B4-BE49-F238E27FC236}">
              <a16:creationId xmlns:a16="http://schemas.microsoft.com/office/drawing/2014/main" id="{5003216F-E871-AA45-2F59-9864D2C7B626}"/>
            </a:ext>
          </a:extLst>
        </xdr:cNvPr>
        <xdr:cNvGrpSpPr/>
      </xdr:nvGrpSpPr>
      <xdr:grpSpPr>
        <a:xfrm>
          <a:off x="2454481" y="1708061"/>
          <a:ext cx="6825591" cy="4415648"/>
          <a:chOff x="2465367" y="1801579"/>
          <a:chExt cx="6855526" cy="4675421"/>
        </a:xfrm>
      </xdr:grpSpPr>
      <xdr:sp macro="" textlink="">
        <xdr:nvSpPr>
          <xdr:cNvPr id="18" name="Rectangle 17">
            <a:extLst>
              <a:ext uri="{FF2B5EF4-FFF2-40B4-BE49-F238E27FC236}">
                <a16:creationId xmlns:a16="http://schemas.microsoft.com/office/drawing/2014/main" id="{E6E385F5-E78C-EE26-AEEB-740272D461F3}"/>
              </a:ext>
            </a:extLst>
          </xdr:cNvPr>
          <xdr:cNvSpPr/>
        </xdr:nvSpPr>
        <xdr:spPr>
          <a:xfrm>
            <a:off x="2490108" y="1801579"/>
            <a:ext cx="6830785" cy="4675421"/>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6" name="Chart 35">
            <a:extLst>
              <a:ext uri="{FF2B5EF4-FFF2-40B4-BE49-F238E27FC236}">
                <a16:creationId xmlns:a16="http://schemas.microsoft.com/office/drawing/2014/main" id="{59F1B6A2-C7C1-45B5-BC98-DF9F5B9C5A58}"/>
              </a:ext>
            </a:extLst>
          </xdr:cNvPr>
          <xdr:cNvGraphicFramePr>
            <a:graphicFrameLocks/>
          </xdr:cNvGraphicFramePr>
        </xdr:nvGraphicFramePr>
        <xdr:xfrm>
          <a:off x="2465367" y="1801579"/>
          <a:ext cx="6719454" cy="463460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15</xdr:col>
      <xdr:colOff>92280</xdr:colOff>
      <xdr:row>9</xdr:row>
      <xdr:rowOff>87078</xdr:rowOff>
    </xdr:from>
    <xdr:to>
      <xdr:col>26</xdr:col>
      <xdr:colOff>283029</xdr:colOff>
      <xdr:row>34</xdr:row>
      <xdr:rowOff>1</xdr:rowOff>
    </xdr:to>
    <xdr:grpSp>
      <xdr:nvGrpSpPr>
        <xdr:cNvPr id="42" name="Group 41">
          <a:extLst>
            <a:ext uri="{FF2B5EF4-FFF2-40B4-BE49-F238E27FC236}">
              <a16:creationId xmlns:a16="http://schemas.microsoft.com/office/drawing/2014/main" id="{F25A3152-BD2E-769D-1162-AD901224D693}"/>
            </a:ext>
          </a:extLst>
        </xdr:cNvPr>
        <xdr:cNvGrpSpPr/>
      </xdr:nvGrpSpPr>
      <xdr:grpSpPr>
        <a:xfrm>
          <a:off x="9236280" y="1708060"/>
          <a:ext cx="6896349" cy="4415650"/>
          <a:chOff x="9277101" y="1801578"/>
          <a:chExt cx="6926285" cy="4675423"/>
        </a:xfrm>
      </xdr:grpSpPr>
      <xdr:sp macro="" textlink="">
        <xdr:nvSpPr>
          <xdr:cNvPr id="21" name="Rectangle 20">
            <a:extLst>
              <a:ext uri="{FF2B5EF4-FFF2-40B4-BE49-F238E27FC236}">
                <a16:creationId xmlns:a16="http://schemas.microsoft.com/office/drawing/2014/main" id="{DC95E6C6-84F5-23F0-6E47-20CF60873E64}"/>
              </a:ext>
            </a:extLst>
          </xdr:cNvPr>
          <xdr:cNvSpPr/>
        </xdr:nvSpPr>
        <xdr:spPr>
          <a:xfrm>
            <a:off x="9369878" y="1801579"/>
            <a:ext cx="6833508" cy="467542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40" name="Chart 39">
            <a:extLst>
              <a:ext uri="{FF2B5EF4-FFF2-40B4-BE49-F238E27FC236}">
                <a16:creationId xmlns:a16="http://schemas.microsoft.com/office/drawing/2014/main" id="{3B5E75AF-DB37-4FBF-9200-AF670F5C9F3A}"/>
              </a:ext>
            </a:extLst>
          </xdr:cNvPr>
          <xdr:cNvGraphicFramePr>
            <a:graphicFrameLocks/>
          </xdr:cNvGraphicFramePr>
        </xdr:nvGraphicFramePr>
        <xdr:xfrm>
          <a:off x="9277101" y="1801578"/>
          <a:ext cx="6806541" cy="4675421"/>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4</xdr:col>
      <xdr:colOff>2474</xdr:colOff>
      <xdr:row>34</xdr:row>
      <xdr:rowOff>68036</xdr:rowOff>
    </xdr:from>
    <xdr:to>
      <xdr:col>15</xdr:col>
      <xdr:colOff>136072</xdr:colOff>
      <xdr:row>58</xdr:row>
      <xdr:rowOff>68036</xdr:rowOff>
    </xdr:to>
    <xdr:grpSp>
      <xdr:nvGrpSpPr>
        <xdr:cNvPr id="43" name="Group 42">
          <a:extLst>
            <a:ext uri="{FF2B5EF4-FFF2-40B4-BE49-F238E27FC236}">
              <a16:creationId xmlns:a16="http://schemas.microsoft.com/office/drawing/2014/main" id="{44A5A187-10F9-49D0-3326-7DD0AB0F6722}"/>
            </a:ext>
          </a:extLst>
        </xdr:cNvPr>
        <xdr:cNvGrpSpPr/>
      </xdr:nvGrpSpPr>
      <xdr:grpSpPr>
        <a:xfrm>
          <a:off x="2440874" y="6191745"/>
          <a:ext cx="6839198" cy="4322618"/>
          <a:chOff x="2451760" y="6545036"/>
          <a:chExt cx="6869133" cy="4572000"/>
        </a:xfrm>
      </xdr:grpSpPr>
      <xdr:sp macro="" textlink="">
        <xdr:nvSpPr>
          <xdr:cNvPr id="24" name="Rectangle 23">
            <a:extLst>
              <a:ext uri="{FF2B5EF4-FFF2-40B4-BE49-F238E27FC236}">
                <a16:creationId xmlns:a16="http://schemas.microsoft.com/office/drawing/2014/main" id="{14481D8F-B18D-3294-E5AB-3DB33651759A}"/>
              </a:ext>
            </a:extLst>
          </xdr:cNvPr>
          <xdr:cNvSpPr/>
        </xdr:nvSpPr>
        <xdr:spPr>
          <a:xfrm>
            <a:off x="2476501" y="6545036"/>
            <a:ext cx="6844392" cy="4572000"/>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41" name="Chart 40">
            <a:extLst>
              <a:ext uri="{FF2B5EF4-FFF2-40B4-BE49-F238E27FC236}">
                <a16:creationId xmlns:a16="http://schemas.microsoft.com/office/drawing/2014/main" id="{748EEE9C-2846-415A-B0C6-2AAB350B7030}"/>
              </a:ext>
            </a:extLst>
          </xdr:cNvPr>
          <xdr:cNvGraphicFramePr>
            <a:graphicFrameLocks/>
          </xdr:cNvGraphicFramePr>
        </xdr:nvGraphicFramePr>
        <xdr:xfrm>
          <a:off x="2451760" y="6545036"/>
          <a:ext cx="6719454" cy="45720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15</xdr:col>
      <xdr:colOff>100429</xdr:colOff>
      <xdr:row>34</xdr:row>
      <xdr:rowOff>71015</xdr:rowOff>
    </xdr:from>
    <xdr:to>
      <xdr:col>26</xdr:col>
      <xdr:colOff>312964</xdr:colOff>
      <xdr:row>58</xdr:row>
      <xdr:rowOff>54429</xdr:rowOff>
    </xdr:to>
    <xdr:grpSp>
      <xdr:nvGrpSpPr>
        <xdr:cNvPr id="45" name="Group 44">
          <a:extLst>
            <a:ext uri="{FF2B5EF4-FFF2-40B4-BE49-F238E27FC236}">
              <a16:creationId xmlns:a16="http://schemas.microsoft.com/office/drawing/2014/main" id="{8FCB926C-7011-AE82-1907-C6BB0F9D380F}"/>
            </a:ext>
          </a:extLst>
        </xdr:cNvPr>
        <xdr:cNvGrpSpPr/>
      </xdr:nvGrpSpPr>
      <xdr:grpSpPr>
        <a:xfrm>
          <a:off x="9244429" y="6194724"/>
          <a:ext cx="6918135" cy="4306032"/>
          <a:chOff x="9285250" y="6548015"/>
          <a:chExt cx="6948071" cy="4555414"/>
        </a:xfrm>
      </xdr:grpSpPr>
      <xdr:sp macro="" textlink="">
        <xdr:nvSpPr>
          <xdr:cNvPr id="27" name="Rectangle 26">
            <a:extLst>
              <a:ext uri="{FF2B5EF4-FFF2-40B4-BE49-F238E27FC236}">
                <a16:creationId xmlns:a16="http://schemas.microsoft.com/office/drawing/2014/main" id="{A56F4815-4220-93F0-743D-08823E67953B}"/>
              </a:ext>
            </a:extLst>
          </xdr:cNvPr>
          <xdr:cNvSpPr/>
        </xdr:nvSpPr>
        <xdr:spPr>
          <a:xfrm>
            <a:off x="9378027" y="6548016"/>
            <a:ext cx="6855294" cy="4555413"/>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44" name="Chart 43">
            <a:extLst>
              <a:ext uri="{FF2B5EF4-FFF2-40B4-BE49-F238E27FC236}">
                <a16:creationId xmlns:a16="http://schemas.microsoft.com/office/drawing/2014/main" id="{F774207A-4718-4041-8A54-A301EB4CCC4B}"/>
              </a:ext>
            </a:extLst>
          </xdr:cNvPr>
          <xdr:cNvGraphicFramePr>
            <a:graphicFrameLocks/>
          </xdr:cNvGraphicFramePr>
        </xdr:nvGraphicFramePr>
        <xdr:xfrm>
          <a:off x="9285250" y="6548015"/>
          <a:ext cx="6811999" cy="4541805"/>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oneCell">
    <xdr:from>
      <xdr:col>26</xdr:col>
      <xdr:colOff>398318</xdr:colOff>
      <xdr:row>35</xdr:row>
      <xdr:rowOff>86586</xdr:rowOff>
    </xdr:from>
    <xdr:to>
      <xdr:col>30</xdr:col>
      <xdr:colOff>207818</xdr:colOff>
      <xdr:row>43</xdr:row>
      <xdr:rowOff>155859</xdr:rowOff>
    </xdr:to>
    <mc:AlternateContent xmlns:mc="http://schemas.openxmlformats.org/markup-compatibility/2006" xmlns:a14="http://schemas.microsoft.com/office/drawing/2010/main">
      <mc:Choice Requires="a14">
        <xdr:graphicFrame macro="">
          <xdr:nvGraphicFramePr>
            <xdr:cNvPr id="46" name="Transaction Method">
              <a:extLst>
                <a:ext uri="{FF2B5EF4-FFF2-40B4-BE49-F238E27FC236}">
                  <a16:creationId xmlns:a16="http://schemas.microsoft.com/office/drawing/2014/main" id="{846BC21C-D195-4E8E-BD20-5EFE29FBCB47}"/>
                </a:ext>
              </a:extLst>
            </xdr:cNvPr>
            <xdr:cNvGraphicFramePr/>
          </xdr:nvGraphicFramePr>
          <xdr:xfrm>
            <a:off x="0" y="0"/>
            <a:ext cx="0" cy="0"/>
          </xdr:xfrm>
          <a:graphic>
            <a:graphicData uri="http://schemas.microsoft.com/office/drawing/2010/slicer">
              <sle:slicer xmlns:sle="http://schemas.microsoft.com/office/drawing/2010/slicer" name="Transaction Method"/>
            </a:graphicData>
          </a:graphic>
        </xdr:graphicFrame>
      </mc:Choice>
      <mc:Fallback xmlns="">
        <xdr:sp macro="" textlink="">
          <xdr:nvSpPr>
            <xdr:cNvPr id="0" name=""/>
            <xdr:cNvSpPr>
              <a:spLocks noTextEdit="1"/>
            </xdr:cNvSpPr>
          </xdr:nvSpPr>
          <xdr:spPr>
            <a:xfrm>
              <a:off x="16131377" y="6754086"/>
              <a:ext cx="2229970" cy="1593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340303</xdr:colOff>
      <xdr:row>13</xdr:row>
      <xdr:rowOff>125554</xdr:rowOff>
    </xdr:from>
    <xdr:to>
      <xdr:col>30</xdr:col>
      <xdr:colOff>173183</xdr:colOff>
      <xdr:row>20</xdr:row>
      <xdr:rowOff>51952</xdr:rowOff>
    </xdr:to>
    <mc:AlternateContent xmlns:mc="http://schemas.openxmlformats.org/markup-compatibility/2006" xmlns:a14="http://schemas.microsoft.com/office/drawing/2010/main">
      <mc:Choice Requires="a14">
        <xdr:graphicFrame macro="">
          <xdr:nvGraphicFramePr>
            <xdr:cNvPr id="47" name="Transaction Type">
              <a:extLst>
                <a:ext uri="{FF2B5EF4-FFF2-40B4-BE49-F238E27FC236}">
                  <a16:creationId xmlns:a16="http://schemas.microsoft.com/office/drawing/2014/main" id="{65D7C164-BB59-40A0-AF05-B04A4BDBDD86}"/>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16073362" y="2602054"/>
              <a:ext cx="2253350" cy="1259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363682</xdr:colOff>
      <xdr:row>20</xdr:row>
      <xdr:rowOff>138547</xdr:rowOff>
    </xdr:from>
    <xdr:to>
      <xdr:col>30</xdr:col>
      <xdr:colOff>207818</xdr:colOff>
      <xdr:row>34</xdr:row>
      <xdr:rowOff>155865</xdr:rowOff>
    </xdr:to>
    <mc:AlternateContent xmlns:mc="http://schemas.openxmlformats.org/markup-compatibility/2006" xmlns:a14="http://schemas.microsoft.com/office/drawing/2010/main">
      <mc:Choice Requires="a14">
        <xdr:graphicFrame macro="">
          <xdr:nvGraphicFramePr>
            <xdr:cNvPr id="48" name="Branch">
              <a:extLst>
                <a:ext uri="{FF2B5EF4-FFF2-40B4-BE49-F238E27FC236}">
                  <a16:creationId xmlns:a16="http://schemas.microsoft.com/office/drawing/2014/main" id="{27618525-228E-40F6-916E-A87C33624A4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6096741" y="3948547"/>
              <a:ext cx="2264606" cy="2684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389660</xdr:colOff>
      <xdr:row>44</xdr:row>
      <xdr:rowOff>60609</xdr:rowOff>
    </xdr:from>
    <xdr:to>
      <xdr:col>30</xdr:col>
      <xdr:colOff>173182</xdr:colOff>
      <xdr:row>58</xdr:row>
      <xdr:rowOff>34632</xdr:rowOff>
    </xdr:to>
    <mc:AlternateContent xmlns:mc="http://schemas.openxmlformats.org/markup-compatibility/2006" xmlns:a14="http://schemas.microsoft.com/office/drawing/2010/main">
      <mc:Choice Requires="a14">
        <xdr:graphicFrame macro="">
          <xdr:nvGraphicFramePr>
            <xdr:cNvPr id="49" name="Bank Name">
              <a:extLst>
                <a:ext uri="{FF2B5EF4-FFF2-40B4-BE49-F238E27FC236}">
                  <a16:creationId xmlns:a16="http://schemas.microsoft.com/office/drawing/2014/main" id="{C7F1AB49-E7F0-4918-9FEC-D8D9D41C0544}"/>
                </a:ext>
              </a:extLst>
            </xdr:cNvPr>
            <xdr:cNvGraphicFramePr/>
          </xdr:nvGraphicFramePr>
          <xdr:xfrm>
            <a:off x="0" y="0"/>
            <a:ext cx="0" cy="0"/>
          </xdr:xfrm>
          <a:graphic>
            <a:graphicData uri="http://schemas.microsoft.com/office/drawing/2010/slicer">
              <sle:slicer xmlns:sle="http://schemas.microsoft.com/office/drawing/2010/slicer" name="Bank Name"/>
            </a:graphicData>
          </a:graphic>
        </xdr:graphicFrame>
      </mc:Choice>
      <mc:Fallback xmlns="">
        <xdr:sp macro="" textlink="">
          <xdr:nvSpPr>
            <xdr:cNvPr id="0" name=""/>
            <xdr:cNvSpPr>
              <a:spLocks noTextEdit="1"/>
            </xdr:cNvSpPr>
          </xdr:nvSpPr>
          <xdr:spPr>
            <a:xfrm>
              <a:off x="16122719" y="8442609"/>
              <a:ext cx="2203992" cy="2641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329046</xdr:colOff>
      <xdr:row>4</xdr:row>
      <xdr:rowOff>69272</xdr:rowOff>
    </xdr:from>
    <xdr:to>
      <xdr:col>30</xdr:col>
      <xdr:colOff>155864</xdr:colOff>
      <xdr:row>13</xdr:row>
      <xdr:rowOff>40697</xdr:rowOff>
    </xdr:to>
    <mc:AlternateContent xmlns:mc="http://schemas.openxmlformats.org/markup-compatibility/2006" xmlns:tsle="http://schemas.microsoft.com/office/drawing/2012/timeslicer">
      <mc:Choice Requires="tsle">
        <xdr:graphicFrame macro="">
          <xdr:nvGraphicFramePr>
            <xdr:cNvPr id="50" name="Transaction Date">
              <a:extLst>
                <a:ext uri="{FF2B5EF4-FFF2-40B4-BE49-F238E27FC236}">
                  <a16:creationId xmlns:a16="http://schemas.microsoft.com/office/drawing/2014/main" id="{9D4FDBDF-3053-4530-AC36-1A89A6616229}"/>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16062105" y="831272"/>
              <a:ext cx="2247288" cy="1685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32657</xdr:colOff>
      <xdr:row>0</xdr:row>
      <xdr:rowOff>43543</xdr:rowOff>
    </xdr:from>
    <xdr:to>
      <xdr:col>30</xdr:col>
      <xdr:colOff>156883</xdr:colOff>
      <xdr:row>3</xdr:row>
      <xdr:rowOff>174172</xdr:rowOff>
    </xdr:to>
    <xdr:sp macro="" textlink="">
      <xdr:nvSpPr>
        <xdr:cNvPr id="2" name="Rectangle 1">
          <a:extLst>
            <a:ext uri="{FF2B5EF4-FFF2-40B4-BE49-F238E27FC236}">
              <a16:creationId xmlns:a16="http://schemas.microsoft.com/office/drawing/2014/main" id="{0669767F-8F2F-4129-BAC1-11430ACDE255}"/>
            </a:ext>
          </a:extLst>
        </xdr:cNvPr>
        <xdr:cNvSpPr/>
      </xdr:nvSpPr>
      <xdr:spPr>
        <a:xfrm>
          <a:off x="2471057" y="43543"/>
          <a:ext cx="15973826" cy="702129"/>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Cooper Black" panose="0208090404030B020404" pitchFamily="18" charset="0"/>
            </a:rPr>
            <a:t>BANKING</a:t>
          </a:r>
          <a:r>
            <a:rPr lang="en-IN" sz="4000" baseline="0">
              <a:latin typeface="Cooper Black" panose="0208090404030B020404" pitchFamily="18" charset="0"/>
            </a:rPr>
            <a:t> LOAN ANALYTICS DASHBOARD</a:t>
          </a:r>
          <a:endParaRPr lang="en-IN" sz="4000">
            <a:latin typeface="Cooper Black" panose="0208090404030B020404" pitchFamily="18" charset="0"/>
          </a:endParaRPr>
        </a:p>
      </xdr:txBody>
    </xdr:sp>
    <xdr:clientData/>
  </xdr:twoCellAnchor>
  <xdr:twoCellAnchor>
    <xdr:from>
      <xdr:col>0</xdr:col>
      <xdr:colOff>76199</xdr:colOff>
      <xdr:row>0</xdr:row>
      <xdr:rowOff>43542</xdr:rowOff>
    </xdr:from>
    <xdr:to>
      <xdr:col>3</xdr:col>
      <xdr:colOff>571500</xdr:colOff>
      <xdr:row>58</xdr:row>
      <xdr:rowOff>81644</xdr:rowOff>
    </xdr:to>
    <xdr:sp macro="" textlink="">
      <xdr:nvSpPr>
        <xdr:cNvPr id="3" name="Rectangle 2">
          <a:extLst>
            <a:ext uri="{FF2B5EF4-FFF2-40B4-BE49-F238E27FC236}">
              <a16:creationId xmlns:a16="http://schemas.microsoft.com/office/drawing/2014/main" id="{CD3A69BC-736F-485D-9769-CDE860544291}"/>
            </a:ext>
          </a:extLst>
        </xdr:cNvPr>
        <xdr:cNvSpPr/>
      </xdr:nvSpPr>
      <xdr:spPr>
        <a:xfrm>
          <a:off x="76199" y="43542"/>
          <a:ext cx="2324101" cy="1108710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87086</xdr:colOff>
      <xdr:row>48</xdr:row>
      <xdr:rowOff>86836</xdr:rowOff>
    </xdr:from>
    <xdr:to>
      <xdr:col>3</xdr:col>
      <xdr:colOff>566057</xdr:colOff>
      <xdr:row>55</xdr:row>
      <xdr:rowOff>130378</xdr:rowOff>
    </xdr:to>
    <xdr:sp macro="" textlink="">
      <xdr:nvSpPr>
        <xdr:cNvPr id="4" name="Rectangle 3">
          <a:extLst>
            <a:ext uri="{FF2B5EF4-FFF2-40B4-BE49-F238E27FC236}">
              <a16:creationId xmlns:a16="http://schemas.microsoft.com/office/drawing/2014/main" id="{E42BEC85-688F-4BEC-B7FF-FC42B4BE20FE}"/>
            </a:ext>
          </a:extLst>
        </xdr:cNvPr>
        <xdr:cNvSpPr/>
      </xdr:nvSpPr>
      <xdr:spPr>
        <a:xfrm>
          <a:off x="87086" y="9230836"/>
          <a:ext cx="2297380" cy="1377042"/>
        </a:xfrm>
        <a:prstGeom prst="rect">
          <a:avLst/>
        </a:prstGeom>
        <a:solidFill>
          <a:schemeClr val="tx2">
            <a:lumMod val="25000"/>
            <a:lumOff val="75000"/>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54424</xdr:rowOff>
    </xdr:from>
    <xdr:to>
      <xdr:col>4</xdr:col>
      <xdr:colOff>43547</xdr:colOff>
      <xdr:row>54</xdr:row>
      <xdr:rowOff>190087</xdr:rowOff>
    </xdr:to>
    <xdr:grpSp>
      <xdr:nvGrpSpPr>
        <xdr:cNvPr id="5" name="Group 4">
          <a:extLst>
            <a:ext uri="{FF2B5EF4-FFF2-40B4-BE49-F238E27FC236}">
              <a16:creationId xmlns:a16="http://schemas.microsoft.com/office/drawing/2014/main" id="{A89960E8-9813-4E31-B8E5-41C7E0084D60}"/>
            </a:ext>
          </a:extLst>
        </xdr:cNvPr>
        <xdr:cNvGrpSpPr/>
      </xdr:nvGrpSpPr>
      <xdr:grpSpPr>
        <a:xfrm>
          <a:off x="0" y="54424"/>
          <a:ext cx="2481947" cy="9853934"/>
          <a:chOff x="0" y="54424"/>
          <a:chExt cx="2481947" cy="10127013"/>
        </a:xfrm>
      </xdr:grpSpPr>
      <xdr:pic>
        <xdr:nvPicPr>
          <xdr:cNvPr id="6" name="Picture 5">
            <a:extLst>
              <a:ext uri="{FF2B5EF4-FFF2-40B4-BE49-F238E27FC236}">
                <a16:creationId xmlns:a16="http://schemas.microsoft.com/office/drawing/2014/main" id="{7DA46517-87AB-0618-0463-6AF427ED3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4424"/>
            <a:ext cx="2481947" cy="1654631"/>
          </a:xfrm>
          <a:prstGeom prst="rect">
            <a:avLst/>
          </a:prstGeom>
        </xdr:spPr>
      </xdr:pic>
      <xdr:pic>
        <xdr:nvPicPr>
          <xdr:cNvPr id="7" name="Picture 6">
            <a:hlinkClick xmlns:r="http://schemas.openxmlformats.org/officeDocument/2006/relationships" r:id="rId2"/>
            <a:extLst>
              <a:ext uri="{FF2B5EF4-FFF2-40B4-BE49-F238E27FC236}">
                <a16:creationId xmlns:a16="http://schemas.microsoft.com/office/drawing/2014/main" id="{587C9F55-967F-DA6B-135D-DECBE8BFD0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3138" y="2351307"/>
            <a:ext cx="1080000" cy="1080000"/>
          </a:xfrm>
          <a:prstGeom prst="rect">
            <a:avLst/>
          </a:prstGeom>
          <a:noFill/>
          <a:effectLst/>
        </xdr:spPr>
      </xdr:pic>
      <xdr:pic>
        <xdr:nvPicPr>
          <xdr:cNvPr id="8" name="Picture 7">
            <a:hlinkClick xmlns:r="http://schemas.openxmlformats.org/officeDocument/2006/relationships" r:id="rId4"/>
            <a:extLst>
              <a:ext uri="{FF2B5EF4-FFF2-40B4-BE49-F238E27FC236}">
                <a16:creationId xmlns:a16="http://schemas.microsoft.com/office/drawing/2014/main" id="{9902151C-3153-FC49-9C28-5EB30708871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2256" y="4189522"/>
            <a:ext cx="1080000" cy="1080000"/>
          </a:xfrm>
          <a:prstGeom prst="rect">
            <a:avLst/>
          </a:prstGeom>
        </xdr:spPr>
      </xdr:pic>
      <xdr:pic>
        <xdr:nvPicPr>
          <xdr:cNvPr id="9" name="Picture 8">
            <a:hlinkClick xmlns:r="http://schemas.openxmlformats.org/officeDocument/2006/relationships" r:id="rId6"/>
            <a:extLst>
              <a:ext uri="{FF2B5EF4-FFF2-40B4-BE49-F238E27FC236}">
                <a16:creationId xmlns:a16="http://schemas.microsoft.com/office/drawing/2014/main" id="{1EF8B2B9-7691-DA32-E8B8-02603E38B51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9" y="5815411"/>
            <a:ext cx="1080000" cy="1080000"/>
          </a:xfrm>
          <a:prstGeom prst="rect">
            <a:avLst/>
          </a:prstGeom>
        </xdr:spPr>
      </xdr:pic>
      <xdr:pic>
        <xdr:nvPicPr>
          <xdr:cNvPr id="10" name="Picture 9">
            <a:hlinkClick xmlns:r="http://schemas.openxmlformats.org/officeDocument/2006/relationships" r:id="rId8"/>
            <a:extLst>
              <a:ext uri="{FF2B5EF4-FFF2-40B4-BE49-F238E27FC236}">
                <a16:creationId xmlns:a16="http://schemas.microsoft.com/office/drawing/2014/main" id="{37263327-3EEE-2D1F-A2F4-5601106DD8B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4028" y="7452189"/>
            <a:ext cx="1080000" cy="1080000"/>
          </a:xfrm>
          <a:prstGeom prst="rect">
            <a:avLst/>
          </a:prstGeom>
        </xdr:spPr>
      </xdr:pic>
      <xdr:pic>
        <xdr:nvPicPr>
          <xdr:cNvPr id="11" name="Picture 10">
            <a:extLst>
              <a:ext uri="{FF2B5EF4-FFF2-40B4-BE49-F238E27FC236}">
                <a16:creationId xmlns:a16="http://schemas.microsoft.com/office/drawing/2014/main" id="{22A4CABB-89BC-1BE1-1D91-AE6710F95DF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53143" y="9101437"/>
            <a:ext cx="1080000" cy="1080000"/>
          </a:xfrm>
          <a:prstGeom prst="rect">
            <a:avLst/>
          </a:prstGeom>
        </xdr:spPr>
      </xdr:pic>
    </xdr:grpSp>
    <xdr:clientData/>
  </xdr:twoCellAnchor>
  <xdr:twoCellAnchor>
    <xdr:from>
      <xdr:col>4</xdr:col>
      <xdr:colOff>43543</xdr:colOff>
      <xdr:row>4</xdr:row>
      <xdr:rowOff>43543</xdr:rowOff>
    </xdr:from>
    <xdr:to>
      <xdr:col>9</xdr:col>
      <xdr:colOff>348343</xdr:colOff>
      <xdr:row>9</xdr:row>
      <xdr:rowOff>43547</xdr:rowOff>
    </xdr:to>
    <xdr:sp macro="" textlink="KPI!AE14">
      <xdr:nvSpPr>
        <xdr:cNvPr id="12" name="Rectangle 11">
          <a:extLst>
            <a:ext uri="{FF2B5EF4-FFF2-40B4-BE49-F238E27FC236}">
              <a16:creationId xmlns:a16="http://schemas.microsoft.com/office/drawing/2014/main" id="{83367703-BC24-4042-84BE-C6D7F25AE3D6}"/>
            </a:ext>
          </a:extLst>
        </xdr:cNvPr>
        <xdr:cNvSpPr/>
      </xdr:nvSpPr>
      <xdr:spPr>
        <a:xfrm>
          <a:off x="2481943"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HIGH RISK TXN</a:t>
          </a:r>
          <a:r>
            <a:rPr lang="en-US" sz="2000" b="1" baseline="0">
              <a:solidFill>
                <a:schemeClr val="lt1"/>
              </a:solidFill>
              <a:latin typeface="Franklin Gothic Demi Cond" panose="020B0706030402020204" pitchFamily="34" charset="0"/>
              <a:ea typeface="+mn-ea"/>
              <a:cs typeface="+mn-cs"/>
            </a:rPr>
            <a:t> FLAG COUNT</a:t>
          </a:r>
          <a:endParaRPr lang="en-US" sz="2000" b="1">
            <a:solidFill>
              <a:schemeClr val="lt1"/>
            </a:solidFill>
            <a:latin typeface="Franklin Gothic Demi Cond" panose="020B0706030402020204" pitchFamily="34" charset="0"/>
            <a:ea typeface="+mn-ea"/>
            <a:cs typeface="+mn-cs"/>
          </a:endParaRPr>
        </a:p>
        <a:p>
          <a:pPr marL="0" indent="0" algn="ctr"/>
          <a:fld id="{EDDCB498-8904-4D77-BBF6-DBCE957ABE76}" type="TxLink">
            <a:rPr lang="en-US" sz="3200" b="1">
              <a:solidFill>
                <a:schemeClr val="lt1"/>
              </a:solidFill>
              <a:latin typeface="Franklin Gothic Demi Cond" panose="020B0706030402020204" pitchFamily="34" charset="0"/>
              <a:ea typeface="+mn-ea"/>
              <a:cs typeface="+mn-cs"/>
            </a:rPr>
            <a:pPr marL="0" indent="0" algn="ctr"/>
            <a:t> 20.43 K</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9</xdr:col>
      <xdr:colOff>424543</xdr:colOff>
      <xdr:row>4</xdr:row>
      <xdr:rowOff>43545</xdr:rowOff>
    </xdr:from>
    <xdr:to>
      <xdr:col>15</xdr:col>
      <xdr:colOff>119743</xdr:colOff>
      <xdr:row>9</xdr:row>
      <xdr:rowOff>43549</xdr:rowOff>
    </xdr:to>
    <xdr:sp macro="" textlink="KPI!AF14">
      <xdr:nvSpPr>
        <xdr:cNvPr id="13" name="Rectangle 12">
          <a:extLst>
            <a:ext uri="{FF2B5EF4-FFF2-40B4-BE49-F238E27FC236}">
              <a16:creationId xmlns:a16="http://schemas.microsoft.com/office/drawing/2014/main" id="{DA0A8A3E-D423-4602-BE3D-090E10388A51}"/>
            </a:ext>
          </a:extLst>
        </xdr:cNvPr>
        <xdr:cNvSpPr/>
      </xdr:nvSpPr>
      <xdr:spPr>
        <a:xfrm>
          <a:off x="5910943" y="805545"/>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SUSPICIOUS TXN FREQUENCY</a:t>
          </a:r>
        </a:p>
        <a:p>
          <a:pPr marL="0" indent="0" algn="ctr"/>
          <a:fld id="{E60A096C-A69E-4421-A733-7257759EBFCD}" type="TxLink">
            <a:rPr lang="en-US" sz="3200" b="1">
              <a:solidFill>
                <a:schemeClr val="lt1"/>
              </a:solidFill>
              <a:latin typeface="Franklin Gothic Demi Cond" panose="020B0706030402020204" pitchFamily="34" charset="0"/>
              <a:ea typeface="+mn-ea"/>
              <a:cs typeface="+mn-cs"/>
            </a:rPr>
            <a:pPr marL="0" indent="0" algn="ctr"/>
            <a:t>9.98%</a:t>
          </a:fld>
          <a:endParaRPr lang="en-US" sz="3200" b="1">
            <a:solidFill>
              <a:schemeClr val="lt1"/>
            </a:solidFill>
            <a:latin typeface="Franklin Gothic Demi Cond" panose="020B0706030402020204" pitchFamily="34" charset="0"/>
            <a:ea typeface="+mn-ea"/>
            <a:cs typeface="+mn-cs"/>
          </a:endParaRPr>
        </a:p>
      </xdr:txBody>
    </xdr:sp>
    <xdr:clientData/>
  </xdr:twoCellAnchor>
  <xdr:twoCellAnchor>
    <xdr:from>
      <xdr:col>15</xdr:col>
      <xdr:colOff>195952</xdr:colOff>
      <xdr:row>4</xdr:row>
      <xdr:rowOff>43543</xdr:rowOff>
    </xdr:from>
    <xdr:to>
      <xdr:col>20</xdr:col>
      <xdr:colOff>500752</xdr:colOff>
      <xdr:row>9</xdr:row>
      <xdr:rowOff>43547</xdr:rowOff>
    </xdr:to>
    <xdr:sp macro="" textlink="KPI!AE15">
      <xdr:nvSpPr>
        <xdr:cNvPr id="14" name="Rectangle 13">
          <a:extLst>
            <a:ext uri="{FF2B5EF4-FFF2-40B4-BE49-F238E27FC236}">
              <a16:creationId xmlns:a16="http://schemas.microsoft.com/office/drawing/2014/main" id="{68D8E2DF-BB90-4A14-9E27-0F08D65A645A}"/>
            </a:ext>
          </a:extLst>
        </xdr:cNvPr>
        <xdr:cNvSpPr/>
      </xdr:nvSpPr>
      <xdr:spPr>
        <a:xfrm>
          <a:off x="9339952" y="805543"/>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AVERAGE TRANSACTION</a:t>
          </a:r>
        </a:p>
        <a:p>
          <a:pPr marL="0" indent="0" algn="ctr"/>
          <a:fld id="{63918BD5-AF72-448A-8FF6-B8D79C45430A}" type="TxLink">
            <a:rPr lang="en-US" sz="3200" b="1">
              <a:solidFill>
                <a:schemeClr val="lt1"/>
              </a:solidFill>
              <a:latin typeface="Franklin Gothic Demi Cond" panose="020B0706030402020204" pitchFamily="34" charset="0"/>
              <a:ea typeface="+mn-ea"/>
              <a:cs typeface="+mn-cs"/>
            </a:rPr>
            <a:pPr marL="0" indent="0" algn="ctr"/>
            <a:t>₹ 2.55 K</a:t>
          </a:fld>
          <a:endParaRPr lang="en-IN" sz="3200" b="1">
            <a:solidFill>
              <a:schemeClr val="lt1"/>
            </a:solidFill>
            <a:latin typeface="Franklin Gothic Demi Cond" panose="020B0706030402020204" pitchFamily="34" charset="0"/>
            <a:ea typeface="+mn-ea"/>
            <a:cs typeface="+mn-cs"/>
          </a:endParaRPr>
        </a:p>
      </xdr:txBody>
    </xdr:sp>
    <xdr:clientData/>
  </xdr:twoCellAnchor>
  <xdr:twoCellAnchor>
    <xdr:from>
      <xdr:col>20</xdr:col>
      <xdr:colOff>568146</xdr:colOff>
      <xdr:row>4</xdr:row>
      <xdr:rowOff>43540</xdr:rowOff>
    </xdr:from>
    <xdr:to>
      <xdr:col>26</xdr:col>
      <xdr:colOff>263346</xdr:colOff>
      <xdr:row>9</xdr:row>
      <xdr:rowOff>43544</xdr:rowOff>
    </xdr:to>
    <xdr:sp macro="" textlink="KPI!AE18">
      <xdr:nvSpPr>
        <xdr:cNvPr id="15" name="Rectangle 14">
          <a:extLst>
            <a:ext uri="{FF2B5EF4-FFF2-40B4-BE49-F238E27FC236}">
              <a16:creationId xmlns:a16="http://schemas.microsoft.com/office/drawing/2014/main" id="{C4C88F36-FAA1-41D3-BE9E-4FCB978292B8}"/>
            </a:ext>
          </a:extLst>
        </xdr:cNvPr>
        <xdr:cNvSpPr/>
      </xdr:nvSpPr>
      <xdr:spPr>
        <a:xfrm>
          <a:off x="12760146" y="805540"/>
          <a:ext cx="3352800" cy="952504"/>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Franklin Gothic Demi Cond" panose="020B0706030402020204" pitchFamily="34" charset="0"/>
              <a:ea typeface="+mn-ea"/>
              <a:cs typeface="+mn-cs"/>
            </a:rPr>
            <a:t>HIGHEST GROWTH BRANCH</a:t>
          </a:r>
        </a:p>
        <a:p>
          <a:pPr marL="0" indent="0" algn="ctr"/>
          <a:fld id="{CDE45BE4-023F-47AC-B37A-5D3A698C7DB6}" type="TxLink">
            <a:rPr lang="en-US" sz="2000" b="1">
              <a:solidFill>
                <a:schemeClr val="lt1"/>
              </a:solidFill>
              <a:latin typeface="Franklin Gothic Demi Cond" panose="020B0706030402020204" pitchFamily="34" charset="0"/>
              <a:ea typeface="+mn-ea"/>
              <a:cs typeface="+mn-cs"/>
            </a:rPr>
            <a:pPr marL="0" indent="0" algn="ctr"/>
            <a:t>Suburban Branch (14.20%)</a:t>
          </a:fld>
          <a:endParaRPr lang="en-US" sz="2000" b="1">
            <a:solidFill>
              <a:schemeClr val="lt1"/>
            </a:solidFill>
            <a:latin typeface="Franklin Gothic Demi Cond" panose="020B0706030402020204" pitchFamily="34" charset="0"/>
            <a:ea typeface="+mn-ea"/>
            <a:cs typeface="+mn-cs"/>
          </a:endParaRPr>
        </a:p>
      </xdr:txBody>
    </xdr:sp>
    <xdr:clientData/>
  </xdr:twoCellAnchor>
  <xdr:twoCellAnchor editAs="oneCell">
    <xdr:from>
      <xdr:col>26</xdr:col>
      <xdr:colOff>363681</xdr:colOff>
      <xdr:row>28</xdr:row>
      <xdr:rowOff>86587</xdr:rowOff>
    </xdr:from>
    <xdr:to>
      <xdr:col>30</xdr:col>
      <xdr:colOff>173181</xdr:colOff>
      <xdr:row>36</xdr:row>
      <xdr:rowOff>155860</xdr:rowOff>
    </xdr:to>
    <mc:AlternateContent xmlns:mc="http://schemas.openxmlformats.org/markup-compatibility/2006" xmlns:a14="http://schemas.microsoft.com/office/drawing/2010/main">
      <mc:Choice Requires="a14">
        <xdr:graphicFrame macro="">
          <xdr:nvGraphicFramePr>
            <xdr:cNvPr id="28" name="Transaction Method 1">
              <a:extLst>
                <a:ext uri="{FF2B5EF4-FFF2-40B4-BE49-F238E27FC236}">
                  <a16:creationId xmlns:a16="http://schemas.microsoft.com/office/drawing/2014/main" id="{80930B1B-CE4C-46D6-A04A-DDF32D2EC878}"/>
                </a:ext>
              </a:extLst>
            </xdr:cNvPr>
            <xdr:cNvGraphicFramePr/>
          </xdr:nvGraphicFramePr>
          <xdr:xfrm>
            <a:off x="0" y="0"/>
            <a:ext cx="0" cy="0"/>
          </xdr:xfrm>
          <a:graphic>
            <a:graphicData uri="http://schemas.microsoft.com/office/drawing/2010/slicer">
              <sle:slicer xmlns:sle="http://schemas.microsoft.com/office/drawing/2010/slicer" name="Transaction Method 1"/>
            </a:graphicData>
          </a:graphic>
        </xdr:graphicFrame>
      </mc:Choice>
      <mc:Fallback xmlns="">
        <xdr:sp macro="" textlink="">
          <xdr:nvSpPr>
            <xdr:cNvPr id="0" name=""/>
            <xdr:cNvSpPr>
              <a:spLocks noTextEdit="1"/>
            </xdr:cNvSpPr>
          </xdr:nvSpPr>
          <xdr:spPr>
            <a:xfrm>
              <a:off x="16123226" y="5420587"/>
              <a:ext cx="2234046" cy="1593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329046</xdr:colOff>
      <xdr:row>4</xdr:row>
      <xdr:rowOff>69272</xdr:rowOff>
    </xdr:from>
    <xdr:to>
      <xdr:col>30</xdr:col>
      <xdr:colOff>155864</xdr:colOff>
      <xdr:row>13</xdr:row>
      <xdr:rowOff>40697</xdr:rowOff>
    </xdr:to>
    <mc:AlternateContent xmlns:mc="http://schemas.openxmlformats.org/markup-compatibility/2006" xmlns:tsle="http://schemas.microsoft.com/office/drawing/2012/timeslicer">
      <mc:Choice Requires="tsle">
        <xdr:graphicFrame macro="">
          <xdr:nvGraphicFramePr>
            <xdr:cNvPr id="32" name="Transaction Date 1">
              <a:extLst>
                <a:ext uri="{FF2B5EF4-FFF2-40B4-BE49-F238E27FC236}">
                  <a16:creationId xmlns:a16="http://schemas.microsoft.com/office/drawing/2014/main" id="{1641CFCF-BE14-4D61-B89D-FFD7EC4D84BD}"/>
                </a:ext>
              </a:extLst>
            </xdr:cNvPr>
            <xdr:cNvGraphicFramePr/>
          </xdr:nvGraphicFramePr>
          <xdr:xfrm>
            <a:off x="0" y="0"/>
            <a:ext cx="0" cy="0"/>
          </xdr:xfrm>
          <a:graphic>
            <a:graphicData uri="http://schemas.microsoft.com/office/drawing/2012/timeslicer">
              <tsle:timeslicer name="Transaction Date 1"/>
            </a:graphicData>
          </a:graphic>
        </xdr:graphicFrame>
      </mc:Choice>
      <mc:Fallback xmlns="">
        <xdr:sp macro="" textlink="">
          <xdr:nvSpPr>
            <xdr:cNvPr id="0" name=""/>
            <xdr:cNvSpPr>
              <a:spLocks noTextEdit="1"/>
            </xdr:cNvSpPr>
          </xdr:nvSpPr>
          <xdr:spPr>
            <a:xfrm>
              <a:off x="16088591" y="831272"/>
              <a:ext cx="2251364" cy="1685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40575</xdr:colOff>
      <xdr:row>9</xdr:row>
      <xdr:rowOff>87078</xdr:rowOff>
    </xdr:from>
    <xdr:to>
      <xdr:col>15</xdr:col>
      <xdr:colOff>136072</xdr:colOff>
      <xdr:row>34</xdr:row>
      <xdr:rowOff>0</xdr:rowOff>
    </xdr:to>
    <xdr:grpSp>
      <xdr:nvGrpSpPr>
        <xdr:cNvPr id="41" name="Group 40">
          <a:extLst>
            <a:ext uri="{FF2B5EF4-FFF2-40B4-BE49-F238E27FC236}">
              <a16:creationId xmlns:a16="http://schemas.microsoft.com/office/drawing/2014/main" id="{E6517BED-137E-7F25-2021-28089AD7E952}"/>
            </a:ext>
          </a:extLst>
        </xdr:cNvPr>
        <xdr:cNvGrpSpPr/>
      </xdr:nvGrpSpPr>
      <xdr:grpSpPr>
        <a:xfrm>
          <a:off x="2478975" y="1708060"/>
          <a:ext cx="6801097" cy="4415649"/>
          <a:chOff x="2465120" y="1801578"/>
          <a:chExt cx="6762997" cy="4675422"/>
        </a:xfrm>
      </xdr:grpSpPr>
      <xdr:sp macro="" textlink="">
        <xdr:nvSpPr>
          <xdr:cNvPr id="17" name="Rectangle 16">
            <a:extLst>
              <a:ext uri="{FF2B5EF4-FFF2-40B4-BE49-F238E27FC236}">
                <a16:creationId xmlns:a16="http://schemas.microsoft.com/office/drawing/2014/main" id="{18465F68-0172-C372-7EFB-2660B2EB29DC}"/>
              </a:ext>
            </a:extLst>
          </xdr:cNvPr>
          <xdr:cNvSpPr/>
        </xdr:nvSpPr>
        <xdr:spPr>
          <a:xfrm>
            <a:off x="2465121" y="1801579"/>
            <a:ext cx="6762996" cy="4675421"/>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7" name="Chart 36">
            <a:extLst>
              <a:ext uri="{FF2B5EF4-FFF2-40B4-BE49-F238E27FC236}">
                <a16:creationId xmlns:a16="http://schemas.microsoft.com/office/drawing/2014/main" id="{758A0E0B-3339-4D8A-A870-097B12D8869D}"/>
              </a:ext>
            </a:extLst>
          </xdr:cNvPr>
          <xdr:cNvGraphicFramePr>
            <a:graphicFrameLocks/>
          </xdr:cNvGraphicFramePr>
        </xdr:nvGraphicFramePr>
        <xdr:xfrm>
          <a:off x="2465120" y="1801578"/>
          <a:ext cx="6644243" cy="467542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15</xdr:col>
      <xdr:colOff>184146</xdr:colOff>
      <xdr:row>9</xdr:row>
      <xdr:rowOff>87078</xdr:rowOff>
    </xdr:from>
    <xdr:to>
      <xdr:col>26</xdr:col>
      <xdr:colOff>283029</xdr:colOff>
      <xdr:row>34</xdr:row>
      <xdr:rowOff>1</xdr:rowOff>
    </xdr:to>
    <xdr:grpSp>
      <xdr:nvGrpSpPr>
        <xdr:cNvPr id="42" name="Group 41">
          <a:extLst>
            <a:ext uri="{FF2B5EF4-FFF2-40B4-BE49-F238E27FC236}">
              <a16:creationId xmlns:a16="http://schemas.microsoft.com/office/drawing/2014/main" id="{262939B4-D82B-88F5-E54B-9F282E1ADB9C}"/>
            </a:ext>
          </a:extLst>
        </xdr:cNvPr>
        <xdr:cNvGrpSpPr/>
      </xdr:nvGrpSpPr>
      <xdr:grpSpPr>
        <a:xfrm>
          <a:off x="9328146" y="1708060"/>
          <a:ext cx="6804483" cy="4415650"/>
          <a:chOff x="9276191" y="1801578"/>
          <a:chExt cx="6766383" cy="4675423"/>
        </a:xfrm>
      </xdr:grpSpPr>
      <xdr:sp macro="" textlink="">
        <xdr:nvSpPr>
          <xdr:cNvPr id="20" name="Rectangle 19">
            <a:extLst>
              <a:ext uri="{FF2B5EF4-FFF2-40B4-BE49-F238E27FC236}">
                <a16:creationId xmlns:a16="http://schemas.microsoft.com/office/drawing/2014/main" id="{B5F961EF-3711-0BEC-6915-A805D6CFF05E}"/>
              </a:ext>
            </a:extLst>
          </xdr:cNvPr>
          <xdr:cNvSpPr/>
        </xdr:nvSpPr>
        <xdr:spPr>
          <a:xfrm>
            <a:off x="9276191" y="1801579"/>
            <a:ext cx="6766383" cy="4675422"/>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8" name="Chart 37">
            <a:extLst>
              <a:ext uri="{FF2B5EF4-FFF2-40B4-BE49-F238E27FC236}">
                <a16:creationId xmlns:a16="http://schemas.microsoft.com/office/drawing/2014/main" id="{71B2FF31-00E4-48E0-8F3B-9943A660D96B}"/>
              </a:ext>
            </a:extLst>
          </xdr:cNvPr>
          <xdr:cNvGraphicFramePr>
            <a:graphicFrameLocks/>
          </xdr:cNvGraphicFramePr>
        </xdr:nvGraphicFramePr>
        <xdr:xfrm>
          <a:off x="9276191" y="1801578"/>
          <a:ext cx="6604582" cy="464078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4</xdr:col>
      <xdr:colOff>9652</xdr:colOff>
      <xdr:row>34</xdr:row>
      <xdr:rowOff>68035</xdr:rowOff>
    </xdr:from>
    <xdr:to>
      <xdr:col>15</xdr:col>
      <xdr:colOff>118754</xdr:colOff>
      <xdr:row>58</xdr:row>
      <xdr:rowOff>68036</xdr:rowOff>
    </xdr:to>
    <xdr:grpSp>
      <xdr:nvGrpSpPr>
        <xdr:cNvPr id="43" name="Group 42">
          <a:extLst>
            <a:ext uri="{FF2B5EF4-FFF2-40B4-BE49-F238E27FC236}">
              <a16:creationId xmlns:a16="http://schemas.microsoft.com/office/drawing/2014/main" id="{BC09BD07-8474-E184-8FAC-CB6D067065AD}"/>
            </a:ext>
          </a:extLst>
        </xdr:cNvPr>
        <xdr:cNvGrpSpPr/>
      </xdr:nvGrpSpPr>
      <xdr:grpSpPr>
        <a:xfrm>
          <a:off x="2448052" y="6191744"/>
          <a:ext cx="6814702" cy="4322619"/>
          <a:chOff x="2451515" y="6545035"/>
          <a:chExt cx="6776602" cy="4572001"/>
        </a:xfrm>
      </xdr:grpSpPr>
      <xdr:sp macro="" textlink="">
        <xdr:nvSpPr>
          <xdr:cNvPr id="23" name="Rectangle 22">
            <a:extLst>
              <a:ext uri="{FF2B5EF4-FFF2-40B4-BE49-F238E27FC236}">
                <a16:creationId xmlns:a16="http://schemas.microsoft.com/office/drawing/2014/main" id="{0AA9F1C1-5020-B70D-3298-06EC2A8B7903}"/>
              </a:ext>
            </a:extLst>
          </xdr:cNvPr>
          <xdr:cNvSpPr/>
        </xdr:nvSpPr>
        <xdr:spPr>
          <a:xfrm>
            <a:off x="2451515" y="6545036"/>
            <a:ext cx="6776602" cy="4572000"/>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39" name="Chart 38">
            <a:extLst>
              <a:ext uri="{FF2B5EF4-FFF2-40B4-BE49-F238E27FC236}">
                <a16:creationId xmlns:a16="http://schemas.microsoft.com/office/drawing/2014/main" id="{C3FF5CE5-3171-4144-ADEB-122292FE363D}"/>
              </a:ext>
            </a:extLst>
          </xdr:cNvPr>
          <xdr:cNvGraphicFramePr>
            <a:graphicFrameLocks/>
          </xdr:cNvGraphicFramePr>
        </xdr:nvGraphicFramePr>
        <xdr:xfrm>
          <a:off x="2451515" y="6545035"/>
          <a:ext cx="6623212" cy="455591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15</xdr:col>
      <xdr:colOff>174980</xdr:colOff>
      <xdr:row>34</xdr:row>
      <xdr:rowOff>71016</xdr:rowOff>
    </xdr:from>
    <xdr:to>
      <xdr:col>26</xdr:col>
      <xdr:colOff>295646</xdr:colOff>
      <xdr:row>58</xdr:row>
      <xdr:rowOff>54429</xdr:rowOff>
    </xdr:to>
    <xdr:grpSp>
      <xdr:nvGrpSpPr>
        <xdr:cNvPr id="44" name="Group 43">
          <a:extLst>
            <a:ext uri="{FF2B5EF4-FFF2-40B4-BE49-F238E27FC236}">
              <a16:creationId xmlns:a16="http://schemas.microsoft.com/office/drawing/2014/main" id="{B6B711F9-FAEC-6CA2-E7AC-40215020C535}"/>
            </a:ext>
          </a:extLst>
        </xdr:cNvPr>
        <xdr:cNvGrpSpPr/>
      </xdr:nvGrpSpPr>
      <xdr:grpSpPr>
        <a:xfrm>
          <a:off x="9318980" y="6194725"/>
          <a:ext cx="6826266" cy="4306031"/>
          <a:chOff x="9284343" y="6548016"/>
          <a:chExt cx="6788166" cy="4555413"/>
        </a:xfrm>
      </xdr:grpSpPr>
      <xdr:sp macro="" textlink="">
        <xdr:nvSpPr>
          <xdr:cNvPr id="26" name="Rectangle 25">
            <a:extLst>
              <a:ext uri="{FF2B5EF4-FFF2-40B4-BE49-F238E27FC236}">
                <a16:creationId xmlns:a16="http://schemas.microsoft.com/office/drawing/2014/main" id="{BB12F694-D5D9-ACBC-666C-1881BEC65EA4}"/>
              </a:ext>
            </a:extLst>
          </xdr:cNvPr>
          <xdr:cNvSpPr/>
        </xdr:nvSpPr>
        <xdr:spPr>
          <a:xfrm>
            <a:off x="9284343" y="6548016"/>
            <a:ext cx="6788166" cy="4555413"/>
          </a:xfrm>
          <a:prstGeom prst="rect">
            <a:avLst/>
          </a:prstGeom>
          <a:solidFill>
            <a:schemeClr val="tx2">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latin typeface="Cooper Black" panose="0208090404030B020404" pitchFamily="18" charset="0"/>
            </a:endParaRPr>
          </a:p>
        </xdr:txBody>
      </xdr:sp>
      <xdr:graphicFrame macro="">
        <xdr:nvGraphicFramePr>
          <xdr:cNvPr id="40" name="Chart 39">
            <a:extLst>
              <a:ext uri="{FF2B5EF4-FFF2-40B4-BE49-F238E27FC236}">
                <a16:creationId xmlns:a16="http://schemas.microsoft.com/office/drawing/2014/main" id="{0D8B7BB8-4735-49C1-AE8F-F0549FD7577A}"/>
              </a:ext>
            </a:extLst>
          </xdr:cNvPr>
          <xdr:cNvGraphicFramePr>
            <a:graphicFrameLocks/>
          </xdr:cNvGraphicFramePr>
        </xdr:nvGraphicFramePr>
        <xdr:xfrm>
          <a:off x="9284343" y="6548016"/>
          <a:ext cx="6596430" cy="453562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oneCell">
    <xdr:from>
      <xdr:col>26</xdr:col>
      <xdr:colOff>365414</xdr:colOff>
      <xdr:row>37</xdr:row>
      <xdr:rowOff>51955</xdr:rowOff>
    </xdr:from>
    <xdr:to>
      <xdr:col>30</xdr:col>
      <xdr:colOff>225136</xdr:colOff>
      <xdr:row>58</xdr:row>
      <xdr:rowOff>1</xdr:rowOff>
    </xdr:to>
    <mc:AlternateContent xmlns:mc="http://schemas.openxmlformats.org/markup-compatibility/2006" xmlns:a14="http://schemas.microsoft.com/office/drawing/2010/main">
      <mc:Choice Requires="a14">
        <xdr:graphicFrame macro="">
          <xdr:nvGraphicFramePr>
            <xdr:cNvPr id="45" name="Description">
              <a:extLst>
                <a:ext uri="{FF2B5EF4-FFF2-40B4-BE49-F238E27FC236}">
                  <a16:creationId xmlns:a16="http://schemas.microsoft.com/office/drawing/2014/main" id="{DF7CB29B-8B81-41C1-9F52-3A9BC25FE3F9}"/>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16124959" y="7100455"/>
              <a:ext cx="2284268" cy="3948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346363</xdr:colOff>
      <xdr:row>13</xdr:row>
      <xdr:rowOff>155863</xdr:rowOff>
    </xdr:from>
    <xdr:to>
      <xdr:col>30</xdr:col>
      <xdr:colOff>190499</xdr:colOff>
      <xdr:row>27</xdr:row>
      <xdr:rowOff>173181</xdr:rowOff>
    </xdr:to>
    <mc:AlternateContent xmlns:mc="http://schemas.openxmlformats.org/markup-compatibility/2006" xmlns:a14="http://schemas.microsoft.com/office/drawing/2010/main">
      <mc:Choice Requires="a14">
        <xdr:graphicFrame macro="">
          <xdr:nvGraphicFramePr>
            <xdr:cNvPr id="47" name="Branch 1">
              <a:extLst>
                <a:ext uri="{FF2B5EF4-FFF2-40B4-BE49-F238E27FC236}">
                  <a16:creationId xmlns:a16="http://schemas.microsoft.com/office/drawing/2014/main" id="{C5B4D065-3099-4B47-BF4E-1C46903B3A5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6105908" y="2632363"/>
              <a:ext cx="2268682" cy="2684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25694446" backgroundQuery="1" createdVersion="8" refreshedVersion="8" minRefreshableVersion="3" recordCount="0" supportSubquery="1" supportAdvancedDrill="1" xr:uid="{00C34408-A0D5-4A03-A160-0FAD8837F690}">
  <cacheSource type="external" connectionId="3"/>
  <cacheFields count="5">
    <cacheField name="[bank_analytics_db banking_data].[Branch Name].[Branch Name]" caption="Branch Name" numFmtId="0" hierarchy="5" level="1">
      <sharedItems count="10">
        <s v="AGRA"/>
        <s v="BEGUSARAI"/>
        <s v="FATEHGARH SAHIB"/>
        <s v="GUWAHATI"/>
        <s v="HARIDWAR"/>
        <s v="Khordha"/>
        <s v="Mathura"/>
        <s v="MUZAFFARPUR"/>
        <s v="SAMASTIPUR"/>
        <s v="SANGRUR"/>
      </sharedItems>
    </cacheField>
    <cacheField name="[Measures].[Sum of Total Fees]" caption="Sum of Total Fees" numFmtId="0" hierarchy="82" level="32767"/>
    <cacheField name="[bank_analytics_db banking_data].[Religion].[Religion]" caption="Religion" numFmtId="0" hierarchy="29" level="1">
      <sharedItems containsSemiMixedTypes="0" containsNonDate="0" containsString="0"/>
    </cacheField>
    <cacheField name="[bank_analytics_db banking_data].[Age].[Age]" caption="Age" numFmtId="0" hierarchy="2" level="1">
      <sharedItems containsSemiMixedTypes="0" containsNonDate="0" containsString="0"/>
    </cacheField>
    <cacheField name="[bank_analytics_db banking_data].[State Name].[State Name]" caption="State Name" numFmtId="0" hierarchy="32"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2" memberValueDatatype="130" unbalanced="0">
      <fieldsUsage count="2">
        <fieldUsage x="-1"/>
        <fieldUsage x="3"/>
      </fieldsUsage>
    </cacheHierarchy>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fieldsUsage count="2">
        <fieldUsage x="-1"/>
        <fieldUsage x="0"/>
      </fieldsUsage>
    </cacheHierarchy>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2" memberValueDatatype="130" unbalanced="0">
      <fieldsUsage count="2">
        <fieldUsage x="-1"/>
        <fieldUsage x="2"/>
      </fieldsUsage>
    </cacheHierarchy>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2" memberValueDatatype="130" unbalanced="0">
      <fieldsUsage count="2">
        <fieldUsage x="-1"/>
        <fieldUsage x="4"/>
      </fieldsUsage>
    </cacheHierarchy>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01041668" backgroundQuery="1" createdVersion="8" refreshedVersion="8" minRefreshableVersion="3" recordCount="0" supportSubquery="1" supportAdvancedDrill="1" xr:uid="{176774D8-D380-4185-AFDB-0F1CBFDEE812}">
  <cacheSource type="external" connectionId="3"/>
  <cacheFields count="4">
    <cacheField name="[bank_analytics_db banking_data].[Age].[Age]" caption="Age" numFmtId="0" hierarchy="2" level="1">
      <sharedItems count="5">
        <s v="18-25"/>
        <s v="26-35"/>
        <s v="36-45"/>
        <s v="46-55"/>
        <s v="56-63"/>
      </sharedItems>
    </cacheField>
    <cacheField name="[Measures].[Sum of Loan Amount]" caption="Sum of Loan Amount" numFmtId="0" hierarchy="76" level="32767"/>
    <cacheField name="[bank_analytics_db banking_data].[Religion].[Religion]" caption="Religion" numFmtId="0" hierarchy="29" level="1">
      <sharedItems containsSemiMixedTypes="0" containsNonDate="0" containsString="0"/>
    </cacheField>
    <cacheField name="[bank_analytics_db banking_data].[State Name].[State Name]" caption="State Name" numFmtId="0" hierarchy="32"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2" memberValueDatatype="130" unbalanced="0">
      <fieldsUsage count="2">
        <fieldUsage x="-1"/>
        <fieldUsage x="0"/>
      </fieldsUsage>
    </cacheHierarchy>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2" memberValueDatatype="130" unbalanced="0">
      <fieldsUsage count="2">
        <fieldUsage x="-1"/>
        <fieldUsage x="2"/>
      </fieldsUsage>
    </cacheHierarchy>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2" memberValueDatatype="130" unbalanced="0">
      <fieldsUsage count="2">
        <fieldUsage x="-1"/>
        <fieldUsage x="3"/>
      </fieldsUsage>
    </cacheHierarchy>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799189813" backgroundQuery="1" createdVersion="8" refreshedVersion="8" minRefreshableVersion="3" recordCount="0" supportSubquery="1" supportAdvancedDrill="1" xr:uid="{8809154B-2448-40FB-833D-F97E3B8D7351}">
  <cacheSource type="external" connectionId="3"/>
  <cacheFields count="4">
    <cacheField name="[bank_analytics_db banking_data].[Religion].[Religion]" caption="Religion" numFmtId="0" hierarchy="29" level="1">
      <sharedItems count="4">
        <s v="Christian"/>
        <s v="Hindu"/>
        <s v="Muslim"/>
        <s v="Sikh"/>
      </sharedItems>
    </cacheField>
    <cacheField name="[Measures].[Sum of Loan Amount]" caption="Sum of Loan Amount" numFmtId="0" hierarchy="76" level="32767"/>
    <cacheField name="[bank_analytics_db banking_data].[Age].[Age]" caption="Age" numFmtId="0" hierarchy="2" level="1">
      <sharedItems containsSemiMixedTypes="0" containsNonDate="0" containsString="0"/>
    </cacheField>
    <cacheField name="[bank_analytics_db banking_data].[State Name].[State Name]" caption="State Name" numFmtId="0" hierarchy="32"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2" memberValueDatatype="130" unbalanced="0">
      <fieldsUsage count="2">
        <fieldUsage x="-1"/>
        <fieldUsage x="2"/>
      </fieldsUsage>
    </cacheHierarchy>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2" memberValueDatatype="130" unbalanced="0">
      <fieldsUsage count="2">
        <fieldUsage x="-1"/>
        <fieldUsage x="0"/>
      </fieldsUsage>
    </cacheHierarchy>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2" memberValueDatatype="130" unbalanced="0">
      <fieldsUsage count="2">
        <fieldUsage x="-1"/>
        <fieldUsage x="3"/>
      </fieldsUsage>
    </cacheHierarchy>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797453704" backgroundQuery="1" createdVersion="8" refreshedVersion="8" minRefreshableVersion="3" recordCount="0" supportSubquery="1" supportAdvancedDrill="1" xr:uid="{D6C6F52C-88C2-45F8-A549-BE31F35444BA}">
  <cacheSource type="external" connectionId="3"/>
  <cacheFields count="4">
    <cacheField name="[bank_analytics_db banking_data].[State Name].[State Name]" caption="State Name" numFmtId="0" hierarchy="32" level="1">
      <sharedItems count="7">
        <s v="BIHAR"/>
        <s v="HARYANA"/>
        <s v="ODISHA"/>
        <s v="PUNJAB"/>
        <s v="RAJASTHAN"/>
        <s v="State Name"/>
        <s v="UTTAR PRADESH"/>
      </sharedItems>
    </cacheField>
    <cacheField name="[Measures].[Sum of Loan Amount]" caption="Sum of Loan Amount" numFmtId="0" hierarchy="76" level="32767"/>
    <cacheField name="[bank_analytics_db banking_data].[Religion].[Religion]" caption="Religion" numFmtId="0" hierarchy="29" level="1">
      <sharedItems containsSemiMixedTypes="0" containsNonDate="0" containsString="0"/>
    </cacheField>
    <cacheField name="[bank_analytics_db banking_data].[Age].[Age]" caption="Age" numFmtId="0" hierarchy="2"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2" memberValueDatatype="130" unbalanced="0">
      <fieldsUsage count="2">
        <fieldUsage x="-1"/>
        <fieldUsage x="3"/>
      </fieldsUsage>
    </cacheHierarchy>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2" memberValueDatatype="130" unbalanced="0">
      <fieldsUsage count="2">
        <fieldUsage x="-1"/>
        <fieldUsage x="2"/>
      </fieldsUsage>
    </cacheHierarchy>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2" memberValueDatatype="130" unbalanced="0">
      <fieldsUsage count="2">
        <fieldUsage x="-1"/>
        <fieldUsage x="0"/>
      </fieldsUsage>
    </cacheHierarchy>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795717595" backgroundQuery="1" createdVersion="8" refreshedVersion="8" minRefreshableVersion="3" recordCount="0" supportSubquery="1" supportAdvancedDrill="1" xr:uid="{FC964482-EF9C-4487-B24F-4E7F1FCE7B2F}">
  <cacheSource type="external" connectionId="3"/>
  <cacheFields count="5">
    <cacheField name="[bank_analytics_db banking_data].[Loan Status].[Loan Status]" caption="Loan Status" numFmtId="0" hierarchy="20" level="1">
      <sharedItems count="9">
        <s v="Active Loan"/>
        <s v="Cancelled"/>
        <s v="Fully Paid"/>
        <s v="Insurance Paid Off"/>
        <s v="Net-Off"/>
        <s v="NPA"/>
        <s v="Paid Off"/>
        <s v="Transffered"/>
        <s v="Write Off"/>
      </sharedItems>
    </cacheField>
    <cacheField name="[Measures].[Count of Client id]" caption="Count of Client id" numFmtId="0" hierarchy="81" level="32767"/>
    <cacheField name="[bank_analytics_db banking_data].[Religion].[Religion]" caption="Religion" numFmtId="0" hierarchy="29" level="1">
      <sharedItems containsSemiMixedTypes="0" containsNonDate="0" containsString="0"/>
    </cacheField>
    <cacheField name="[bank_analytics_db banking_data].[Age].[Age]" caption="Age" numFmtId="0" hierarchy="2" level="1">
      <sharedItems containsSemiMixedTypes="0" containsNonDate="0" containsString="0"/>
    </cacheField>
    <cacheField name="[bank_analytics_db banking_data].[State Name].[State Name]" caption="State Name" numFmtId="0" hierarchy="32"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2" memberValueDatatype="130" unbalanced="0">
      <fieldsUsage count="2">
        <fieldUsage x="-1"/>
        <fieldUsage x="3"/>
      </fieldsUsage>
    </cacheHierarchy>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0"/>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2" memberValueDatatype="130" unbalanced="0">
      <fieldsUsage count="2">
        <fieldUsage x="-1"/>
        <fieldUsage x="2"/>
      </fieldsUsage>
    </cacheHierarchy>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2" memberValueDatatype="130" unbalanced="0">
      <fieldsUsage count="2">
        <fieldUsage x="-1"/>
        <fieldUsage x="4"/>
      </fieldsUsage>
    </cacheHierarchy>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15625" backgroundQuery="1" createdVersion="8" refreshedVersion="8" minRefreshableVersion="3" recordCount="0" supportSubquery="1" supportAdvancedDrill="1" xr:uid="{F0926C26-DEEB-498B-B4EC-D865D4B6F533}">
  <cacheSource type="external" connectionId="3"/>
  <cacheFields count="4">
    <cacheField name="[bank_analytics_db banking_data].[Grade].[Grade]" caption="Grade" numFmtId="0" hierarchy="24" level="1">
      <sharedItems count="8">
        <s v="A"/>
        <s v="B"/>
        <s v="C"/>
        <s v="D"/>
        <s v="E"/>
        <s v="F"/>
        <s v="G"/>
        <s v="" u="1"/>
      </sharedItems>
    </cacheField>
    <cacheField name="[Measures].[Count of Account ID]" caption="Count of Account ID" numFmtId="0" hierarchy="77" level="32767"/>
    <cacheField name="[bank_analytics_db banking_data].[Verification Status].[Verification Status]" caption="Verification Status" numFmtId="0" hierarchy="30" level="1">
      <sharedItems containsSemiMixedTypes="0" containsNonDate="0" containsString="0"/>
    </cacheField>
    <cacheField name="[bank_analytics_db banking_data].[Region Name].[Region Name]" caption="Region Name" numFmtId="0" hierarchy="28"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fieldsUsage count="2">
        <fieldUsage x="-1"/>
        <fieldUsage x="0"/>
      </fieldsUsage>
    </cacheHierarchy>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fieldsUsage count="2">
        <fieldUsage x="-1"/>
        <fieldUsage x="3"/>
      </fieldsUsage>
    </cacheHierarchy>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2"/>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0740741" backgroundQuery="1" createdVersion="8" refreshedVersion="8" minRefreshableVersion="3" recordCount="0" supportSubquery="1" supportAdvancedDrill="1" xr:uid="{94BC5816-964A-48D1-961D-5C5EEEF6831B}">
  <cacheSource type="external" connectionId="3"/>
  <cacheFields count="4">
    <cacheField name="[bank_analytics_db banking_data].[Verification Status].[Verification Status]" caption="Verification Status" numFmtId="0" hierarchy="30" level="1">
      <sharedItems count="4">
        <s v="Not Verified"/>
        <s v="Source Verified"/>
        <s v="Verified"/>
        <s v="" u="1"/>
      </sharedItems>
    </cacheField>
    <cacheField name="[Measures].[Sum of Loan Amount]" caption="Sum of Loan Amount" numFmtId="0" hierarchy="76" level="32767"/>
    <cacheField name="[bank_analytics_db banking_data].[Branch Name].[Branch Name]" caption="Branch Name" numFmtId="0" hierarchy="5" level="1">
      <sharedItems containsSemiMixedTypes="0" containsNonDate="0" containsString="0"/>
    </cacheField>
    <cacheField name="[bank_analytics_db banking_data].[Loan Status].[Loan Status]" caption="Loan Status" numFmtId="0" hierarchy="20"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fieldsUsage count="2">
        <fieldUsage x="-1"/>
        <fieldUsage x="2"/>
      </fieldsUsage>
    </cacheHierarchy>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3"/>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0"/>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05208332" backgroundQuery="1" createdVersion="8" refreshedVersion="8" minRefreshableVersion="3" recordCount="0" supportSubquery="1" supportAdvancedDrill="1" xr:uid="{9BE708D4-07A6-4A86-A508-57D9CDCC9DE0}">
  <cacheSource type="external" connectionId="3"/>
  <cacheFields count="5">
    <cacheField name="[bank_analytics_db banking_data].[Purpose Category].[Purpose Category]" caption="Purpose Category" numFmtId="0" hierarchy="27" level="1">
      <sharedItems count="11">
        <s v="Agriculture"/>
        <s v="Bike"/>
        <s v="Business"/>
        <s v="Festive Loan-Product"/>
        <s v="Home Loan"/>
        <s v="Mobile Phones"/>
        <s v="Others"/>
        <s v="Production"/>
        <s v="Services"/>
        <s v="Trade"/>
        <s v="Emergency Loan" u="1"/>
      </sharedItems>
    </cacheField>
    <cacheField name="[Measures].[Sum of Loan Amount]" caption="Sum of Loan Amount" numFmtId="0" hierarchy="76" level="32767"/>
    <cacheField name="[bank_analytics_db banking_data].[Verification Status].[Verification Status]" caption="Verification Status" numFmtId="0" hierarchy="30" level="1">
      <sharedItems containsSemiMixedTypes="0" containsNonDate="0" containsString="0"/>
    </cacheField>
    <cacheField name="[bank_analytics_db banking_data].[Branch Name].[Branch Name]" caption="Branch Name" numFmtId="0" hierarchy="5" level="1">
      <sharedItems containsSemiMixedTypes="0" containsNonDate="0" containsString="0"/>
    </cacheField>
    <cacheField name="[bank_analytics_db banking_data].[Loan Status].[Loan Status]" caption="Loan Status" numFmtId="0" hierarchy="20"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fieldsUsage count="2">
        <fieldUsage x="-1"/>
        <fieldUsage x="3"/>
      </fieldsUsage>
    </cacheHierarchy>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4"/>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2" memberValueDatatype="130" unbalanced="0">
      <fieldsUsage count="2">
        <fieldUsage x="-1"/>
        <fieldUsage x="0"/>
      </fieldsUsage>
    </cacheHierarchy>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2"/>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13773146" backgroundQuery="1" createdVersion="8" refreshedVersion="8" minRefreshableVersion="3" recordCount="0" supportSubquery="1" supportAdvancedDrill="1" xr:uid="{D2B52F43-ECA5-45EC-A3E0-6776D12E3BAD}">
  <cacheSource type="external" connectionId="3"/>
  <cacheFields count="5">
    <cacheField name="[bank_analytics_db banking_data].[Loan Status].[Loan Status]" caption="Loan Status" numFmtId="0" hierarchy="20" level="1">
      <sharedItems count="3">
        <s v="Active Loan"/>
        <s v="Cancelled"/>
        <s v="Fully Paid"/>
      </sharedItems>
    </cacheField>
    <cacheField name="[Measures].[Sum of Loan Amount]" caption="Sum of Loan Amount" numFmtId="0" hierarchy="76" level="32767"/>
    <cacheField name="[bank_analytics_db banking_data].[Verification Status].[Verification Status]" caption="Verification Status" numFmtId="0" hierarchy="30" level="1">
      <sharedItems containsSemiMixedTypes="0" containsNonDate="0" containsString="0"/>
    </cacheField>
    <cacheField name="[bank_analytics_db banking_data].[Region Name].[Region Name]" caption="Region Name" numFmtId="0" hierarchy="28" level="1">
      <sharedItems containsSemiMixedTypes="0" containsNonDate="0" containsString="0"/>
    </cacheField>
    <cacheField name="[bank_analytics_db banking_data].[Grade].[Grade]" caption="Grade" numFmtId="0" hierarchy="24"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0"/>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fieldsUsage count="2">
        <fieldUsage x="-1"/>
        <fieldUsage x="4"/>
      </fieldsUsage>
    </cacheHierarchy>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fieldsUsage count="2">
        <fieldUsage x="-1"/>
        <fieldUsage x="3"/>
      </fieldsUsage>
    </cacheHierarchy>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2"/>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23495367" backgroundQuery="1" createdVersion="8" refreshedVersion="8" minRefreshableVersion="3" recordCount="0" supportSubquery="1" supportAdvancedDrill="1" xr:uid="{24499627-C5C4-47F1-B9A2-CCAAF8CC8EFA}">
  <cacheSource type="external" connectionId="3"/>
  <cacheFields count="4">
    <cacheField name="[bank_analytics_db banking_data].[Branch Name].[Branch Name]" caption="Branch Name" numFmtId="0" hierarchy="5" level="1">
      <sharedItems count="10">
        <s v="AGRA"/>
        <s v="BEHROR"/>
        <s v="BULANDSHAHR"/>
        <s v="FATEHGARH SAHIB"/>
        <s v="HARIDWAR"/>
        <s v="KARNAL"/>
        <s v="Mathura"/>
        <s v="MUZAFFARPUR"/>
        <s v="PATIALA"/>
        <s v="SANGRUR"/>
      </sharedItems>
    </cacheField>
    <cacheField name="[Measures].[Sum of Loan Amount]" caption="Sum of Loan Amount" numFmtId="0" hierarchy="76" level="32767"/>
    <cacheField name="[bank_analytics_db banking_data].[Verification Status].[Verification Status]" caption="Verification Status" numFmtId="0" hierarchy="30" level="1">
      <sharedItems containsSemiMixedTypes="0" containsNonDate="0" containsString="0"/>
    </cacheField>
    <cacheField name="[bank_analytics_db banking_data].[Loan Status].[Loan Status]" caption="Loan Status" numFmtId="0" hierarchy="20"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fieldsUsage count="2">
        <fieldUsage x="-1"/>
        <fieldUsage x="0"/>
      </fieldsUsage>
    </cacheHierarchy>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3"/>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2"/>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17824071" backgroundQuery="1" createdVersion="8" refreshedVersion="8" minRefreshableVersion="3" recordCount="0" supportSubquery="1" supportAdvancedDrill="1" xr:uid="{0C4AF2A4-EB03-4F56-8217-F6532C37458A}">
  <cacheSource type="external" connectionId="3"/>
  <cacheFields count="5">
    <cacheField name="[bank_analytics_db banking_data].[Verification Status].[Verification Status]" caption="Verification Status" numFmtId="0" hierarchy="30" level="1">
      <sharedItems count="3">
        <s v="Not Verified"/>
        <s v="Source Verified"/>
        <s v="Verified"/>
      </sharedItems>
    </cacheField>
    <cacheField name="[bank_analytics_db banking_data].[Region Name].[Region Name]" caption="Region Name" numFmtId="0" hierarchy="28" level="1">
      <sharedItems containsSemiMixedTypes="0" containsNonDate="0" containsString="0"/>
    </cacheField>
    <cacheField name="[bank_analytics_db banking_data].[Grade].[Grade]" caption="Grade" numFmtId="0" hierarchy="24" level="1">
      <sharedItems containsSemiMixedTypes="0" containsNonDate="0" containsString="0"/>
    </cacheField>
    <cacheField name="[bank_analytics_db banking_data].[Branch Name].[Branch Name]" caption="Branch Name" numFmtId="0" hierarchy="5" level="1">
      <sharedItems containsSemiMixedTypes="0" containsNonDate="0" containsString="0"/>
    </cacheField>
    <cacheField name="[bank_analytics_db banking_data].[Loan Status].[Loan Status]" caption="Loan Status" numFmtId="0" hierarchy="20"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fieldsUsage count="2">
        <fieldUsage x="-1"/>
        <fieldUsage x="3"/>
      </fieldsUsage>
    </cacheHierarchy>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4"/>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fieldsUsage count="2">
        <fieldUsage x="-1"/>
        <fieldUsage x="2"/>
      </fieldsUsage>
    </cacheHierarchy>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fieldsUsage count="2">
        <fieldUsage x="-1"/>
        <fieldUsage x="1"/>
      </fieldsUsage>
    </cacheHierarchy>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0"/>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11805552" backgroundQuery="1" createdVersion="8" refreshedVersion="8" minRefreshableVersion="3" recordCount="0" supportSubquery="1" supportAdvancedDrill="1" xr:uid="{86E2A70B-C30E-4C48-8D49-AF65071F8879}">
  <cacheSource type="external" connectionId="3"/>
  <cacheFields count="6">
    <cacheField name="[bank_analytics_db banking_data].[Disbursement Date (Years)].[Disbursement Date (Years)]" caption="Disbursement Date (Years)" numFmtId="0" hierarchy="17" level="1">
      <sharedItems count="4">
        <s v="FY 2017"/>
        <s v="FY 2018"/>
        <s v="FY 2019"/>
        <s v="FY 2020"/>
      </sharedItems>
    </cacheField>
    <cacheField name="[bank_analytics_db banking_data].[Disbursement Date (Quarter)].[Disbursement Date (Quarter)]" caption="Disbursement Date (Quarter)" numFmtId="0" hierarchy="53" level="1">
      <sharedItems count="4">
        <s v="Qtr1"/>
        <s v="Qtr4"/>
        <s v="Qtr2"/>
        <s v="Qtr3"/>
      </sharedItems>
    </cacheField>
    <cacheField name="[Measures].[Count of Account ID]" caption="Count of Account ID" numFmtId="0" hierarchy="77" level="32767"/>
    <cacheField name="[bank_analytics_db banking_data].[Verification Status].[Verification Status]" caption="Verification Status" numFmtId="0" hierarchy="30" level="1">
      <sharedItems containsSemiMixedTypes="0" containsNonDate="0" containsString="0"/>
    </cacheField>
    <cacheField name="[bank_analytics_db banking_data].[Region Name].[Region Name]" caption="Region Name" numFmtId="0" hierarchy="28" level="1">
      <sharedItems containsSemiMixedTypes="0" containsNonDate="0" containsString="0"/>
    </cacheField>
    <cacheField name="[bank_analytics_db banking_data].[Grade].[Grade]" caption="Grade" numFmtId="0" hierarchy="24"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2" memberValueDatatype="130" unbalanced="0">
      <fieldsUsage count="2">
        <fieldUsage x="-1"/>
        <fieldUsage x="0"/>
      </fieldsUsage>
    </cacheHierarchy>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fieldsUsage count="2">
        <fieldUsage x="-1"/>
        <fieldUsage x="5"/>
      </fieldsUsage>
    </cacheHierarchy>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fieldsUsage count="2">
        <fieldUsage x="-1"/>
        <fieldUsage x="4"/>
      </fieldsUsage>
    </cacheHierarchy>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3"/>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2" memberValueDatatype="130" unbalanced="0">
      <fieldsUsage count="2">
        <fieldUsage x="-1"/>
        <fieldUsage x="1"/>
      </fieldsUsage>
    </cacheHierarchy>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2164352" backgroundQuery="1" createdVersion="8" refreshedVersion="8" minRefreshableVersion="3" recordCount="0" supportSubquery="1" supportAdvancedDrill="1" xr:uid="{DAA51CF6-A404-466A-B323-87B635FCE42C}">
  <cacheSource type="external" connectionId="3"/>
  <cacheFields count="5">
    <cacheField name="[bank_analytics_db banking_data].[Disbursement Date (Years)].[Disbursement Date (Years)]" caption="Disbursement Date (Years)" numFmtId="0" hierarchy="17" level="1">
      <sharedItems count="4">
        <s v="FY 2017"/>
        <s v="FY 2018"/>
        <s v="FY 2019"/>
        <s v="FY 2020"/>
      </sharedItems>
    </cacheField>
    <cacheField name="[Measures].[Sum of Loan Amount]" caption="Sum of Loan Amount" numFmtId="0" hierarchy="76" level="32767"/>
    <cacheField name="[bank_analytics_db banking_data].[Verification Status].[Verification Status]" caption="Verification Status" numFmtId="0" hierarchy="30" level="1">
      <sharedItems containsSemiMixedTypes="0" containsNonDate="0" containsString="0"/>
    </cacheField>
    <cacheField name="[bank_analytics_db banking_data].[Branch Name].[Branch Name]" caption="Branch Name" numFmtId="0" hierarchy="5" level="1">
      <sharedItems containsSemiMixedTypes="0" containsNonDate="0" containsString="0"/>
    </cacheField>
    <cacheField name="[bank_analytics_db banking_data].[Loan Status].[Loan Status]" caption="Loan Status" numFmtId="0" hierarchy="20"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fieldsUsage count="2">
        <fieldUsage x="-1"/>
        <fieldUsage x="3"/>
      </fieldsUsage>
    </cacheHierarchy>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2" memberValueDatatype="130" unbalanced="0">
      <fieldsUsage count="2">
        <fieldUsage x="-1"/>
        <fieldUsage x="0"/>
      </fieldsUsage>
    </cacheHierarchy>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4"/>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2"/>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09490742" backgroundQuery="1" createdVersion="8" refreshedVersion="8" minRefreshableVersion="3" recordCount="0" supportSubquery="1" supportAdvancedDrill="1" xr:uid="{625FF96B-54B8-497F-B588-115DDF276199}">
  <cacheSource type="external" connectionId="3"/>
  <cacheFields count="6">
    <cacheField name="[bank_analytics_db banking_data].[Is Default Loan].[Is Default Loan]" caption="Is Default Loan" numFmtId="0" hierarchy="35" level="1">
      <sharedItems count="2">
        <s v="N"/>
        <s v="Y"/>
      </sharedItems>
    </cacheField>
    <cacheField name="[Measures].[Count of Account ID]" caption="Count of Account ID" numFmtId="0" hierarchy="77" level="32767"/>
    <cacheField name="[bank_analytics_db banking_data].[Is Delinquent Loan].[Is Delinquent Loan]" caption="Is Delinquent Loan" numFmtId="0" hierarchy="34" level="1">
      <sharedItems count="2">
        <s v="N"/>
        <s v="Y"/>
      </sharedItems>
    </cacheField>
    <cacheField name="[bank_analytics_db banking_data].[Verification Status].[Verification Status]" caption="Verification Status" numFmtId="0" hierarchy="30" level="1">
      <sharedItems containsSemiMixedTypes="0" containsNonDate="0" containsString="0"/>
    </cacheField>
    <cacheField name="[bank_analytics_db banking_data].[Region Name].[Region Name]" caption="Region Name" numFmtId="0" hierarchy="28" level="1">
      <sharedItems containsSemiMixedTypes="0" containsNonDate="0" containsString="0"/>
    </cacheField>
    <cacheField name="[bank_analytics_db banking_data].[Grade].[Grade]" caption="Grade" numFmtId="0" hierarchy="24"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fieldsUsage count="2">
        <fieldUsage x="-1"/>
        <fieldUsage x="5"/>
      </fieldsUsage>
    </cacheHierarchy>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fieldsUsage count="2">
        <fieldUsage x="-1"/>
        <fieldUsage x="4"/>
      </fieldsUsage>
    </cacheHierarchy>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3"/>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2" memberValueDatatype="130" unbalanced="0">
      <fieldsUsage count="2">
        <fieldUsage x="-1"/>
        <fieldUsage x="2"/>
      </fieldsUsage>
    </cacheHierarchy>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2" memberValueDatatype="130" unbalanced="0">
      <fieldsUsage count="2">
        <fieldUsage x="-1"/>
        <fieldUsage x="0"/>
      </fieldsUsage>
    </cacheHierarchy>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19791665" backgroundQuery="1" createdVersion="8" refreshedVersion="8" minRefreshableVersion="3" recordCount="0" supportSubquery="1" supportAdvancedDrill="1" xr:uid="{9A3CC1A8-0339-4D55-A7B6-787A10B5FB05}">
  <cacheSource type="external" connectionId="3"/>
  <cacheFields count="7">
    <cacheField name="[Measures].[Sum of Funded Amount]" caption="Sum of Funded Amount" numFmtId="0" hierarchy="78" level="32767"/>
    <cacheField name="[Measures].[Count of Account ID]" caption="Count of Account ID" numFmtId="0" hierarchy="77" level="32767"/>
    <cacheField name="[Measures].[Sum of Total Pymnt]" caption="Sum of Total Pymnt" numFmtId="0" hierarchy="79" level="32767"/>
    <cacheField name="[Measures].[Sum of Total Rec int]" caption="Sum of Total Rec int" numFmtId="0" hierarchy="80" level="32767"/>
    <cacheField name="[bank_analytics_db banking_data].[Verification Status].[Verification Status]" caption="Verification Status" numFmtId="0" hierarchy="30" level="1">
      <sharedItems containsSemiMixedTypes="0" containsNonDate="0" containsString="0"/>
    </cacheField>
    <cacheField name="[bank_analytics_db banking_data].[Branch Name].[Branch Name]" caption="Branch Name" numFmtId="0" hierarchy="5" level="1">
      <sharedItems containsSemiMixedTypes="0" containsNonDate="0" containsString="0"/>
    </cacheField>
    <cacheField name="[bank_analytics_db banking_data].[Loan Status].[Loan Status]" caption="Loan Status" numFmtId="0" hierarchy="20"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fieldsUsage count="2">
        <fieldUsage x="-1"/>
        <fieldUsage x="5"/>
      </fieldsUsage>
    </cacheHierarchy>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fieldsUsage count="2">
        <fieldUsage x="-1"/>
        <fieldUsage x="6"/>
      </fieldsUsage>
    </cacheHierarchy>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4"/>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oneField="1" hidden="1">
      <fieldsUsage count="1">
        <fieldUsage x="3"/>
      </fieldsUsage>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03009261" backgroundQuery="1" createdVersion="8" refreshedVersion="8" minRefreshableVersion="3" recordCount="0" supportSubquery="1" supportAdvancedDrill="1" xr:uid="{9E34BE4D-59AB-4468-9DE6-EC3F8A984E13}">
  <cacheSource type="external" connectionId="3"/>
  <cacheFields count="4">
    <cacheField name="[bank_analytics_db banking_data].[Grade].[Grade]" caption="Grade" numFmtId="0" hierarchy="24" level="1">
      <sharedItems count="7">
        <s v="A"/>
        <s v="B"/>
        <s v="C"/>
        <s v="D"/>
        <s v="E"/>
        <s v="F"/>
        <s v="G"/>
      </sharedItems>
    </cacheField>
    <cacheField name="[Measures].[Sum of Loan Amount]" caption="Sum of Loan Amount" numFmtId="0" hierarchy="76" level="32767"/>
    <cacheField name="[bank_analytics_db banking_data].[Verification Status].[Verification Status]" caption="Verification Status" numFmtId="0" hierarchy="30" level="1">
      <sharedItems containsSemiMixedTypes="0" containsNonDate="0" containsString="0"/>
    </cacheField>
    <cacheField name="[bank_analytics_db banking_data].[Region Name].[Region Name]" caption="Region Name" numFmtId="0" hierarchy="28"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fieldsUsage count="2">
        <fieldUsage x="-1"/>
        <fieldUsage x="0"/>
      </fieldsUsage>
    </cacheHierarchy>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fieldsUsage count="2">
        <fieldUsage x="-1"/>
        <fieldUsage x="3"/>
      </fieldsUsage>
    </cacheHierarchy>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fieldsUsage count="2">
        <fieldUsage x="-1"/>
        <fieldUsage x="2"/>
      </fieldsUsage>
    </cacheHierarchy>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454513891" backgroundQuery="1" createdVersion="8" refreshedVersion="8" minRefreshableVersion="3" recordCount="0" supportSubquery="1" supportAdvancedDrill="1" xr:uid="{FC066EED-4A32-4B10-8607-1F34EC51A7DC}">
  <cacheSource type="external" connectionId="3"/>
  <cacheFields count="4">
    <cacheField name="[bank_analytics_db debit_credit].[Transaction Date].[Transaction Date]" caption="Transaction Date" numFmtId="0" hierarchy="58" level="1">
      <sharedItems containsSemiMixedTypes="0" containsNonDate="0" containsDate="1" containsString="0" minDate="2024-01-01T00:00:00" maxDate="2024-12-02T00:00:00" count="33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sharedItems>
    </cacheField>
    <cacheField name="[bank_analytics_db debit_credit].[Transaction Date (Month)].[Transaction Date (Month)]" caption="Transaction Date (Month)" numFmtId="0" hierarchy="67" level="1">
      <sharedItems count="12">
        <s v="Jan"/>
        <s v="Feb"/>
        <s v="Mar"/>
        <s v="Apr"/>
        <s v="May"/>
        <s v="Jun"/>
        <s v="Jul"/>
        <s v="Aug"/>
        <s v="Sep"/>
        <s v="Oct"/>
        <s v="Nov"/>
        <s v="Dec"/>
      </sharedItems>
    </cacheField>
    <cacheField name="[Measures].[Count of Transaction Type]" caption="Count of Transaction Type" numFmtId="0" hierarchy="84" level="32767"/>
    <cacheField name="[bank_analytics_db debit_credit].[Transaction Method].[Transaction Method]" caption="Transaction Method" numFmtId="0" hierarchy="64"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fieldsUsage count="2">
        <fieldUsage x="-1"/>
        <fieldUsage x="0"/>
      </fieldsUsage>
    </cacheHierarchy>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2"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fieldsUsage count="2">
        <fieldUsage x="-1"/>
        <fieldUsage x="3"/>
      </fieldsUsage>
    </cacheHierarchy>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2"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2" memberValueDatatype="130" unbalanced="0">
      <fieldsUsage count="2">
        <fieldUsage x="-1"/>
        <fieldUsage x="1"/>
      </fieldsUsage>
    </cacheHierarchy>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oneField="1" hidden="1">
      <fieldsUsage count="1">
        <fieldUsage x="2"/>
      </fieldsUsage>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454861114" backgroundQuery="1" createdVersion="8" refreshedVersion="8" minRefreshableVersion="3" recordCount="0" supportSubquery="1" supportAdvancedDrill="1" xr:uid="{F15DB470-49B1-4803-995A-33FA5109A0D6}">
  <cacheSource type="external" connectionId="3"/>
  <cacheFields count="3">
    <cacheField name="[bank_analytics_db debit_credit].[Transaction Type].[Transaction Type]" caption="Transaction Type" numFmtId="0" hierarchy="59" level="1">
      <sharedItems count="2">
        <s v="Credit"/>
        <s v="Debit"/>
      </sharedItems>
    </cacheField>
    <cacheField name="[Measures].[Sum of Amount]" caption="Sum of Amount" numFmtId="0" hierarchy="83" level="32767"/>
    <cacheField name="[bank_analytics_db debit_credit].[Transaction Method].[Transaction Method]" caption="Transaction Method" numFmtId="0" hierarchy="64"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2" memberValueDatatype="130" unbalanced="0">
      <fieldsUsage count="2">
        <fieldUsage x="-1"/>
        <fieldUsage x="0"/>
      </fieldsUsage>
    </cacheHierarchy>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fieldsUsage count="2">
        <fieldUsage x="-1"/>
        <fieldUsage x="2"/>
      </fieldsUsage>
    </cacheHierarchy>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2"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45520833" backgroundQuery="1" createdVersion="8" refreshedVersion="8" minRefreshableVersion="3" recordCount="0" supportSubquery="1" supportAdvancedDrill="1" xr:uid="{E852DBF3-6415-4154-B11C-AAE853F5F9B9}">
  <cacheSource type="external" connectionId="3"/>
  <cacheFields count="3">
    <cacheField name="[bank_analytics_db debit_credit].[Branch].[Branch]" caption="Branch" numFmtId="0" hierarchy="63" level="1">
      <sharedItems count="6">
        <s v="City Center Branch"/>
        <s v="Downtown Branch"/>
        <s v="East Branch"/>
        <s v="Main Branch"/>
        <s v="North Branch"/>
        <s v="Suburban Branch"/>
      </sharedItems>
    </cacheField>
    <cacheField name="[Measures].[Sum of Amount]" caption="Sum of Amount" numFmtId="0" hierarchy="83" level="32767"/>
    <cacheField name="[bank_analytics_db debit_credit].[Transaction Method].[Transaction Method]" caption="Transaction Method" numFmtId="0" hierarchy="64"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2"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fieldsUsage count="2">
        <fieldUsage x="-1"/>
        <fieldUsage x="0"/>
      </fieldsUsage>
    </cacheHierarchy>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fieldsUsage count="2">
        <fieldUsage x="-1"/>
        <fieldUsage x="2"/>
      </fieldsUsage>
    </cacheHierarchy>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2"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455671299" backgroundQuery="1" createdVersion="8" refreshedVersion="8" minRefreshableVersion="3" recordCount="0" supportSubquery="1" supportAdvancedDrill="1" xr:uid="{5A7E535F-59FA-44AA-ABE0-BF205E041545}">
  <cacheSource type="external" connectionId="3"/>
  <cacheFields count="3">
    <cacheField name="[bank_analytics_db debit_credit].[Bank Name].[Bank Name]" caption="Bank Name" numFmtId="0" hierarchy="66" level="1">
      <sharedItems count="6">
        <s v="Axis Bank"/>
        <s v="HDFC Bank"/>
        <s v="ICICI Bank"/>
        <s v="Kotak Mahindra Bank"/>
        <s v="Punjab National Bank"/>
        <s v="State Bank of India"/>
      </sharedItems>
    </cacheField>
    <cacheField name="[Measures].[Sum of Amount]" caption="Sum of Amount" numFmtId="0" hierarchy="83" level="32767"/>
    <cacheField name="[bank_analytics_db debit_credit].[Transaction Method].[Transaction Method]" caption="Transaction Method" numFmtId="0" hierarchy="64"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2"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fieldsUsage count="2">
        <fieldUsage x="-1"/>
        <fieldUsage x="2"/>
      </fieldsUsage>
    </cacheHierarchy>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2" memberValueDatatype="130" unbalanced="0">
      <fieldsUsage count="2">
        <fieldUsage x="-1"/>
        <fieldUsage x="0"/>
      </fieldsUsage>
    </cacheHierarchy>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74259259" backgroundQuery="1" createdVersion="8" refreshedVersion="8" minRefreshableVersion="3" recordCount="0" supportSubquery="1" supportAdvancedDrill="1" xr:uid="{0DA83259-1A16-4B18-8682-A0DDD7800F40}">
  <cacheSource type="external" connectionId="3"/>
  <cacheFields count="3">
    <cacheField name="[bank_analytics_db debit_credit].[Transaction Method].[Transaction Method]" caption="Transaction Method" numFmtId="0" hierarchy="64" level="1">
      <sharedItems count="3">
        <s v="Bank Transfer"/>
        <s v="Credit Card"/>
        <s v="Debit Card"/>
      </sharedItems>
    </cacheField>
    <cacheField name="[Measures].[Sum of Amount]" caption="Sum of Amount" numFmtId="0" hierarchy="83" level="32767"/>
    <cacheField name="[bank_analytics_db debit_credit].[Description].[Description]" caption="Description" numFmtId="0" hierarchy="62"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2"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2"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2"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2"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2"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2"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2"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2"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2"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2"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2"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2"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2"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2"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2"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2"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2"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2"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2"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2"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2"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2"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2"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2"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2"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2"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2"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2"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2"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2"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2"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2"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2"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2"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2"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2"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2"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2"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2"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2"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2"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2"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2"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2"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2"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2"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2"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2"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2"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2"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2"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2"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2"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2"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2"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2"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fieldsUsage count="2">
        <fieldUsage x="-1"/>
        <fieldUsage x="2"/>
      </fieldsUsage>
    </cacheHierarchy>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fieldsUsage count="2">
        <fieldUsage x="-1"/>
        <fieldUsage x="0"/>
      </fieldsUsage>
    </cacheHierarchy>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2"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2"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2"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2"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2"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739583334" backgroundQuery="1" createdVersion="8" refreshedVersion="8" minRefreshableVersion="3" recordCount="0" supportSubquery="1" supportAdvancedDrill="1" xr:uid="{B87D2063-D9A3-4ECA-8C14-1697FD2C329C}">
  <cacheSource type="external" connectionId="3"/>
  <cacheFields count="4">
    <cacheField name="[bank_analytics_db debit_credit].[Branch].[Branch]" caption="Branch" numFmtId="0" hierarchy="63" level="1">
      <sharedItems count="6">
        <s v="City Center Branch"/>
        <s v="Downtown Branch"/>
        <s v="East Branch"/>
        <s v="Main Branch"/>
        <s v="North Branch"/>
        <s v="Suburban Branch"/>
      </sharedItems>
    </cacheField>
    <cacheField name="[bank_analytics_db debit_credit].[Transaction Date (Month)].[Transaction Date (Month)]" caption="Transaction Date (Month)" numFmtId="0" hierarchy="67" level="1">
      <sharedItems count="12">
        <s v="Jan"/>
        <s v="Feb"/>
        <s v="Mar"/>
        <s v="Apr"/>
        <s v="May"/>
        <s v="Jun"/>
        <s v="Jul"/>
        <s v="Aug"/>
        <s v="Sep"/>
        <s v="Oct"/>
        <s v="Nov"/>
        <s v="Dec"/>
      </sharedItems>
    </cacheField>
    <cacheField name="[Measures].[Sum of Amount]" caption="Sum of Amount" numFmtId="0" hierarchy="83" level="32767"/>
    <cacheField name="[bank_analytics_db debit_credit].[Description].[Description]" caption="Description" numFmtId="0" hierarchy="62" level="1">
      <sharedItems containsSemiMixedTypes="0" containsNonDate="0" containsString="0"/>
    </cacheField>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fieldsUsage count="2">
        <fieldUsage x="-1"/>
        <fieldUsage x="3"/>
      </fieldsUsage>
    </cacheHierarchy>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fieldsUsage count="2">
        <fieldUsage x="-1"/>
        <fieldUsage x="0"/>
      </fieldsUsage>
    </cacheHierarchy>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2" memberValueDatatype="130" unbalanced="0">
      <fieldsUsage count="2">
        <fieldUsage x="-1"/>
        <fieldUsage x="1"/>
      </fieldsUsage>
    </cacheHierarchy>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2"/>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739236111" backgroundQuery="1" createdVersion="8" refreshedVersion="8" minRefreshableVersion="3" recordCount="0" supportSubquery="1" supportAdvancedDrill="1" xr:uid="{6FD08675-D1B4-40D7-A974-66BABF9821B0}">
  <cacheSource type="external" connectionId="3"/>
  <cacheFields count="4">
    <cacheField name="[bank_analytics_db debit_credit].[Description].[Description]" caption="Description" numFmtId="0" hierarchy="62" level="1">
      <sharedItems count="10">
        <s v="Bonus Payment"/>
        <s v="Client Payment"/>
        <s v="Dinner at Restaurant"/>
        <s v="Freelance Payment"/>
        <s v="Grocery Shopping"/>
        <s v="Online Shopping"/>
        <s v="Refund for Overcharge"/>
        <s v="Refund from Retailer"/>
        <s v="Salary Deposit"/>
        <s v="Utility Bill Payment"/>
      </sharedItems>
    </cacheField>
    <cacheField name="[Measures].[Sum of Amount]" caption="Sum of Amount" numFmtId="0" hierarchy="83" level="32767"/>
    <cacheField name="[Measures].[Count of Amount]" caption="Count of Amount" numFmtId="0" hierarchy="86" level="32767"/>
    <cacheField name="[Measures].[High_Risk_Count]" caption="High_Risk_Count" numFmtId="0" hierarchy="70" level="32767"/>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fieldsUsage count="2">
        <fieldUsage x="-1"/>
        <fieldUsage x="0"/>
      </fieldsUsage>
    </cacheHierarchy>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oneField="1">
      <fieldsUsage count="1">
        <fieldUsage x="3"/>
      </fieldsUsage>
    </cacheHierarchy>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oneField="1" hidden="1">
      <fieldsUsage count="1">
        <fieldUsage x="2"/>
      </fieldsUsage>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740393519" backgroundQuery="1" createdVersion="8" refreshedVersion="8" minRefreshableVersion="3" recordCount="0" supportSubquery="1" supportAdvancedDrill="1" xr:uid="{D8D19003-0FC8-4D68-A403-6838B73D8C9B}">
  <cacheSource type="external" connectionId="3"/>
  <cacheFields count="3">
    <cacheField name="[bank_analytics_db debit_credit].[Description].[Description]" caption="Description" numFmtId="0" hierarchy="62" level="1">
      <sharedItems count="10">
        <s v="Bonus Payment"/>
        <s v="Client Payment"/>
        <s v="Dinner at Restaurant"/>
        <s v="Freelance Payment"/>
        <s v="Grocery Shopping"/>
        <s v="Online Shopping"/>
        <s v="Refund for Overcharge"/>
        <s v="Refund from Retailer"/>
        <s v="Salary Deposit"/>
        <s v="Utility Bill Payment"/>
      </sharedItems>
    </cacheField>
    <cacheField name="[Measures].[High_Risk_Count]" caption="High_Risk_Count" numFmtId="0" hierarchy="70" level="32767"/>
    <cacheField name="[Measures].[Sum of Amount]" caption="Sum of Amount" numFmtId="0" hierarchy="83" level="32767"/>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fieldsUsage count="2">
        <fieldUsage x="-1"/>
        <fieldUsage x="0"/>
      </fieldsUsage>
    </cacheHierarchy>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oneField="1">
      <fieldsUsage count="1">
        <fieldUsage x="1"/>
      </fieldsUsage>
    </cacheHierarchy>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2"/>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741203705" backgroundQuery="1" createdVersion="8" refreshedVersion="8" minRefreshableVersion="3" recordCount="0" supportSubquery="1" supportAdvancedDrill="1" xr:uid="{9A81E51E-2909-45F5-8764-8DE295037201}">
  <cacheSource type="external" connectionId="3"/>
  <cacheFields count="3">
    <cacheField name="[bank_analytics_db debit_credit].[Transaction Date (Month)].[Transaction Date (Month)]" caption="Transaction Date (Month)" numFmtId="0" hierarchy="67" level="1">
      <sharedItems count="12">
        <s v="Jan"/>
        <s v="Feb"/>
        <s v="Mar"/>
        <s v="Apr"/>
        <s v="May"/>
        <s v="Jun"/>
        <s v="Jul"/>
        <s v="Aug"/>
        <s v="Sep"/>
        <s v="Oct"/>
        <s v="Nov"/>
        <s v="Dec"/>
      </sharedItems>
    </cacheField>
    <cacheField name="[bank_analytics_db debit_credit].[Description].[Description]" caption="Description" numFmtId="0" hierarchy="62" level="1">
      <sharedItems containsSemiMixedTypes="0" containsNonDate="0" containsString="0"/>
    </cacheField>
    <cacheField name="[Measures].[High_Risk_Percentage]" caption="High_Risk_Percentage" numFmtId="0" hierarchy="71" level="32767"/>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fieldsUsage count="2">
        <fieldUsage x="-1"/>
        <fieldUsage x="1"/>
      </fieldsUsage>
    </cacheHierarchy>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2" memberValueDatatype="130" unbalanced="0">
      <fieldsUsage count="2">
        <fieldUsage x="-1"/>
        <fieldUsage x="0"/>
      </fieldsUsage>
    </cacheHierarchy>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oneField="1">
      <fieldsUsage count="1">
        <fieldUsage x="2"/>
      </fieldsUsage>
    </cacheHierarchy>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741782405" backgroundQuery="1" createdVersion="8" refreshedVersion="8" minRefreshableVersion="3" recordCount="0" supportSubquery="1" supportAdvancedDrill="1" xr:uid="{D3258F9A-645C-4420-B304-1560733086E6}">
  <cacheSource type="external" connectionId="3"/>
  <cacheFields count="2">
    <cacheField name="[bank_analytics_db debit_credit].[Description].[Description]" caption="Description" numFmtId="0" hierarchy="62" level="1">
      <sharedItems count="10">
        <s v="Bonus Payment"/>
        <s v="Client Payment"/>
        <s v="Dinner at Restaurant"/>
        <s v="Freelance Payment"/>
        <s v="Grocery Shopping"/>
        <s v="Online Shopping"/>
        <s v="Refund for Overcharge"/>
        <s v="Refund from Retailer"/>
        <s v="Salary Deposit"/>
        <s v="Utility Bill Payment"/>
      </sharedItems>
    </cacheField>
    <cacheField name="[Measures].[Average of Amount]" caption="Average of Amount" numFmtId="0" hierarchy="87" level="32767"/>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fieldsUsage count="2">
        <fieldUsage x="-1"/>
        <fieldUsage x="0"/>
      </fieldsUsage>
    </cacheHierarchy>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oneField="1" hidden="1">
      <fieldsUsage count="1">
        <fieldUsage x="1"/>
      </fieldsUsage>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9946875003" backgroundQuery="1" createdVersion="8" refreshedVersion="8" minRefreshableVersion="3" recordCount="0" supportSubquery="1" supportAdvancedDrill="1" xr:uid="{6C9DBB8A-F638-4A75-A811-ACCD1B10FE23}">
  <cacheSource type="external" connectionId="3"/>
  <cacheFields count="2">
    <cacheField name="[bank_analytics_db debit_credit].[Customer Name].[Customer Name]" caption="Customer Name" numFmtId="0" hierarchy="56" level="1">
      <sharedItems count="10">
        <s v="Christopher Jones"/>
        <s v="David Johnson"/>
        <s v="David Smith"/>
        <s v="Jennifer Smith"/>
        <s v="John Smith"/>
        <s v="Michael Brown"/>
        <s v="Michael Johnson"/>
        <s v="Michael Jones"/>
        <s v="Michael Smith"/>
        <s v="Michael Williams"/>
      </sharedItems>
    </cacheField>
    <cacheField name="[Measures].[Sum of Amount]" caption="Sum of Amount" numFmtId="0" hierarchy="83" level="32767"/>
  </cacheFields>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2" memberValueDatatype="130" unbalanced="0">
      <fieldsUsage count="2">
        <fieldUsage x="-1"/>
        <fieldUsage x="0"/>
      </fieldsUsage>
    </cacheHierarchy>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2"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2"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dimensions count="3">
    <dimension name="bank_analytics_db banking_data" uniqueName="[bank_analytics_db banking_data]" caption="bank_analytics_db banking_data"/>
    <dimension name="bank_analytics_db debit_credit" uniqueName="[bank_analytics_db debit_credit]" caption="bank_analytics_db debit_credit"/>
    <dimension measure="1" name="Measures" uniqueName="[Measures]" caption="Measures"/>
  </dimensions>
  <measureGroups count="2">
    <measureGroup name="bank_analytics_db banking_data" caption="bank_analytics_db banking_data"/>
    <measureGroup name="bank_analytics_db debit_credit" caption="bank_analytics_db debit_credi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793402778" backgroundQuery="1" createdVersion="3" refreshedVersion="8" minRefreshableVersion="3" recordCount="0" supportSubquery="1" supportAdvancedDrill="1" xr:uid="{EC4265FF-A22D-4FB0-9412-DD97B6361900}">
  <cacheSource type="external" connectionId="3">
    <extLst>
      <ext xmlns:x14="http://schemas.microsoft.com/office/spreadsheetml/2009/9/main" uri="{F057638F-6D5F-4e77-A914-E7F072B9BCA8}">
        <x14:sourceConnection name="ThisWorkbookDataModel"/>
      </ext>
    </extLst>
  </cacheSource>
  <cacheFields count="0"/>
  <cacheHierarchies count="85">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2"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2"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2"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2"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2"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2"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2"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2"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Count of Loan Amount]" caption="Count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5044310"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33217589" backgroundQuery="1" createdVersion="3" refreshedVersion="8" minRefreshableVersion="3" recordCount="0" supportSubquery="1" supportAdvancedDrill="1" xr:uid="{B7279E16-92A9-4162-8A7F-4BA23AC82CF9}">
  <cacheSource type="external" connectionId="3">
    <extLst>
      <ext xmlns:x14="http://schemas.microsoft.com/office/spreadsheetml/2009/9/main" uri="{F057638F-6D5F-4e77-A914-E7F072B9BCA8}">
        <x14:sourceConnection name="ThisWorkbookDataModel"/>
      </ext>
    </extLst>
  </cacheSource>
  <cacheFields count="0"/>
  <cacheHierarchies count="85">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2"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2"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2"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Count of Loan Amount]" caption="Count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8113667"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746113657406" backgroundQuery="1" createdVersion="3" refreshedVersion="8" minRefreshableVersion="3" recordCount="0" supportSubquery="1" supportAdvancedDrill="1" xr:uid="{C1EA35B7-E5EF-4FE8-BB23-60820566603C}">
  <cacheSource type="external" connectionId="3">
    <extLst>
      <ext xmlns:x14="http://schemas.microsoft.com/office/spreadsheetml/2009/9/main" uri="{F057638F-6D5F-4e77-A914-E7F072B9BCA8}">
        <x14:sourceConnection name="ThisWorkbookDataModel"/>
      </ext>
    </extLst>
  </cacheSource>
  <cacheFields count="0"/>
  <cacheHierarchies count="88">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2"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2"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High_Risk_Count]" caption="High_Risk_Count" measure="1" displayFolder="" measureGroup="bank_analytics_db debit_credit" count="0"/>
    <cacheHierarchy uniqueName="[Measures].[High_Risk_Percentage]" caption="High_Risk_Percentage" measure="1" displayFolder="" measureGroup="bank_analytics_db debit_credit" count="0"/>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y uniqueName="[Measures].[Count of Loan Amount]" caption="Count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hidden="1">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hidden="1">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hidden="1">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hidden="1">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hidden="1">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hidden="1">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hidden="1">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hidden="1">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hidden="1">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hidden="1">
      <extLst>
        <ext xmlns:x15="http://schemas.microsoft.com/office/spreadsheetml/2010/11/main" uri="{B97F6D7D-B522-45F9-BDA1-12C45D357490}">
          <x15:cacheHierarchy aggregatedColumn="60"/>
        </ext>
      </extLst>
    </cacheHierarchy>
    <cacheHierarchy uniqueName="[Measures].[Average of Amount]" caption="Average of Amount" measure="1" displayFolder="" measureGroup="bank_analytics_db debit_credit" count="0" hidden="1">
      <extLst>
        <ext xmlns:x15="http://schemas.microsoft.com/office/spreadsheetml/2010/11/main" uri="{B97F6D7D-B522-45F9-BDA1-12C45D357490}">
          <x15:cacheHierarchy aggregatedColumn="60"/>
        </ext>
      </extLst>
    </cacheHierarchy>
  </cacheHierarchies>
  <kpis count="0"/>
  <extLst>
    <ext xmlns:x14="http://schemas.microsoft.com/office/spreadsheetml/2009/9/main" uri="{725AE2AE-9491-48be-B2B4-4EB974FC3084}">
      <x14:pivotCacheDefinition slicerData="1" pivotCacheId="614272439"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794212963" backgroundQuery="1" createdVersion="3" refreshedVersion="8" minRefreshableVersion="3" recordCount="0" supportSubquery="1" supportAdvancedDrill="1" xr:uid="{1309B850-A76B-4870-A019-252EE76B29C7}">
  <cacheSource type="external" connectionId="3">
    <extLst>
      <ext xmlns:x14="http://schemas.microsoft.com/office/spreadsheetml/2009/9/main" uri="{F057638F-6D5F-4e77-A914-E7F072B9BCA8}">
        <x14:sourceConnection name="ThisWorkbookDataModel"/>
      </ext>
    </extLst>
  </cacheSource>
  <cacheFields count="0"/>
  <cacheHierarchies count="85">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2"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0"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Count of Loan Amount]" caption="Count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29861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15.696834027774" backgroundQuery="1" createdVersion="3" refreshedVersion="8" minRefreshableVersion="3" recordCount="0" supportSubquery="1" supportAdvancedDrill="1" xr:uid="{9ACEB09C-3760-49DC-81BB-CCFE7AAEF556}">
  <cacheSource type="external" connectionId="3">
    <extLst>
      <ext xmlns:x14="http://schemas.microsoft.com/office/spreadsheetml/2009/9/main" uri="{F057638F-6D5F-4e77-A914-E7F072B9BCA8}">
        <x14:sourceConnection name="ThisWorkbookDataModel"/>
      </ext>
    </extLst>
  </cacheSource>
  <cacheFields count="0"/>
  <cacheHierarchies count="85">
    <cacheHierarchy uniqueName="[bank_analytics_db banking_data].[State Abbr]" caption="State Abbr" attribute="1" defaultMemberUniqueName="[bank_analytics_db banking_data].[State Abbr].[All]" allUniqueName="[bank_analytics_db banking_data].[State Abbr].[All]" dimensionUniqueName="[bank_analytics_db banking_data]" displayFolder="" count="0" memberValueDatatype="130" unbalanced="0"/>
    <cacheHierarchy uniqueName="[bank_analytics_db banking_data].[Account ID]" caption="Account ID" attribute="1" defaultMemberUniqueName="[bank_analytics_db banking_data].[Account ID].[All]" allUniqueName="[bank_analytics_db banking_data].[Account ID].[All]" dimensionUniqueName="[bank_analytics_db banking_data]" displayFolder="" count="0" memberValueDatatype="130" unbalanced="0"/>
    <cacheHierarchy uniqueName="[bank_analytics_db banking_data].[Age]" caption="Age" attribute="1" defaultMemberUniqueName="[bank_analytics_db banking_data].[Age].[All]" allUniqueName="[bank_analytics_db banking_data].[Age].[All]" dimensionUniqueName="[bank_analytics_db banking_data]" displayFolder="" count="0" memberValueDatatype="130" unbalanced="0"/>
    <cacheHierarchy uniqueName="[bank_analytics_db banking_data].[BH Name]" caption="BH Name" attribute="1" defaultMemberUniqueName="[bank_analytics_db banking_data].[BH Name].[All]" allUniqueName="[bank_analytics_db banking_data].[BH Name].[All]" dimensionUniqueName="[bank_analytics_db banking_data]" displayFolder="" count="0" memberValueDatatype="130" unbalanced="0"/>
    <cacheHierarchy uniqueName="[bank_analytics_db banking_data].[Bank Name]" caption="Bank Name" attribute="1" defaultMemberUniqueName="[bank_analytics_db banking_data].[Bank Name].[All]" allUniqueName="[bank_analytics_db banking_data].[Bank Name].[All]" dimensionUniqueName="[bank_analytics_db banking_data]" displayFolder="" count="0" memberValueDatatype="130" unbalanced="0"/>
    <cacheHierarchy uniqueName="[bank_analytics_db banking_data].[Branch Name]" caption="Branch Name" attribute="1" defaultMemberUniqueName="[bank_analytics_db banking_data].[Branch Name].[All]" allUniqueName="[bank_analytics_db banking_data].[Branch Name].[All]" dimensionUniqueName="[bank_analytics_db banking_data]" displayFolder="" count="0" memberValueDatatype="130" unbalanced="0"/>
    <cacheHierarchy uniqueName="[bank_analytics_db banking_data].[Caste]" caption="Caste" attribute="1" defaultMemberUniqueName="[bank_analytics_db banking_data].[Caste].[All]" allUniqueName="[bank_analytics_db banking_data].[Caste].[All]" dimensionUniqueName="[bank_analytics_db banking_data]" displayFolder="" count="0" memberValueDatatype="130" unbalanced="0"/>
    <cacheHierarchy uniqueName="[bank_analytics_db banking_data].[Center Id]" caption="Center Id" attribute="1" defaultMemberUniqueName="[bank_analytics_db banking_data].[Center Id].[All]" allUniqueName="[bank_analytics_db banking_data].[Center Id].[All]" dimensionUniqueName="[bank_analytics_db banking_data]" displayFolder="" count="0" memberValueDatatype="130" unbalanced="0"/>
    <cacheHierarchy uniqueName="[bank_analytics_db banking_data].[City]" caption="City" attribute="1" defaultMemberUniqueName="[bank_analytics_db banking_data].[City].[All]" allUniqueName="[bank_analytics_db banking_data].[City].[All]" dimensionUniqueName="[bank_analytics_db banking_data]" displayFolder="" count="0" memberValueDatatype="130" unbalanced="0"/>
    <cacheHierarchy uniqueName="[bank_analytics_db banking_data].[Client id]" caption="Client id" attribute="1" defaultMemberUniqueName="[bank_analytics_db banking_data].[Client id].[All]" allUniqueName="[bank_analytics_db banking_data].[Client id].[All]" dimensionUniqueName="[bank_analytics_db banking_data]" displayFolder="" count="0" memberValueDatatype="130" unbalanced="0"/>
    <cacheHierarchy uniqueName="[bank_analytics_db banking_data].[Client Name]" caption="Client Name" attribute="1" defaultMemberUniqueName="[bank_analytics_db banking_data].[Client Name].[All]" allUniqueName="[bank_analytics_db banking_data].[Client Name].[All]" dimensionUniqueName="[bank_analytics_db banking_data]" displayFolder="" count="0" memberValueDatatype="130" unbalanced="0"/>
    <cacheHierarchy uniqueName="[bank_analytics_db banking_data].[Close Client]" caption="Close Client" attribute="1" defaultMemberUniqueName="[bank_analytics_db banking_data].[Close Client].[All]" allUniqueName="[bank_analytics_db banking_data].[Close Client].[All]" dimensionUniqueName="[bank_analytics_db banking_data]" displayFolder="" count="0" memberValueDatatype="130" unbalanced="0"/>
    <cacheHierarchy uniqueName="[bank_analytics_db banking_data].[Closed Date]" caption="Closed Date" attribute="1" time="1" defaultMemberUniqueName="[bank_analytics_db banking_data].[Closed Date].[All]" allUniqueName="[bank_analytics_db banking_data].[Closed Date].[All]" dimensionUniqueName="[bank_analytics_db banking_data]" displayFolder="" count="0" memberValueDatatype="7" unbalanced="0"/>
    <cacheHierarchy uniqueName="[bank_analytics_db banking_data].[Credit Officer Name]" caption="Credit Officer Name" attribute="1" defaultMemberUniqueName="[bank_analytics_db banking_data].[Credit Officer Name].[All]" allUniqueName="[bank_analytics_db banking_data].[Credit Officer Name].[All]" dimensionUniqueName="[bank_analytics_db banking_data]" displayFolder="" count="0" memberValueDatatype="130" unbalanced="0"/>
    <cacheHierarchy uniqueName="[bank_analytics_db banking_data].[Dateof Birth]" caption="Dateof Birth" attribute="1" time="1" defaultMemberUniqueName="[bank_analytics_db banking_data].[Dateof Birth].[All]" allUniqueName="[bank_analytics_db banking_data].[Dateof Birth].[All]" dimensionUniqueName="[bank_analytics_db banking_data]" displayFolder="" count="0" memberValueDatatype="7" unbalanced="0"/>
    <cacheHierarchy uniqueName="[bank_analytics_db banking_data].[Disb By]" caption="Disb By" attribute="1" defaultMemberUniqueName="[bank_analytics_db banking_data].[Disb By].[All]" allUniqueName="[bank_analytics_db banking_data].[Disb By].[All]" dimensionUniqueName="[bank_analytics_db banking_data]" displayFolder="" count="0" memberValueDatatype="130" unbalanced="0"/>
    <cacheHierarchy uniqueName="[bank_analytics_db banking_data].[Disbursement Date]" caption="Disbursement Date" attribute="1" time="1" defaultMemberUniqueName="[bank_analytics_db banking_data].[Disbursement Date].[All]" allUniqueName="[bank_analytics_db banking_data].[Disbursement Date].[All]" dimensionUniqueName="[bank_analytics_db banking_data]" displayFolder="" count="0" memberValueDatatype="7" unbalanced="0"/>
    <cacheHierarchy uniqueName="[bank_analytics_db banking_data].[Disbursement Date (Years)]" caption="Disbursement Date (Years)" attribute="1" defaultMemberUniqueName="[bank_analytics_db banking_data].[Disbursement Date (Years)].[All]" allUniqueName="[bank_analytics_db banking_data].[Disbursement Date (Years)].[All]" dimensionUniqueName="[bank_analytics_db banking_data]" displayFolder="" count="0" memberValueDatatype="130" unbalanced="0"/>
    <cacheHierarchy uniqueName="[bank_analytics_db banking_data].[Gender ID]" caption="Gender ID" attribute="1" defaultMemberUniqueName="[bank_analytics_db banking_data].[Gender ID].[All]" allUniqueName="[bank_analytics_db banking_data].[Gender ID].[All]" dimensionUniqueName="[bank_analytics_db banking_data]" displayFolder="" count="0" memberValueDatatype="130" unbalanced="0"/>
    <cacheHierarchy uniqueName="[bank_analytics_db banking_data].[Home Ownership]" caption="Home Ownership" attribute="1" defaultMemberUniqueName="[bank_analytics_db banking_data].[Home Ownership].[All]" allUniqueName="[bank_analytics_db banking_data].[Home Ownership].[All]" dimensionUniqueName="[bank_analytics_db banking_data]" displayFolder="" count="0" memberValueDatatype="130" unbalanced="0"/>
    <cacheHierarchy uniqueName="[bank_analytics_db banking_data].[Loan Status]" caption="Loan Status" attribute="1" defaultMemberUniqueName="[bank_analytics_db banking_data].[Loan Status].[All]" allUniqueName="[bank_analytics_db banking_data].[Loan Status].[All]" dimensionUniqueName="[bank_analytics_db banking_data]" displayFolder="" count="0" memberValueDatatype="130" unbalanced="0"/>
    <cacheHierarchy uniqueName="[bank_analytics_db banking_data].[Loan Transferdate]" caption="Loan Transferdate" attribute="1" time="1" defaultMemberUniqueName="[bank_analytics_db banking_data].[Loan Transferdate].[All]" allUniqueName="[bank_analytics_db banking_data].[Loan Transferdate].[All]" dimensionUniqueName="[bank_analytics_db banking_data]" displayFolder="" count="0" memberValueDatatype="7" unbalanced="0"/>
    <cacheHierarchy uniqueName="[bank_analytics_db banking_data].[NextMeetingDate]" caption="NextMeetingDate" attribute="1" time="1" defaultMemberUniqueName="[bank_analytics_db banking_data].[NextMeetingDate].[All]" allUniqueName="[bank_analytics_db banking_data].[NextMeetingDate].[All]" dimensionUniqueName="[bank_analytics_db banking_data]" displayFolder="" count="0" memberValueDatatype="7" unbalanced="0"/>
    <cacheHierarchy uniqueName="[bank_analytics_db banking_data].[Product Code]" caption="Product Code" attribute="1" defaultMemberUniqueName="[bank_analytics_db banking_data].[Product Code].[All]" allUniqueName="[bank_analytics_db banking_data].[Product Code].[All]" dimensionUniqueName="[bank_analytics_db banking_data]" displayFolder="" count="0" memberValueDatatype="130" unbalanced="0"/>
    <cacheHierarchy uniqueName="[bank_analytics_db banking_data].[Grade]" caption="Grade" attribute="1" defaultMemberUniqueName="[bank_analytics_db banking_data].[Grade].[All]" allUniqueName="[bank_analytics_db banking_data].[Grade].[All]" dimensionUniqueName="[bank_analytics_db banking_data]" displayFolder="" count="0" memberValueDatatype="130" unbalanced="0"/>
    <cacheHierarchy uniqueName="[bank_analytics_db banking_data].[Sub Grade]" caption="Sub Grade" attribute="1" defaultMemberUniqueName="[bank_analytics_db banking_data].[Sub Grade].[All]" allUniqueName="[bank_analytics_db banking_data].[Sub Grade].[All]" dimensionUniqueName="[bank_analytics_db banking_data]" displayFolder="" count="0" memberValueDatatype="130" unbalanced="0"/>
    <cacheHierarchy uniqueName="[bank_analytics_db banking_data].[Product Id]" caption="Product Id" attribute="1" defaultMemberUniqueName="[bank_analytics_db banking_data].[Product Id].[All]" allUniqueName="[bank_analytics_db banking_data].[Product Id].[All]" dimensionUniqueName="[bank_analytics_db banking_data]" displayFolder="" count="0" memberValueDatatype="130" unbalanced="0"/>
    <cacheHierarchy uniqueName="[bank_analytics_db banking_data].[Purpose Category]" caption="Purpose Category" attribute="1" defaultMemberUniqueName="[bank_analytics_db banking_data].[Purpose Category].[All]" allUniqueName="[bank_analytics_db banking_data].[Purpose Category].[All]" dimensionUniqueName="[bank_analytics_db banking_data]" displayFolder="" count="0" memberValueDatatype="130" unbalanced="0"/>
    <cacheHierarchy uniqueName="[bank_analytics_db banking_data].[Region Name]" caption="Region Name" attribute="1" defaultMemberUniqueName="[bank_analytics_db banking_data].[Region Name].[All]" allUniqueName="[bank_analytics_db banking_data].[Region Name].[All]" dimensionUniqueName="[bank_analytics_db banking_data]" displayFolder="" count="0" memberValueDatatype="130" unbalanced="0"/>
    <cacheHierarchy uniqueName="[bank_analytics_db banking_data].[Religion]" caption="Religion" attribute="1" defaultMemberUniqueName="[bank_analytics_db banking_data].[Religion].[All]" allUniqueName="[bank_analytics_db banking_data].[Religion].[All]" dimensionUniqueName="[bank_analytics_db banking_data]" displayFolder="" count="0" memberValueDatatype="130" unbalanced="0"/>
    <cacheHierarchy uniqueName="[bank_analytics_db banking_data].[Verification Status]" caption="Verification Status" attribute="1" defaultMemberUniqueName="[bank_analytics_db banking_data].[Verification Status].[All]" allUniqueName="[bank_analytics_db banking_data].[Verification Status].[All]" dimensionUniqueName="[bank_analytics_db banking_data]" displayFolder="" count="0" memberValueDatatype="130" unbalanced="0"/>
    <cacheHierarchy uniqueName="[bank_analytics_db banking_data].[State Abbr 2]" caption="State Abbr 2" attribute="1" defaultMemberUniqueName="[bank_analytics_db banking_data].[State Abbr 2].[All]" allUniqueName="[bank_analytics_db banking_data].[State Abbr 2].[All]" dimensionUniqueName="[bank_analytics_db banking_data]" displayFolder="" count="0" memberValueDatatype="130" unbalanced="0"/>
    <cacheHierarchy uniqueName="[bank_analytics_db banking_data].[State Name]" caption="State Name" attribute="1" defaultMemberUniqueName="[bank_analytics_db banking_data].[State Name].[All]" allUniqueName="[bank_analytics_db banking_data].[State Name].[All]" dimensionUniqueName="[bank_analytics_db banking_data]" displayFolder="" count="0" memberValueDatatype="130" unbalanced="0"/>
    <cacheHierarchy uniqueName="[bank_analytics_db banking_data].[Tranfer Logic]" caption="Tranfer Logic" attribute="1" defaultMemberUniqueName="[bank_analytics_db banking_data].[Tranfer Logic].[All]" allUniqueName="[bank_analytics_db banking_data].[Tranfer Logic].[All]" dimensionUniqueName="[bank_analytics_db banking_data]" displayFolder="" count="0" memberValueDatatype="130" unbalanced="0"/>
    <cacheHierarchy uniqueName="[bank_analytics_db banking_data].[Is Delinquent Loan]" caption="Is Delinquent Loan" attribute="1" defaultMemberUniqueName="[bank_analytics_db banking_data].[Is Delinquent Loan].[All]" allUniqueName="[bank_analytics_db banking_data].[Is Delinquent Loan].[All]" dimensionUniqueName="[bank_analytics_db banking_data]" displayFolder="" count="0" memberValueDatatype="130" unbalanced="0"/>
    <cacheHierarchy uniqueName="[bank_analytics_db banking_data].[Is Default Loan]" caption="Is Default Loan" attribute="1" defaultMemberUniqueName="[bank_analytics_db banking_data].[Is Default Loan].[All]" allUniqueName="[bank_analytics_db banking_data].[Is Default Loan].[All]" dimensionUniqueName="[bank_analytics_db banking_data]" displayFolder="" count="0" memberValueDatatype="130" unbalanced="0"/>
    <cacheHierarchy uniqueName="[bank_analytics_db banking_data].[Age_T]" caption="Age_T" attribute="1" defaultMemberUniqueName="[bank_analytics_db banking_data].[Age_T].[All]" allUniqueName="[bank_analytics_db banking_data].[Age_T].[All]" dimensionUniqueName="[bank_analytics_db banking_data]" displayFolder="" count="0" memberValueDatatype="20" unbalanced="0"/>
    <cacheHierarchy uniqueName="[bank_analytics_db banking_data].[Delinq 2 Yrs]" caption="Delinq 2 Yrs" attribute="1" defaultMemberUniqueName="[bank_analytics_db banking_data].[Delinq 2 Yrs].[All]" allUniqueName="[bank_analytics_db banking_data].[Delinq 2 Yrs].[All]" dimensionUniqueName="[bank_analytics_db banking_data]" displayFolder="" count="0" memberValueDatatype="20" unbalanced="0"/>
    <cacheHierarchy uniqueName="[bank_analytics_db banking_data].[Application Type]" caption="Application Type" attribute="1" defaultMemberUniqueName="[bank_analytics_db banking_data].[Application Type].[All]" allUniqueName="[bank_analytics_db banking_data].[Application Type].[All]" dimensionUniqueName="[bank_analytics_db banking_data]" displayFolder="" count="0" memberValueDatatype="130" unbalanced="0"/>
    <cacheHierarchy uniqueName="[bank_analytics_db banking_data].[Loan Amount]" caption="Loan Amount" attribute="1" defaultMemberUniqueName="[bank_analytics_db banking_data].[Loan Amount].[All]" allUniqueName="[bank_analytics_db banking_data].[Loan Amount].[All]" dimensionUniqueName="[bank_analytics_db banking_data]" displayFolder="" count="0" memberValueDatatype="5" unbalanced="0"/>
    <cacheHierarchy uniqueName="[bank_analytics_db banking_data].[Funded Amount]" caption="Funded Amount" attribute="1" defaultMemberUniqueName="[bank_analytics_db banking_data].[Funded Amount].[All]" allUniqueName="[bank_analytics_db banking_data].[Funded Amount].[All]" dimensionUniqueName="[bank_analytics_db banking_data]" displayFolder="" count="0" memberValueDatatype="5" unbalanced="0"/>
    <cacheHierarchy uniqueName="[bank_analytics_db banking_data].[Funded Amount Inv]" caption="Funded Amount Inv" attribute="1" defaultMemberUniqueName="[bank_analytics_db banking_data].[Funded Amount Inv].[All]" allUniqueName="[bank_analytics_db banking_data].[Funded Amount Inv].[All]" dimensionUniqueName="[bank_analytics_db banking_data]" displayFolder="" count="0" memberValueDatatype="5" unbalanced="0"/>
    <cacheHierarchy uniqueName="[bank_analytics_db banking_data].[Term]" caption="Term" attribute="1" defaultMemberUniqueName="[bank_analytics_db banking_data].[Term].[All]" allUniqueName="[bank_analytics_db banking_data].[Term].[All]" dimensionUniqueName="[bank_analytics_db banking_data]" displayFolder="" count="0" memberValueDatatype="20" unbalanced="0"/>
    <cacheHierarchy uniqueName="[bank_analytics_db banking_data].[Int Rate]" caption="Int Rate" attribute="1" defaultMemberUniqueName="[bank_analytics_db banking_data].[Int Rate].[All]" allUniqueName="[bank_analytics_db banking_data].[Int Rate].[All]" dimensionUniqueName="[bank_analytics_db banking_data]" displayFolder="" count="0" memberValueDatatype="5" unbalanced="0"/>
    <cacheHierarchy uniqueName="[bank_analytics_db banking_data].[Total Pymnt]" caption="Total Pymnt" attribute="1" defaultMemberUniqueName="[bank_analytics_db banking_data].[Total Pymnt].[All]" allUniqueName="[bank_analytics_db banking_data].[Total Pymnt].[All]" dimensionUniqueName="[bank_analytics_db banking_data]" displayFolder="" count="0" memberValueDatatype="5" unbalanced="0"/>
    <cacheHierarchy uniqueName="[bank_analytics_db banking_data].[Total Pymnt inv]" caption="Total Pymnt inv" attribute="1" defaultMemberUniqueName="[bank_analytics_db banking_data].[Total Pymnt inv].[All]" allUniqueName="[bank_analytics_db banking_data].[Total Pymnt inv].[All]" dimensionUniqueName="[bank_analytics_db banking_data]" displayFolder="" count="0" memberValueDatatype="5" unbalanced="0"/>
    <cacheHierarchy uniqueName="[bank_analytics_db banking_data].[Total Rec Prncp]" caption="Total Rec Prncp" attribute="1" defaultMemberUniqueName="[bank_analytics_db banking_data].[Total Rec Prncp].[All]" allUniqueName="[bank_analytics_db banking_data].[Total Rec Prncp].[All]" dimensionUniqueName="[bank_analytics_db banking_data]" displayFolder="" count="0" memberValueDatatype="5" unbalanced="0"/>
    <cacheHierarchy uniqueName="[bank_analytics_db banking_data].[Total Fees]" caption="Total Fees" attribute="1" defaultMemberUniqueName="[bank_analytics_db banking_data].[Total Fees].[All]" allUniqueName="[bank_analytics_db banking_data].[Total Fees].[All]" dimensionUniqueName="[bank_analytics_db banking_data]" displayFolder="" count="0" memberValueDatatype="5" unbalanced="0"/>
    <cacheHierarchy uniqueName="[bank_analytics_db banking_data].[Total Rec int]" caption="Total Rec int" attribute="1" defaultMemberUniqueName="[bank_analytics_db banking_data].[Total Rec int].[All]" allUniqueName="[bank_analytics_db banking_data].[Total Rec int].[All]" dimensionUniqueName="[bank_analytics_db banking_data]" displayFolder="" count="0" memberValueDatatype="5" unbalanced="0"/>
    <cacheHierarchy uniqueName="[bank_analytics_db banking_data].[Total Rec Late fee]" caption="Total Rec Late fee" attribute="1" defaultMemberUniqueName="[bank_analytics_db banking_data].[Total Rec Late fee].[All]" allUniqueName="[bank_analytics_db banking_data].[Total Rec Late fee].[All]" dimensionUniqueName="[bank_analytics_db banking_data]" displayFolder="" count="0" memberValueDatatype="5" unbalanced="0"/>
    <cacheHierarchy uniqueName="[bank_analytics_db banking_data].[Recoveries]" caption="Recoveries" attribute="1" defaultMemberUniqueName="[bank_analytics_db banking_data].[Recoveries].[All]" allUniqueName="[bank_analytics_db banking_data].[Recoveries].[All]" dimensionUniqueName="[bank_analytics_db banking_data]" displayFolder="" count="0" memberValueDatatype="5" unbalanced="0"/>
    <cacheHierarchy uniqueName="[bank_analytics_db banking_data].[Collection Recovery fee]" caption="Collection Recovery fee" attribute="1" defaultMemberUniqueName="[bank_analytics_db banking_data].[Collection Recovery fee].[All]" allUniqueName="[bank_analytics_db banking_data].[Collection Recovery fee].[All]" dimensionUniqueName="[bank_analytics_db banking_data]" displayFolder="" count="0" memberValueDatatype="5" unbalanced="0"/>
    <cacheHierarchy uniqueName="[bank_analytics_db banking_data].[Disbursement Date (Year)]" caption="Disbursement Date (Year)" attribute="1" defaultMemberUniqueName="[bank_analytics_db banking_data].[Disbursement Date (Year)].[All]" allUniqueName="[bank_analytics_db banking_data].[Disbursement Date (Year)].[All]" dimensionUniqueName="[bank_analytics_db banking_data]" displayFolder="" count="0" memberValueDatatype="130" unbalanced="0"/>
    <cacheHierarchy uniqueName="[bank_analytics_db banking_data].[Disbursement Date (Quarter)]" caption="Disbursement Date (Quarter)" attribute="1" defaultMemberUniqueName="[bank_analytics_db banking_data].[Disbursement Date (Quarter)].[All]" allUniqueName="[bank_analytics_db banking_data].[Disbursement Date (Quarter)].[All]" dimensionUniqueName="[bank_analytics_db banking_data]" displayFolder="" count="0" memberValueDatatype="130" unbalanced="0"/>
    <cacheHierarchy uniqueName="[bank_analytics_db banking_data].[Disbursement Date (Month)]" caption="Disbursement Date (Month)" attribute="1" defaultMemberUniqueName="[bank_analytics_db banking_data].[Disbursement Date (Month)].[All]" allUniqueName="[bank_analytics_db banking_data].[Disbursement Date (Month)].[All]" dimensionUniqueName="[bank_analytics_db banking_data]" displayFolder="" count="0" memberValueDatatype="130" unbalanced="0"/>
    <cacheHierarchy uniqueName="[bank_analytics_db debit_credit].[Customer ID]" caption="Customer ID" attribute="1" defaultMemberUniqueName="[bank_analytics_db debit_credit].[Customer ID].[All]" allUniqueName="[bank_analytics_db debit_credit].[Customer ID].[All]" dimensionUniqueName="[bank_analytics_db debit_credit]" displayFolder="" count="0" memberValueDatatype="130" unbalanced="0"/>
    <cacheHierarchy uniqueName="[bank_analytics_db debit_credit].[Customer Name]" caption="Customer Name" attribute="1" defaultMemberUniqueName="[bank_analytics_db debit_credit].[Customer Name].[All]" allUniqueName="[bank_analytics_db debit_credit].[Customer Name].[All]" dimensionUniqueName="[bank_analytics_db debit_credit]" displayFolder="" count="0" memberValueDatatype="130" unbalanced="0"/>
    <cacheHierarchy uniqueName="[bank_analytics_db debit_credit].[Account Number]" caption="Account Number" attribute="1" defaultMemberUniqueName="[bank_analytics_db debit_credit].[Account Number].[All]" allUniqueName="[bank_analytics_db debit_credit].[Account Number].[All]" dimensionUniqueName="[bank_analytics_db debit_credit]" displayFolder="" count="0" memberValueDatatype="130" unbalanced="0"/>
    <cacheHierarchy uniqueName="[bank_analytics_db debit_credit].[Transaction Date]" caption="Transaction Date" attribute="1" time="1" defaultMemberUniqueName="[bank_analytics_db debit_credit].[Transaction Date].[All]" allUniqueName="[bank_analytics_db debit_credit].[Transaction Date].[All]" dimensionUniqueName="[bank_analytics_db debit_credit]" displayFolder="" count="2" memberValueDatatype="7" unbalanced="0"/>
    <cacheHierarchy uniqueName="[bank_analytics_db debit_credit].[Transaction Type]" caption="Transaction Type" attribute="1" defaultMemberUniqueName="[bank_analytics_db debit_credit].[Transaction Type].[All]" allUniqueName="[bank_analytics_db debit_credit].[Transaction Type].[All]" dimensionUniqueName="[bank_analytics_db debit_credit]" displayFolder="" count="0" memberValueDatatype="130" unbalanced="0"/>
    <cacheHierarchy uniqueName="[bank_analytics_db debit_credit].[Amount]" caption="Amount" attribute="1" defaultMemberUniqueName="[bank_analytics_db debit_credit].[Amount].[All]" allUniqueName="[bank_analytics_db debit_credit].[Amount].[All]" dimensionUniqueName="[bank_analytics_db debit_credit]" displayFolder="" count="0" memberValueDatatype="5" unbalanced="0"/>
    <cacheHierarchy uniqueName="[bank_analytics_db debit_credit].[Balance]" caption="Balance" attribute="1" defaultMemberUniqueName="[bank_analytics_db debit_credit].[Balance].[All]" allUniqueName="[bank_analytics_db debit_credit].[Balance].[All]" dimensionUniqueName="[bank_analytics_db debit_credit]" displayFolder="" count="0" memberValueDatatype="5" unbalanced="0"/>
    <cacheHierarchy uniqueName="[bank_analytics_db debit_credit].[Description]" caption="Description" attribute="1" defaultMemberUniqueName="[bank_analytics_db debit_credit].[Description].[All]" allUniqueName="[bank_analytics_db debit_credit].[Description].[All]" dimensionUniqueName="[bank_analytics_db debit_credit]" displayFolder="" count="0" memberValueDatatype="130" unbalanced="0"/>
    <cacheHierarchy uniqueName="[bank_analytics_db debit_credit].[Branch]" caption="Branch" attribute="1" defaultMemberUniqueName="[bank_analytics_db debit_credit].[Branch].[All]" allUniqueName="[bank_analytics_db debit_credit].[Branch].[All]" dimensionUniqueName="[bank_analytics_db debit_credit]" displayFolder="" count="0" memberValueDatatype="130" unbalanced="0"/>
    <cacheHierarchy uniqueName="[bank_analytics_db debit_credit].[Transaction Method]" caption="Transaction Method" attribute="1" defaultMemberUniqueName="[bank_analytics_db debit_credit].[Transaction Method].[All]" allUniqueName="[bank_analytics_db debit_credit].[Transaction Method].[All]" dimensionUniqueName="[bank_analytics_db debit_credit]" displayFolder="" count="0" memberValueDatatype="130" unbalanced="0"/>
    <cacheHierarchy uniqueName="[bank_analytics_db debit_credit].[Currency]" caption="Currency" attribute="1" defaultMemberUniqueName="[bank_analytics_db debit_credit].[Currency].[All]" allUniqueName="[bank_analytics_db debit_credit].[Currency].[All]" dimensionUniqueName="[bank_analytics_db debit_credit]" displayFolder="" count="0" memberValueDatatype="130" unbalanced="0"/>
    <cacheHierarchy uniqueName="[bank_analytics_db debit_credit].[Bank Name]" caption="Bank Name" attribute="1" defaultMemberUniqueName="[bank_analytics_db debit_credit].[Bank Name].[All]" allUniqueName="[bank_analytics_db debit_credit].[Bank Name].[All]" dimensionUniqueName="[bank_analytics_db debit_credit]" displayFolder="" count="0" memberValueDatatype="130" unbalanced="0"/>
    <cacheHierarchy uniqueName="[bank_analytics_db debit_credit].[Transaction Date (Month)]" caption="Transaction Date (Month)" attribute="1" defaultMemberUniqueName="[bank_analytics_db debit_credit].[Transaction Date (Month)].[All]" allUniqueName="[bank_analytics_db debit_credit].[Transaction Date (Month)].[All]" dimensionUniqueName="[bank_analytics_db debit_credit]" displayFolder="" count="0" memberValueDatatype="130" unbalanced="0"/>
    <cacheHierarchy uniqueName="[bank_analytics_db banking_data].[Disbursement Date (Month Index)]" caption="Disbursement Date (Month Index)" attribute="1" defaultMemberUniqueName="[bank_analytics_db banking_data].[Disbursement Date (Month Index)].[All]" allUniqueName="[bank_analytics_db banking_data].[Disbursement Date (Month Index)].[All]" dimensionUniqueName="[bank_analytics_db banking_data]" displayFolder="" count="0" memberValueDatatype="20" unbalanced="0" hidden="1"/>
    <cacheHierarchy uniqueName="[bank_analytics_db debit_credit].[Transaction Date (Month Index)]" caption="Transaction Date (Month Index)" attribute="1" defaultMemberUniqueName="[bank_analytics_db debit_credit].[Transaction Date (Month Index)].[All]" allUniqueName="[bank_analytics_db debit_credit].[Transaction Date (Month Index)].[All]" dimensionUniqueName="[bank_analytics_db debit_credit]" displayFolder="" count="0" memberValueDatatype="20" unbalanced="0" hidden="1"/>
    <cacheHierarchy uniqueName="[Measures].[Count of Loan Amount]" caption="Count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Sum of Loan Amount]" caption="Sum of Loan Amount" measure="1" displayFolder="" measureGroup="bank_analytics_db banking_data" count="0">
      <extLst>
        <ext xmlns:x15="http://schemas.microsoft.com/office/spreadsheetml/2010/11/main" uri="{B97F6D7D-B522-45F9-BDA1-12C45D357490}">
          <x15:cacheHierarchy aggregatedColumn="39"/>
        </ext>
      </extLst>
    </cacheHierarchy>
    <cacheHierarchy uniqueName="[Measures].[Count of Account ID]" caption="Count of Account ID" measure="1" displayFolder="" measureGroup="bank_analytics_db banking_data" count="0">
      <extLst>
        <ext xmlns:x15="http://schemas.microsoft.com/office/spreadsheetml/2010/11/main" uri="{B97F6D7D-B522-45F9-BDA1-12C45D357490}">
          <x15:cacheHierarchy aggregatedColumn="1"/>
        </ext>
      </extLst>
    </cacheHierarchy>
    <cacheHierarchy uniqueName="[Measures].[Sum of Funded Amount]" caption="Sum of Funded Amount" measure="1" displayFolder="" measureGroup="bank_analytics_db banking_data" count="0">
      <extLst>
        <ext xmlns:x15="http://schemas.microsoft.com/office/spreadsheetml/2010/11/main" uri="{B97F6D7D-B522-45F9-BDA1-12C45D357490}">
          <x15:cacheHierarchy aggregatedColumn="40"/>
        </ext>
      </extLst>
    </cacheHierarchy>
    <cacheHierarchy uniqueName="[Measures].[Sum of Total Pymnt]" caption="Sum of Total Pymnt" measure="1" displayFolder="" measureGroup="bank_analytics_db banking_data" count="0">
      <extLst>
        <ext xmlns:x15="http://schemas.microsoft.com/office/spreadsheetml/2010/11/main" uri="{B97F6D7D-B522-45F9-BDA1-12C45D357490}">
          <x15:cacheHierarchy aggregatedColumn="44"/>
        </ext>
      </extLst>
    </cacheHierarchy>
    <cacheHierarchy uniqueName="[Measures].[Sum of Total Rec int]" caption="Sum of Total Rec int" measure="1" displayFolder="" measureGroup="bank_analytics_db banking_data" count="0">
      <extLst>
        <ext xmlns:x15="http://schemas.microsoft.com/office/spreadsheetml/2010/11/main" uri="{B97F6D7D-B522-45F9-BDA1-12C45D357490}">
          <x15:cacheHierarchy aggregatedColumn="48"/>
        </ext>
      </extLst>
    </cacheHierarchy>
    <cacheHierarchy uniqueName="[Measures].[Count of Client id]" caption="Count of Client id" measure="1" displayFolder="" measureGroup="bank_analytics_db banking_data" count="0">
      <extLst>
        <ext xmlns:x15="http://schemas.microsoft.com/office/spreadsheetml/2010/11/main" uri="{B97F6D7D-B522-45F9-BDA1-12C45D357490}">
          <x15:cacheHierarchy aggregatedColumn="9"/>
        </ext>
      </extLst>
    </cacheHierarchy>
    <cacheHierarchy uniqueName="[Measures].[Sum of Total Fees]" caption="Sum of Total Fees" measure="1" displayFolder="" measureGroup="bank_analytics_db banking_data" count="0">
      <extLst>
        <ext xmlns:x15="http://schemas.microsoft.com/office/spreadsheetml/2010/11/main" uri="{B97F6D7D-B522-45F9-BDA1-12C45D357490}">
          <x15:cacheHierarchy aggregatedColumn="47"/>
        </ext>
      </extLst>
    </cacheHierarchy>
    <cacheHierarchy uniqueName="[Measures].[Sum of Amount]" caption="Sum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Count of Transaction Type]" caption="Count of Transaction Type" measure="1" displayFolder="" measureGroup="bank_analytics_db debit_credit" count="0">
      <extLst>
        <ext xmlns:x15="http://schemas.microsoft.com/office/spreadsheetml/2010/11/main" uri="{B97F6D7D-B522-45F9-BDA1-12C45D357490}">
          <x15:cacheHierarchy aggregatedColumn="59"/>
        </ext>
      </extLst>
    </cacheHierarchy>
    <cacheHierarchy uniqueName="[Measures].[Count of Customer ID]" caption="Count of Customer ID" measure="1" displayFolder="" measureGroup="bank_analytics_db debit_credit" count="0">
      <extLst>
        <ext xmlns:x15="http://schemas.microsoft.com/office/spreadsheetml/2010/11/main" uri="{B97F6D7D-B522-45F9-BDA1-12C45D357490}">
          <x15:cacheHierarchy aggregatedColumn="55"/>
        </ext>
      </extLst>
    </cacheHierarchy>
    <cacheHierarchy uniqueName="[Measures].[Count of Amount]" caption="Count of Amount" measure="1" displayFolder="" measureGroup="bank_analytics_db debit_credit" count="0">
      <extLst>
        <ext xmlns:x15="http://schemas.microsoft.com/office/spreadsheetml/2010/11/main" uri="{B97F6D7D-B522-45F9-BDA1-12C45D357490}">
          <x15:cacheHierarchy aggregatedColumn="60"/>
        </ext>
      </extLst>
    </cacheHierarchy>
    <cacheHierarchy uniqueName="[Measures].[__XL_Count bank_analytics_db banking_data]" caption="__XL_Count bank_analytics_db banking_data" measure="1" displayFolder="" measureGroup="bank_analytics_db banking_data" count="0" hidden="1"/>
    <cacheHierarchy uniqueName="[Measures].[__XL_Count bank_analytics_db debit_credit]" caption="__XL_Count bank_analytics_db debit_credit" measure="1" displayFolder="" measureGroup="bank_analytics_db debit_credi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566575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B69F70-D81D-4DF0-89F6-C445B23729C9}" name="PivotTable17"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Z1:AA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mount" fld="1" baseField="0" baseItem="0" numFmtId="164"/>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5D9427-CB03-4ADC-BF16-E5B975C93C73}" name="PivotTable6"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22:H26" firstHeaderRow="1" firstDataRow="1" firstDataCol="1"/>
  <pivotFields count="5">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formats count="4">
    <format dxfId="9">
      <pivotArea type="all" dataOnly="0" outline="0"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s>
  <pivotHierarchies count="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2193F-5219-42B6-8D91-26A7CABE39AF}" name="PivotTable24" cacheId="23" applyNumberFormats="0" applyBorderFormats="0" applyFontFormats="0" applyPatternFormats="0" applyAlignmentFormats="0" applyWidthHeightFormats="1" dataCaption="Values" tag="1b86fcd8-98f4-47cb-98ca-10edca30dadf" updatedVersion="8" minRefreshableVersion="5" useAutoFormatting="1" itemPrintTitles="1" createdVersion="8" indent="0" outline="1" outlineData="1" multipleFieldFilters="0" chartFormat="11">
  <location ref="AE24:AG35"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mount" fld="2" baseField="0" baseItem="5" numFmtId="164"/>
    <dataField fld="1" subtotal="count" baseField="0" baseItem="0"/>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EB33EB-E1DA-4B00-A005-EC49D7E99461}" name="PivotTable27" cacheId="20" applyNumberFormats="0" applyBorderFormats="0" applyFontFormats="0" applyPatternFormats="0" applyAlignmentFormats="0" applyWidthHeightFormats="1" dataCaption="Values" tag="443e7565-ac77-4e17-a2a7-f03a1ac79147" updatedVersion="8" minRefreshableVersion="5" useAutoFormatting="1" itemPrintTitles="1" createdVersion="8" indent="0" outline="1" outlineData="1" multipleFieldFilters="0" chartFormat="6">
  <location ref="AE68:AF7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AE685A-EBB2-4ACF-BCBF-48E58EF9E6F0}"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T33:U3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Loan Amount" fld="1" baseField="0" baseItem="2" numFmtId="164"/>
  </dataFields>
  <formats count="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17" format="4" series="1">
      <pivotArea type="data" outline="0" fieldPosition="0">
        <references count="1">
          <reference field="4294967294" count="1" selected="0">
            <x v="0"/>
          </reference>
        </references>
      </pivotArea>
    </chartFormat>
  </chartFormats>
  <pivotHierarchies count="8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bank_analytics_db banking_data].[Religion].&amp;[Christian]"/>
        <member name="[bank_analytics_db banking_data].[Religion].&amp;[Hindu]"/>
        <member name="[bank_analytics_db banking_data].[Religion].&amp;[Muslim]"/>
        <member name="[bank_analytics_db banking_data].[Religion].&amp;[Sikh]"/>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8C72F-A335-47E9-A645-C94C4E35EFEC}" name="PivotTable7"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M1:P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Funded Amount" fld="0" baseField="0" baseItem="0" numFmtId="164"/>
    <dataField name="Count of Account ID" fld="1" subtotal="count" baseField="0" baseItem="0"/>
    <dataField name="Sum of Total Pymnt" fld="2" baseField="0" baseItem="0" numFmtId="164"/>
    <dataField name="Sum of Total Rec int" fld="3" baseField="0" baseItem="0" numFmtId="164"/>
  </dataFields>
  <formats count="3">
    <format dxfId="18">
      <pivotArea type="all" dataOnly="0" outline="0" fieldPosition="0"/>
    </format>
    <format dxfId="17">
      <pivotArea outline="0" collapsedLevelsAreSubtotals="1" fieldPosition="0"/>
    </format>
    <format dxfId="16">
      <pivotArea dataOnly="0" labelOnly="1" outline="0" fieldPosition="0">
        <references count="1">
          <reference field="4294967294" count="4">
            <x v="0"/>
            <x v="1"/>
            <x v="2"/>
            <x v="3"/>
          </reference>
        </references>
      </pivotArea>
    </format>
  </formats>
  <pivotHierarchies count="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7EAB9C-B0ED-47F2-A980-4588A9C635EC}" name="PivotTable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0:B38" firstHeaderRow="1" firstDataRow="1" firstDataCol="1" rowPageCount="1" colPageCount="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30" name="[bank_analytics_db banking_data].[Verification Status].[All]" cap="All"/>
  </pageFields>
  <dataFields count="1">
    <dataField name="Count of Account ID" fld="1" subtotal="count" baseField="0" baseItem="0"/>
  </dataFields>
  <formats count="6">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s>
  <chartFormats count="6">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6"/>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7"/>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C59F8C-BA01-4E9E-811E-3F3DF948F262}" name="PivotTable1" cacheId="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6">
  <location ref="A1: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Loan Amount" fld="1" baseField="0" baseItem="0" numFmtId="164"/>
  </dataFields>
  <formats count="6">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axis="axisValues" fieldPosition="0"/>
    </format>
  </formats>
  <chartFormats count="1">
    <chartFormat chart="22"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2BCEBA-4025-4607-A6B2-65BE0B23977E}" name="PivotTable26" cacheId="25" applyNumberFormats="0" applyBorderFormats="0" applyFontFormats="0" applyPatternFormats="0" applyAlignmentFormats="0" applyWidthHeightFormats="1" dataCaption="Values" tag="2e16af45-eeb5-4156-adef-94a56a1a2504" updatedVersion="8" minRefreshableVersion="5" useAutoFormatting="1" itemPrintTitles="1" createdVersion="8" indent="0" outline="1" outlineData="1" multipleFieldFilters="0" chartFormat="9">
  <location ref="AE54:AF6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Amount" fld="1" subtotal="average" baseField="0" baseItem="5" numFmtId="165"/>
  </dataField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mount"/>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FA4657-3F78-486B-BC69-939D9893DE8F}" name="PivotTable9"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M15:N26" firstHeaderRow="1" firstDataRow="1" firstDataCol="1"/>
  <pivotFields count="4">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2"/>
    </i>
    <i>
      <x v="5"/>
    </i>
    <i>
      <x/>
    </i>
    <i>
      <x v="1"/>
    </i>
    <i>
      <x v="8"/>
    </i>
    <i>
      <x v="3"/>
    </i>
    <i>
      <x v="4"/>
    </i>
    <i>
      <x v="9"/>
    </i>
    <i>
      <x v="6"/>
    </i>
    <i t="grand">
      <x/>
    </i>
  </rowItems>
  <colItems count="1">
    <i/>
  </colItems>
  <dataFields count="1">
    <dataField name="Sum of Loan Amount" fld="1" baseField="0" baseItem="0" numFmtId="164"/>
  </dataFields>
  <formats count="6">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E1E0B6-DCCC-46CE-AA5C-F06186254415}" name="PivotTable16"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4">
  <location ref="T41:U52" firstHeaderRow="1"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Fees" fld="1" baseField="0" baseItem="4" numFmtId="165"/>
  </dataFields>
  <formats count="6">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axis="axisValues" fieldPosition="0"/>
    </format>
  </formats>
  <chartFormats count="8">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2"/>
          </reference>
        </references>
      </pivotArea>
    </chartFormat>
    <chartFormat chart="19" format="7">
      <pivotArea type="data" outline="0" fieldPosition="0">
        <references count="2">
          <reference field="4294967294" count="1" selected="0">
            <x v="0"/>
          </reference>
          <reference field="0" count="1" selected="0">
            <x v="1"/>
          </reference>
        </references>
      </pivotArea>
    </chartFormat>
    <chartFormat chart="19" format="8">
      <pivotArea type="data" outline="0" fieldPosition="0">
        <references count="2">
          <reference field="4294967294" count="1" selected="0">
            <x v="0"/>
          </reference>
          <reference field="0" count="1" selected="0">
            <x v="4"/>
          </reference>
        </references>
      </pivotArea>
    </chartFormat>
    <chartFormat chart="19" format="9">
      <pivotArea type="data" outline="0" fieldPosition="0">
        <references count="2">
          <reference field="4294967294" count="1" selected="0">
            <x v="0"/>
          </reference>
          <reference field="0" count="1" selected="0">
            <x v="7"/>
          </reference>
        </references>
      </pivotArea>
    </chartFormat>
    <chartFormat chart="19" format="10">
      <pivotArea type="data" outline="0" fieldPosition="0">
        <references count="2">
          <reference field="4294967294" count="1" selected="0">
            <x v="0"/>
          </reference>
          <reference field="0" count="1" selected="0">
            <x v="5"/>
          </reference>
        </references>
      </pivotArea>
    </chartFormat>
    <chartFormat chart="19" format="11">
      <pivotArea type="data" outline="0" fieldPosition="0">
        <references count="2">
          <reference field="4294967294" count="1" selected="0">
            <x v="0"/>
          </reference>
          <reference field="0" count="1" selected="0">
            <x v="9"/>
          </reference>
        </references>
      </pivotArea>
    </chartFormat>
  </chartFormats>
  <pivotHierarchies count="8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bank_analytics_db banking_data].[Religion].&amp;[Christian]"/>
        <member name="[bank_analytics_db banking_data].[Religion].&amp;[Hindu]"/>
        <member name="[bank_analytics_db banking_data].[Religion].&amp;[Muslim]"/>
        <member name="[bank_analytics_db banking_data].[Religion].&amp;[Sikh]"/>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2">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C0655D-55B6-49D1-AF6D-A7992B39173C}" name="PivotTable23" cacheId="21" applyNumberFormats="0" applyBorderFormats="0" applyFontFormats="0" applyPatternFormats="0" applyAlignmentFormats="0" applyWidthHeightFormats="1" dataCaption="Values" tag="ff089416-7135-4bdd-bbd2-88ddacbe4096" updatedVersion="8" minRefreshableVersion="5" useAutoFormatting="1" itemPrintTitles="1" createdVersion="8" indent="0" outline="1" outlineData="1" multipleFieldFilters="0">
  <location ref="AG14:AT22"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13">
    <i>
      <x/>
    </i>
    <i>
      <x v="1"/>
    </i>
    <i>
      <x v="2"/>
    </i>
    <i>
      <x v="3"/>
    </i>
    <i>
      <x v="4"/>
    </i>
    <i>
      <x v="5"/>
    </i>
    <i>
      <x v="6"/>
    </i>
    <i>
      <x v="7"/>
    </i>
    <i>
      <x v="8"/>
    </i>
    <i>
      <x v="9"/>
    </i>
    <i>
      <x v="10"/>
    </i>
    <i>
      <x v="11"/>
    </i>
    <i t="grand">
      <x/>
    </i>
  </colItems>
  <dataFields count="1">
    <dataField name="Sum of Amount" fld="2" showDataAs="percentDiff" baseField="1" baseItem="1048828" numFmtId="1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colHierarchiesUsage count="1">
    <colHierarchyUsage hierarchyUsage="6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F8F5F0-0568-4A96-94F5-2430C7F19221}" name="PivotTable8"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M7:N12"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oan Amount" fld="1" baseField="0" baseItem="0" numFmtId="164"/>
  </dataFields>
  <formats count="6">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s>
  <chartFormats count="5">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3"/>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s>
  <pivotHierarchies count="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2FF828-E32D-4F67-8E66-16752DC8AE31}" name="PivotTable21" cacheId="26" applyNumberFormats="0" applyBorderFormats="0" applyFontFormats="0" applyPatternFormats="0" applyAlignmentFormats="0" applyWidthHeightFormats="1" dataCaption="Values" tag="44a754d7-c63d-4e61-8aff-d14a819fdee0" updatedVersion="8" minRefreshableVersion="5" useAutoFormatting="1" itemPrintTitles="1" createdVersion="8" indent="0" outline="1" outlineData="1" multipleFieldFilters="0" chartFormat="13">
  <location ref="Z42:AA5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2"/>
    </i>
    <i>
      <x v="3"/>
    </i>
    <i>
      <x v="9"/>
    </i>
    <i>
      <x v="1"/>
    </i>
    <i>
      <x v="4"/>
    </i>
    <i>
      <x v="6"/>
    </i>
    <i>
      <x/>
    </i>
    <i>
      <x v="7"/>
    </i>
    <i>
      <x v="5"/>
    </i>
    <i t="grand">
      <x/>
    </i>
  </rowItems>
  <colItems count="1">
    <i/>
  </colItems>
  <dataFields count="1">
    <dataField name="Sum of Amount" fld="1" baseField="0" baseItem="0" numFmtId="165"/>
  </dataFields>
  <formats count="6">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outline="0" axis="axisValues" fieldPosition="0"/>
    </format>
  </formats>
  <chartFormats count="14">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8"/>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9"/>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5"/>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0" count="1" selected="0">
            <x v="8"/>
          </reference>
        </references>
      </pivotArea>
    </chartFormat>
    <chartFormat chart="12" format="20">
      <pivotArea type="data" outline="0" fieldPosition="0">
        <references count="2">
          <reference field="4294967294" count="1" selected="0">
            <x v="0"/>
          </reference>
          <reference field="0" count="1" selected="0">
            <x v="2"/>
          </reference>
        </references>
      </pivotArea>
    </chartFormat>
    <chartFormat chart="12" format="21">
      <pivotArea type="data" outline="0" fieldPosition="0">
        <references count="2">
          <reference field="4294967294" count="1" selected="0">
            <x v="0"/>
          </reference>
          <reference field="0" count="1" selected="0">
            <x v="9"/>
          </reference>
        </references>
      </pivotArea>
    </chartFormat>
    <chartFormat chart="12" format="22">
      <pivotArea type="data" outline="0" fieldPosition="0">
        <references count="2">
          <reference field="4294967294" count="1" selected="0">
            <x v="0"/>
          </reference>
          <reference field="0" count="1" selected="0">
            <x v="4"/>
          </reference>
        </references>
      </pivotArea>
    </chartFormat>
    <chartFormat chart="12" format="23">
      <pivotArea type="data" outline="0" fieldPosition="0">
        <references count="2">
          <reference field="4294967294" count="1" selected="0">
            <x v="0"/>
          </reference>
          <reference field="0" count="1" selected="0">
            <x v="0"/>
          </reference>
        </references>
      </pivotArea>
    </chartFormat>
    <chartFormat chart="12" format="24">
      <pivotArea type="data" outline="0" fieldPosition="0">
        <references count="2">
          <reference field="4294967294" count="1" selected="0">
            <x v="0"/>
          </reference>
          <reference field="0" count="1" selected="0">
            <x v="5"/>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3">
      <autoFilter ref="A1">
        <filterColumn colId="0">
          <top10 val="10" filterVal="10"/>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B4AE24-3734-4AF0-8B2E-A7B9E7142374}" name="PivotTable20" cacheId="19" applyNumberFormats="0" applyBorderFormats="0" applyFontFormats="0" applyPatternFormats="0" applyAlignmentFormats="0" applyWidthHeightFormats="1" dataCaption="Values" tag="b622bde3-c9fb-4500-b085-109818ace11b" updatedVersion="8" minRefreshableVersion="5" useAutoFormatting="1" itemPrintTitles="1" createdVersion="8" indent="0" outline="1" outlineData="1" multipleFieldFilters="0" chartFormat="9">
  <location ref="Z33:AA4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numFmtId="164"/>
  </dataFields>
  <formats count="6">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9250CD-C3F1-4664-91C6-3BFE2CB5173F}" name="PivotTable19" cacheId="18" applyNumberFormats="0" applyBorderFormats="0" applyFontFormats="0" applyPatternFormats="0" applyAlignmentFormats="0" applyWidthHeightFormats="1" dataCaption="Values" tag="eeb7828f-3159-4e73-a6b3-42688a976cb8" updatedVersion="8" minRefreshableVersion="5" useAutoFormatting="1" itemPrintTitles="1" createdVersion="8" indent="0" outline="1" outlineData="1" multipleFieldFilters="0" chartFormat="12">
  <location ref="Z24:AA3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numFmtId="164"/>
  </dataFields>
  <formats count="6">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0162F3-982C-4485-9968-3704B57548FD}" name="PivotTable2"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3:D17" firstHeaderRow="1" firstDataRow="2" firstDataCol="1"/>
  <pivotFields count="6">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Count of Account ID" fld="1" subtotal="count" baseField="0" baseItem="0"/>
  </dataFields>
  <formats count="10">
    <format dxfId="76">
      <pivotArea type="all" dataOnly="0" outline="0" fieldPosition="0"/>
    </format>
    <format dxfId="75">
      <pivotArea outline="0" collapsedLevelsAreSubtotals="1" fieldPosition="0"/>
    </format>
    <format dxfId="74">
      <pivotArea type="origin" dataOnly="0" labelOnly="1" outline="0" fieldPosition="0"/>
    </format>
    <format dxfId="73">
      <pivotArea field="2" type="button" dataOnly="0" labelOnly="1" outline="0" axis="axisCol" fieldPosition="0"/>
    </format>
    <format dxfId="72">
      <pivotArea type="topRight" dataOnly="0" labelOnly="1" outline="0"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fieldPosition="0">
        <references count="1">
          <reference field="2" count="0"/>
        </references>
      </pivotArea>
    </format>
    <format dxfId="67">
      <pivotArea dataOnly="0" labelOnly="1" grandCol="1" outline="0"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FE4DF1A-E15B-401E-A9DD-5AE20A5970EE}" name="PivotTable11"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M43:N47" firstHeaderRow="1" firstDataRow="1" firstDataCol="1"/>
  <pivotFields count="4">
    <pivotField axis="axisRow" allDrilled="1" subtotalTop="0" showAll="0" dataSourceSort="1" defaultSubtotal="0" defaultAttributeDrillState="1">
      <items count="4">
        <item s="1" x="0"/>
        <item s="1" x="1"/>
        <item s="1"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Loan Amount" fld="1" baseField="0" baseItem="0" numFmtId="164"/>
  </dataFields>
  <formats count="6">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outline="0" axis="axisValues" fieldPosition="0"/>
    </format>
  </formats>
  <chartFormats count="9">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0" count="1" selected="0">
            <x v="0"/>
          </reference>
        </references>
      </pivotArea>
    </chartFormat>
    <chartFormat chart="11" format="15">
      <pivotArea type="data" outline="0" fieldPosition="0">
        <references count="2">
          <reference field="4294967294" count="1" selected="0">
            <x v="0"/>
          </reference>
          <reference field="0" count="1" selected="0">
            <x v="1"/>
          </reference>
        </references>
      </pivotArea>
    </chartFormat>
    <chartFormat chart="11" format="16">
      <pivotArea type="data" outline="0" fieldPosition="0">
        <references count="2">
          <reference field="4294967294" count="1" selected="0">
            <x v="0"/>
          </reference>
          <reference field="0" count="1" selected="0">
            <x v="2"/>
          </reference>
        </references>
      </pivotArea>
    </chartFormat>
    <chartFormat chart="11" format="17">
      <pivotArea type="data" outline="0" fieldPosition="0">
        <references count="2">
          <reference field="4294967294" count="1" selected="0">
            <x v="0"/>
          </reference>
          <reference field="0" count="1" selected="0">
            <x v="3"/>
          </reference>
        </references>
      </pivotArea>
    </chartFormat>
  </chartFormats>
  <pivotHierarchies count="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2839DFC-D536-41F0-92A7-3CFFC02AA067}" name="PivotTable3" cacheId="11"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7">
  <location ref="G1:I20" firstHeaderRow="1" firstDataRow="1" firstDataCol="2"/>
  <pivotFields count="6">
    <pivotField axis="axisRow" compact="0" allDrilled="1" outline="0" subtotalTop="0" showAll="0" insertBlankRow="1" defaultSubtotal="0" defaultAttributeDrillState="1">
      <items count="4">
        <item x="0"/>
        <item x="1"/>
        <item x="2"/>
        <item x="3"/>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19">
    <i>
      <x/>
      <x/>
    </i>
    <i r="1">
      <x v="1"/>
    </i>
    <i t="blank">
      <x/>
    </i>
    <i>
      <x v="1"/>
      <x/>
    </i>
    <i r="1">
      <x v="2"/>
    </i>
    <i r="1">
      <x v="3"/>
    </i>
    <i r="1">
      <x v="1"/>
    </i>
    <i t="blank">
      <x v="1"/>
    </i>
    <i>
      <x v="2"/>
      <x/>
    </i>
    <i r="1">
      <x v="2"/>
    </i>
    <i r="1">
      <x v="3"/>
    </i>
    <i r="1">
      <x v="1"/>
    </i>
    <i t="blank">
      <x v="2"/>
    </i>
    <i>
      <x v="3"/>
      <x/>
    </i>
    <i r="1">
      <x v="2"/>
    </i>
    <i r="1">
      <x v="3"/>
    </i>
    <i r="1">
      <x v="1"/>
    </i>
    <i t="blank">
      <x v="3"/>
    </i>
    <i t="grand">
      <x/>
    </i>
  </rowItems>
  <colItems count="1">
    <i/>
  </colItems>
  <dataFields count="1">
    <dataField name="Count of Account ID" fld="2" subtotal="count" baseField="0" baseItem="0"/>
  </dataFields>
  <formats count="11">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field="1" type="button" dataOnly="0" labelOnly="1" outline="0" axis="axisRow" fieldPosition="1"/>
    </format>
    <format dxfId="89">
      <pivotArea dataOnly="0" labelOnly="1" outline="0" fieldPosition="0">
        <references count="1">
          <reference field="0" count="0"/>
        </references>
      </pivotArea>
    </format>
    <format dxfId="88">
      <pivotArea dataOnly="0" labelOnly="1" grandRow="1" outline="0" fieldPosition="0"/>
    </format>
    <format dxfId="87">
      <pivotArea dataOnly="0" labelOnly="1" outline="0" fieldPosition="0">
        <references count="2">
          <reference field="0" count="1" selected="0">
            <x v="0"/>
          </reference>
          <reference field="1" count="2">
            <x v="0"/>
            <x v="1"/>
          </reference>
        </references>
      </pivotArea>
    </format>
    <format dxfId="86">
      <pivotArea dataOnly="0" labelOnly="1" outline="0" fieldPosition="0">
        <references count="2">
          <reference field="0" count="1" selected="0">
            <x v="1"/>
          </reference>
          <reference field="1" count="0"/>
        </references>
      </pivotArea>
    </format>
    <format dxfId="85">
      <pivotArea dataOnly="0" labelOnly="1" outline="0" fieldPosition="0">
        <references count="2">
          <reference field="0" count="1" selected="0">
            <x v="2"/>
          </reference>
          <reference field="1" count="0"/>
        </references>
      </pivotArea>
    </format>
    <format dxfId="84">
      <pivotArea dataOnly="0" labelOnly="1" outline="0" fieldPosition="0">
        <references count="2">
          <reference field="0" count="1" selected="0">
            <x v="3"/>
          </reference>
          <reference field="1" count="0"/>
        </references>
      </pivotArea>
    </format>
    <format dxfId="83">
      <pivotArea dataOnly="0" labelOnly="1" outline="0" axis="axisValues" fieldPosition="0"/>
    </format>
  </formats>
  <chartFormats count="10">
    <chartFormat chart="9" format="2" series="1">
      <pivotArea type="data" outline="0" fieldPosition="0">
        <references count="1">
          <reference field="4294967294" count="1" selected="0">
            <x v="0"/>
          </reference>
        </references>
      </pivotArea>
    </chartFormat>
    <chartFormat chart="9" format="3">
      <pivotArea type="data" outline="0" fieldPosition="0">
        <references count="3">
          <reference field="4294967294" count="1" selected="0">
            <x v="0"/>
          </reference>
          <reference field="0" count="1" selected="0">
            <x v="3"/>
          </reference>
          <reference field="1" count="1" selected="0">
            <x v="0"/>
          </reference>
        </references>
      </pivotArea>
    </chartFormat>
    <chartFormat chart="9" format="4">
      <pivotArea type="data" outline="0" fieldPosition="0">
        <references count="3">
          <reference field="4294967294" count="1" selected="0">
            <x v="0"/>
          </reference>
          <reference field="0" count="1" selected="0">
            <x v="1"/>
          </reference>
          <reference field="1" count="1" selected="0">
            <x v="1"/>
          </reference>
        </references>
      </pivotArea>
    </chartFormat>
    <chartFormat chart="9" format="5">
      <pivotArea type="data" outline="0" fieldPosition="0">
        <references count="3">
          <reference field="4294967294" count="1" selected="0">
            <x v="0"/>
          </reference>
          <reference field="0" count="1" selected="0">
            <x v="2"/>
          </reference>
          <reference field="1" count="1" selected="0">
            <x v="2"/>
          </reference>
        </references>
      </pivotArea>
    </chartFormat>
    <chartFormat chart="9" format="6">
      <pivotArea type="data" outline="0" fieldPosition="0">
        <references count="3">
          <reference field="4294967294" count="1" selected="0">
            <x v="0"/>
          </reference>
          <reference field="0" count="1" selected="0">
            <x v="0"/>
          </reference>
          <reference field="1"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3">
          <reference field="4294967294" count="1" selected="0">
            <x v="0"/>
          </reference>
          <reference field="0" count="1" selected="0">
            <x v="0"/>
          </reference>
          <reference field="1" count="1" selected="0">
            <x v="1"/>
          </reference>
        </references>
      </pivotArea>
    </chartFormat>
    <chartFormat chart="16" format="14">
      <pivotArea type="data" outline="0" fieldPosition="0">
        <references count="3">
          <reference field="4294967294" count="1" selected="0">
            <x v="0"/>
          </reference>
          <reference field="0" count="1" selected="0">
            <x v="1"/>
          </reference>
          <reference field="1" count="1" selected="0">
            <x v="1"/>
          </reference>
        </references>
      </pivotArea>
    </chartFormat>
    <chartFormat chart="16" format="15">
      <pivotArea type="data" outline="0" fieldPosition="0">
        <references count="3">
          <reference field="4294967294" count="1" selected="0">
            <x v="0"/>
          </reference>
          <reference field="0" count="1" selected="0">
            <x v="2"/>
          </reference>
          <reference field="1" count="1" selected="0">
            <x v="2"/>
          </reference>
        </references>
      </pivotArea>
    </chartFormat>
    <chartFormat chart="16" format="16">
      <pivotArea type="data" outline="0" fieldPosition="0">
        <references count="3">
          <reference field="4294967294" count="1" selected="0">
            <x v="0"/>
          </reference>
          <reference field="0" count="1" selected="0">
            <x v="3"/>
          </reference>
          <reference field="1"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5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4D7C948-D789-45B2-B15B-56CEA38C571E}" name="PivotTable18" cacheId="16" applyNumberFormats="0" applyBorderFormats="0" applyFontFormats="0" applyPatternFormats="0" applyAlignmentFormats="0" applyWidthHeightFormats="1" dataCaption="Values" tag="868aebbc-0eea-42fc-b397-81b8e2b09d42" updatedVersion="8" minRefreshableVersion="5" useAutoFormatting="1" subtotalHiddenItems="1" itemPrintTitles="1" createdVersion="8" indent="0" outline="1" outlineData="1" multipleFieldFilters="0" chartFormat="15">
  <location ref="Z9:AA22" firstHeaderRow="1" firstDataRow="1" firstDataCol="1"/>
  <pivotFields count="4">
    <pivotField axis="axisRow" allDrilled="1" subtotalTop="0" showAll="0" dataSourceSort="1" defaultSubtotal="0" defaultAttributeDrillState="1">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Count of Transaction Type" fld="2" subtotal="count" baseField="1" baseItem="2" numFmtId="166"/>
  </dataFields>
  <formats count="6">
    <format dxfId="99">
      <pivotArea type="all" dataOnly="0" outline="0" fieldPosition="0"/>
    </format>
    <format dxfId="98">
      <pivotArea outline="0" collapsedLevelsAreSubtotals="1" fieldPosition="0"/>
    </format>
    <format dxfId="97">
      <pivotArea field="1" type="button" dataOnly="0" labelOnly="1" outline="0" axis="axisRow" fieldPosition="0"/>
    </format>
    <format dxfId="96">
      <pivotArea dataOnly="0" labelOnly="1" fieldPosition="0">
        <references count="1">
          <reference field="1" count="0"/>
        </references>
      </pivotArea>
    </format>
    <format dxfId="95">
      <pivotArea dataOnly="0" labelOnly="1" grandRow="1" outline="0" fieldPosition="0"/>
    </format>
    <format dxfId="94">
      <pivotArea dataOnly="0" labelOnly="1" outline="0" axis="axisValues" fieldPosition="0"/>
    </format>
  </formats>
  <chartFormats count="8">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3"/>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0" format="7">
      <pivotArea type="data" outline="0" fieldPosition="0">
        <references count="2">
          <reference field="4294967294" count="1" selected="0">
            <x v="0"/>
          </reference>
          <reference field="1" count="1" selected="0">
            <x v="5"/>
          </reference>
        </references>
      </pivotArea>
    </chartFormat>
    <chartFormat chart="10" format="8">
      <pivotArea type="data" outline="0" fieldPosition="0">
        <references count="2">
          <reference field="4294967294" count="1" selected="0">
            <x v="0"/>
          </reference>
          <reference field="1" count="1" selected="0">
            <x v="7"/>
          </reference>
        </references>
      </pivotArea>
    </chartFormat>
    <chartFormat chart="10" format="9">
      <pivotArea type="data" outline="0" fieldPosition="0">
        <references count="2">
          <reference field="4294967294" count="1" selected="0">
            <x v="0"/>
          </reference>
          <reference field="1" count="1" selected="0">
            <x v="9"/>
          </reference>
        </references>
      </pivotArea>
    </chartFormat>
    <chartFormat chart="10" format="10">
      <pivotArea type="data" outline="0" fieldPosition="0">
        <references count="2">
          <reference field="4294967294" count="1" selected="0">
            <x v="0"/>
          </reference>
          <reference field="1" count="1" selected="0">
            <x v="1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7"/>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4A67EAA-F2DD-44C3-9B6D-57FF843F1B0E}" name="PivotTable1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T25:U30" firstHeaderRow="1" firstDataRow="1" firstDataCol="1"/>
  <pivotFields count="4">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Sum of Loan Amount" fld="1" baseField="0" baseItem="0" numFmtId="164"/>
  </dataFields>
  <formats count="6">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axis="axisValues" fieldPosition="0"/>
    </format>
  </formats>
  <chartFormats count="5">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1"/>
          </reference>
        </references>
      </pivotArea>
    </chartFormat>
    <chartFormat chart="10" format="18">
      <pivotArea type="data" outline="0" fieldPosition="0">
        <references count="2">
          <reference field="4294967294" count="1" selected="0">
            <x v="0"/>
          </reference>
          <reference field="0" count="1" selected="0">
            <x v="3"/>
          </reference>
        </references>
      </pivotArea>
    </chartFormat>
    <chartFormat chart="10" format="19">
      <pivotArea type="data" outline="0" fieldPosition="0">
        <references count="2">
          <reference field="4294967294" count="1" selected="0">
            <x v="0"/>
          </reference>
          <reference field="0" count="1" selected="0">
            <x v="2"/>
          </reference>
        </references>
      </pivotArea>
    </chartFormat>
    <chartFormat chart="10" format="20">
      <pivotArea type="data" outline="0" fieldPosition="0">
        <references count="2">
          <reference field="4294967294" count="1" selected="0">
            <x v="0"/>
          </reference>
          <reference field="0" count="1" selected="0">
            <x v="0"/>
          </reference>
        </references>
      </pivotArea>
    </chartFormat>
  </chartFormats>
  <pivotHierarchies count="8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5BAC5A4-29E8-43E3-8437-8550B5C92495}" name="PivotTable1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T14:U22" firstHeaderRow="1" firstDataRow="1" firstDataCol="1"/>
  <pivotFields count="4">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6"/>
    </i>
    <i>
      <x v="3"/>
    </i>
    <i>
      <x/>
    </i>
    <i>
      <x v="1"/>
    </i>
    <i>
      <x v="4"/>
    </i>
    <i>
      <x v="5"/>
    </i>
    <i>
      <x v="2"/>
    </i>
    <i t="grand">
      <x/>
    </i>
  </rowItems>
  <colItems count="1">
    <i/>
  </colItems>
  <dataFields count="1">
    <dataField name="Sum of Loan Amount" fld="1" baseField="0" baseItem="0" numFmtId="164"/>
  </dataFields>
  <formats count="6">
    <format dxfId="111">
      <pivotArea type="all" dataOnly="0" outline="0" fieldPosition="0"/>
    </format>
    <format dxfId="110">
      <pivotArea outline="0" collapsedLevelsAreSubtotals="1" fieldPosition="0"/>
    </format>
    <format dxfId="109">
      <pivotArea field="0" type="button" dataOnly="0" labelOnly="1" outline="0" axis="axisRow" fieldPosition="0"/>
    </format>
    <format dxfId="108">
      <pivotArea dataOnly="0" labelOnly="1" fieldPosition="0">
        <references count="1">
          <reference field="0" count="0"/>
        </references>
      </pivotArea>
    </format>
    <format dxfId="107">
      <pivotArea dataOnly="0" labelOnly="1" grandRow="1" outline="0" fieldPosition="0"/>
    </format>
    <format dxfId="106">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Hierarchies count="8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bank_analytics_db banking_data].[Religion].&amp;[Christian]"/>
        <member name="[bank_analytics_db banking_data].[Religion].&amp;[Hindu]"/>
        <member name="[bank_analytics_db banking_data].[Religion].&amp;[Muslim]"/>
        <member name="[bank_analytics_db banking_data].[Religion].&amp;[Sikh]"/>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7" filterVal="7"/>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1C6D868-0194-4402-B785-062DA1223A0C}" name="PivotTable10"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6">
  <location ref="M29:N40" firstHeaderRow="1" firstDataRow="1" firstDataCol="1"/>
  <pivotFields count="5">
    <pivotField axis="axisRow" allDrilled="1" subtotalTop="0" showAll="0" measureFilter="1"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Loan Amount" fld="1" baseField="0" baseItem="0" numFmtId="164"/>
  </dataFields>
  <formats count="6">
    <format dxfId="117">
      <pivotArea type="all" dataOnly="0" outline="0" fieldPosition="0"/>
    </format>
    <format dxfId="116">
      <pivotArea outline="0" collapsedLevelsAreSubtotals="1" fieldPosition="0"/>
    </format>
    <format dxfId="115">
      <pivotArea field="0" type="button" dataOnly="0" labelOnly="1" outline="0" axis="axisRow" fieldPosition="0"/>
    </format>
    <format dxfId="114">
      <pivotArea dataOnly="0" labelOnly="1" fieldPosition="0">
        <references count="1">
          <reference field="0" count="0"/>
        </references>
      </pivotArea>
    </format>
    <format dxfId="113">
      <pivotArea dataOnly="0" labelOnly="1" grandRow="1" outline="0" fieldPosition="0"/>
    </format>
    <format dxfId="112">
      <pivotArea dataOnly="0" labelOnly="1" outline="0" axis="axisValues" fieldPosition="0"/>
    </format>
  </formats>
  <chartFormats count="4">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0" count="1" selected="0">
            <x v="10"/>
          </reference>
        </references>
      </pivotArea>
    </chartFormat>
    <chartFormat chart="33" format="6">
      <pivotArea type="data" outline="0" fieldPosition="0">
        <references count="2">
          <reference field="4294967294" count="1" selected="0">
            <x v="0"/>
          </reference>
          <reference field="0" count="1" selected="0">
            <x v="2"/>
          </reference>
        </references>
      </pivotArea>
    </chartFormat>
    <chartFormat chart="33" format="7">
      <pivotArea type="data" outline="0" fieldPosition="0">
        <references count="2">
          <reference field="4294967294" count="1" selected="0">
            <x v="0"/>
          </reference>
          <reference field="0" count="1" selected="0">
            <x v="6"/>
          </reference>
        </references>
      </pivotArea>
    </chartFormat>
  </chartFormats>
  <pivotHierarchies count="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9D96A15-AAB6-4995-A3D9-4AD3B03AFE1C}" name="PivotTable25" cacheId="24" applyNumberFormats="0" applyBorderFormats="0" applyFontFormats="0" applyPatternFormats="0" applyAlignmentFormats="0" applyWidthHeightFormats="1" dataCaption="Values" tag="20a0d857-0d4f-4c90-afd5-612fa64cfaf5" updatedVersion="8" minRefreshableVersion="5" useAutoFormatting="1" itemPrintTitles="1" createdVersion="8" indent="0" outline="1" outlineData="1" multipleFieldFilters="0" chartFormat="13">
  <location ref="AE38:AF51" firstHeaderRow="1" firstDataRow="1" firstDataCol="1" rowPageCount="1" colPageCount="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pageFields count="1">
    <pageField fld="1" hier="62" name="[bank_analytics_db debit_credit].[Description].[All]" cap="All"/>
  </pageFields>
  <dataFields count="1">
    <dataField fld="2" subtotal="count" baseField="0" baseItem="8" numFmtId="10"/>
  </dataFields>
  <chartFormats count="8">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3"/>
          </reference>
        </references>
      </pivotArea>
    </chartFormat>
    <chartFormat chart="12" format="8">
      <pivotArea type="data" outline="0" fieldPosition="0">
        <references count="2">
          <reference field="4294967294" count="1" selected="0">
            <x v="0"/>
          </reference>
          <reference field="0" count="1" selected="0">
            <x v="5"/>
          </reference>
        </references>
      </pivotArea>
    </chartFormat>
    <chartFormat chart="12" format="9">
      <pivotArea type="data" outline="0" fieldPosition="0">
        <references count="2">
          <reference field="4294967294" count="1" selected="0">
            <x v="0"/>
          </reference>
          <reference field="0" count="1" selected="0">
            <x v="10"/>
          </reference>
        </references>
      </pivotArea>
    </chartFormat>
    <chartFormat chart="12" format="10">
      <pivotArea type="data" outline="0" fieldPosition="0">
        <references count="2">
          <reference field="4294967294" count="1" selected="0">
            <x v="0"/>
          </reference>
          <reference field="0" count="1" selected="0">
            <x v="9"/>
          </reference>
        </references>
      </pivotArea>
    </chartFormat>
    <chartFormat chart="12" format="11">
      <pivotArea type="data" outline="0" fieldPosition="0">
        <references count="2">
          <reference field="4294967294" count="1" selected="0">
            <x v="0"/>
          </reference>
          <reference field="0" count="1" selected="0">
            <x v="7"/>
          </reference>
        </references>
      </pivotArea>
    </chartFormat>
    <chartFormat chart="12" format="12">
      <pivotArea type="data" outline="0" fieldPosition="0">
        <references count="2">
          <reference field="4294967294" count="1" selected="0">
            <x v="0"/>
          </reference>
          <reference field="0" count="1" selected="0">
            <x v="6"/>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C4B5FC5-8BD5-4CE4-BAB1-B6DE0645130A}" name="PivotTable1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1:U11" firstHeaderRow="1"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Client id" fld="1" subtotal="count" baseField="0" baseItem="0"/>
  </dataFields>
  <formats count="6">
    <format dxfId="123">
      <pivotArea type="all" dataOnly="0" outline="0" fieldPosition="0"/>
    </format>
    <format dxfId="122">
      <pivotArea outline="0" collapsedLevelsAreSubtotals="1" fieldPosition="0"/>
    </format>
    <format dxfId="121">
      <pivotArea field="0" type="button" dataOnly="0" labelOnly="1" outline="0" axis="axisRow" fieldPosition="0"/>
    </format>
    <format dxfId="120">
      <pivotArea dataOnly="0" labelOnly="1" fieldPosition="0">
        <references count="1">
          <reference field="0" count="0"/>
        </references>
      </pivotArea>
    </format>
    <format dxfId="119">
      <pivotArea dataOnly="0" labelOnly="1" grandRow="1" outline="0" fieldPosition="0"/>
    </format>
    <format dxfId="118">
      <pivotArea dataOnly="0" labelOnly="1" outline="0" axis="axisValues" fieldPosition="0"/>
    </format>
  </formats>
  <pivotHierarchies count="8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bank_analytics_db banking_data].[Religion].&amp;[Christian]"/>
        <member name="[bank_analytics_db banking_data].[Religion].&amp;[Hindu]"/>
        <member name="[bank_analytics_db banking_data].[Religion].&amp;[Muslim]"/>
        <member name="[bank_analytics_db banking_data].[Religion].&amp;[Sikh]"/>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1679CF9-1E57-4A75-8D09-8AE20FB4E1EC}" name="PivotTable22" cacheId="22" applyNumberFormats="0" applyBorderFormats="0" applyFontFormats="0" applyPatternFormats="0" applyAlignmentFormats="0" applyWidthHeightFormats="1" dataCaption="Values" tag="4200a3d6-21e2-4e3a-8bd3-0dc34fb248b5" updatedVersion="8" minRefreshableVersion="5" useAutoFormatting="1" subtotalHiddenItems="1" itemPrintTitles="1" createdVersion="8" indent="0" outline="1" outlineData="1" multipleFieldFilters="0" chartFormat="11">
  <location ref="AE1:AH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Amount" fld="1" baseField="0" baseItem="0" numFmtId="164"/>
    <dataField name="Count of Amount2" fld="2" subtotal="count" baseField="0" baseItem="0"/>
    <dataField fld="3"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2"/>
    <pivotHierarchy dragToData="1"/>
  </pivotHierarchies>
  <pivotTableStyleInfo name="PivotStyleLight16" showRowHeaders="1" showColHeaders="1" showRowStripes="0" showColStripes="0" showLastColumn="1"/>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debit_cred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CF46635-700E-4BF6-9480-816BDCDF5600}"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3:B27" firstHeaderRow="1" firstDataRow="1" firstDataCol="1"/>
  <pivotFields count="5">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Loan Amount" fld="1" baseField="0" baseItem="0" numFmtId="164"/>
  </dataFields>
  <formats count="8">
    <format dxfId="131">
      <pivotArea collapsedLevelsAreSubtotals="1" fieldPosition="0">
        <references count="1">
          <reference field="0" count="1">
            <x v="0"/>
          </reference>
        </references>
      </pivotArea>
    </format>
    <format dxfId="130">
      <pivotArea outline="0" fieldPosition="0">
        <references count="1">
          <reference field="4294967294" count="1">
            <x v="0"/>
          </reference>
        </references>
      </pivotArea>
    </format>
    <format dxfId="129">
      <pivotArea type="all" dataOnly="0" outline="0" fieldPosition="0"/>
    </format>
    <format dxfId="128">
      <pivotArea outline="0" collapsedLevelsAreSubtotals="1" fieldPosition="0"/>
    </format>
    <format dxfId="127">
      <pivotArea field="0" type="button" dataOnly="0" labelOnly="1" outline="0" axis="axisRow" fieldPosition="0"/>
    </format>
    <format dxfId="126">
      <pivotArea dataOnly="0" labelOnly="1" fieldPosition="0">
        <references count="1">
          <reference field="0" count="0"/>
        </references>
      </pivotArea>
    </format>
    <format dxfId="125">
      <pivotArea dataOnly="0" labelOnly="1" grandRow="1" outline="0" fieldPosition="0"/>
    </format>
    <format dxfId="124">
      <pivotArea dataOnly="0" labelOnly="1" outline="0" axis="axisValues" fieldPosition="0"/>
    </format>
  </formats>
  <chartFormats count="8">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0" count="1" selected="0">
            <x v="0"/>
          </reference>
        </references>
      </pivotArea>
    </chartFormat>
    <chartFormat chart="10" format="15">
      <pivotArea type="data" outline="0" fieldPosition="0">
        <references count="2">
          <reference field="4294967294" count="1" selected="0">
            <x v="0"/>
          </reference>
          <reference field="0" count="1" selected="0">
            <x v="1"/>
          </reference>
        </references>
      </pivotArea>
    </chartFormat>
    <chartFormat chart="10" format="16">
      <pivotArea type="data" outline="0" fieldPosition="0">
        <references count="2">
          <reference field="4294967294" count="1" selected="0">
            <x v="0"/>
          </reference>
          <reference field="0"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3" level="1">
        <member name="[bank_analytics_db banking_data].[Verification Status].&amp;[Not Verified]"/>
        <member name="[bank_analytics_db banking_data].[Verification Status].&amp;[Source Verified]"/>
        <member name="[bank_analytics_db banking_data].[Verification 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analytics_db banking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ification_Status" xr10:uid="{86669A77-23CC-49D1-8926-2164CD023053}" sourceName="[bank_analytics_db banking_data].[Verification Status]">
  <pivotTables>
    <pivotTable tabId="4" name="PivotTable6"/>
    <pivotTable tabId="4" name="PivotTable1"/>
    <pivotTable tabId="4" name="PivotTable2"/>
    <pivotTable tabId="4" name="PivotTable3"/>
    <pivotTable tabId="4" name="PivotTable4"/>
    <pivotTable tabId="4" name="PivotTable5"/>
    <pivotTable tabId="4" name="PivotTable10"/>
    <pivotTable tabId="4" name="PivotTable11"/>
    <pivotTable tabId="4" name="PivotTable7"/>
    <pivotTable tabId="4" name="PivotTable8"/>
    <pivotTable tabId="4" name="PivotTable9"/>
  </pivotTables>
  <data>
    <olap pivotCacheId="1895044310">
      <levels count="2">
        <level uniqueName="[bank_analytics_db banking_data].[Verification Status].[(All)]" sourceCaption="(All)" count="0"/>
        <level uniqueName="[bank_analytics_db banking_data].[Verification Status].[Verification Status]" sourceCaption="Verification Status" count="4" sortOrder="descending">
          <ranges>
            <range startItem="0">
              <i n="[bank_analytics_db banking_data].[Verification Status].&amp;[Verified]" c="Verified"/>
              <i n="[bank_analytics_db banking_data].[Verification Status].&amp;[Source Verified]" c="Source Verified"/>
              <i n="[bank_analytics_db banking_data].[Verification Status].&amp;[Not Verified]" c="Not Verified"/>
              <i n="[bank_analytics_db banking_data].[Verification Status].&amp;[]" c=""/>
            </range>
          </ranges>
        </level>
      </levels>
      <selections count="3">
        <selection n="[bank_analytics_db banking_data].[Verification Status].&amp;[Not Verified]"/>
        <selection n="[bank_analytics_db banking_data].[Verification Status].&amp;[Source Verified]"/>
        <selection n="[bank_analytics_db banking_data].[Verification Status].&amp;[Verified]"/>
      </selections>
    </olap>
  </data>
  <extLst>
    <x:ext xmlns:x15="http://schemas.microsoft.com/office/spreadsheetml/2010/11/main" uri="{470722E0-AACD-4C17-9CDC-17EF765DBC7E}">
      <x15:slicerCacheHideItemsWithNoData count="1">
        <x15:slicerCacheOlapLevelName uniqueName="[bank_analytics_db banking_data].[Verification Status].[Verification Statu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Name" xr10:uid="{BC78FBF3-C5CF-401D-AB74-C8FE7603F104}" sourceName="[bank_analytics_db banking_data].[Region Name]">
  <pivotTables>
    <pivotTable tabId="4" name="PivotTable3"/>
    <pivotTable tabId="4" name="PivotTable1"/>
    <pivotTable tabId="4" name="PivotTable2"/>
    <pivotTable tabId="4" name="PivotTable6"/>
    <pivotTable tabId="4" name="PivotTable4"/>
    <pivotTable tabId="4" name="PivotTable5"/>
  </pivotTables>
  <data>
    <olap pivotCacheId="1895044310">
      <levels count="2">
        <level uniqueName="[bank_analytics_db banking_data].[Region Name].[(All)]" sourceCaption="(All)" count="0"/>
        <level uniqueName="[bank_analytics_db banking_data].[Region Name].[Region Name]" sourceCaption="Region Name" count="11">
          <ranges>
            <range startItem="0">
              <i n="[bank_analytics_db banking_data].[Region Name].&amp;[BHOPAL]" c="BHOPAL"/>
              <i n="[bank_analytics_db banking_data].[Region Name].&amp;[BHUBANESWAR]" c="BHUBANESWAR"/>
              <i n="[bank_analytics_db banking_data].[Region Name].&amp;[BULANDSHAHR]" c="BULANDSHAHR"/>
              <i n="[bank_analytics_db banking_data].[Region Name].&amp;[GUWAAHATI]" c="GUWAAHATI"/>
              <i n="[bank_analytics_db banking_data].[Region Name].&amp;[HOWRAH]" c="HOWRAH"/>
              <i n="[bank_analytics_db banking_data].[Region Name].&amp;[JAIPUR]" c="JAIPUR"/>
              <i n="[bank_analytics_db banking_data].[Region Name].&amp;[KARNAL]" c="KARNAL"/>
              <i n="[bank_analytics_db banking_data].[Region Name].&amp;[LUDHIANA]" c="LUDHIANA"/>
              <i n="[bank_analytics_db banking_data].[Region Name].&amp;[PATNA]" c="PATNA"/>
              <i n="[bank_analytics_db banking_data].[Region Name].&amp;[RAIPUR]" c="RAIPUR"/>
              <i n="[bank_analytics_db banking_data].[Region Name].&amp;[VARANASI]" c="VARANASI"/>
            </range>
          </ranges>
        </level>
      </levels>
      <selections count="1">
        <selection n="[bank_analytics_db banking_data].[Region Name].[All]"/>
      </selections>
    </olap>
  </data>
  <extLst>
    <x:ext xmlns:x15="http://schemas.microsoft.com/office/spreadsheetml/2010/11/main" uri="{470722E0-AACD-4C17-9CDC-17EF765DBC7E}">
      <x15:slicerCacheHideItemsWithNoData count="1">
        <x15:slicerCacheOlapLevelName uniqueName="[bank_analytics_db banking_data].[Region Name].[Region 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670F071E-8AB1-40AD-B3FC-D9EDEE6A605B}" sourceName="[bank_analytics_db banking_data].[Grade]">
  <pivotTables>
    <pivotTable tabId="4" name="PivotTable6"/>
    <pivotTable tabId="4" name="PivotTable1"/>
    <pivotTable tabId="4" name="PivotTable2"/>
    <pivotTable tabId="4" name="PivotTable3"/>
    <pivotTable tabId="4" name="PivotTable4"/>
    <pivotTable tabId="4" name="PivotTable5"/>
  </pivotTables>
  <data>
    <olap pivotCacheId="1895044310">
      <levels count="2">
        <level uniqueName="[bank_analytics_db banking_data].[Grade].[(All)]" sourceCaption="(All)" count="0"/>
        <level uniqueName="[bank_analytics_db banking_data].[Grade].[Grade]" sourceCaption="Grade" count="8">
          <ranges>
            <range startItem="0">
              <i n="[bank_analytics_db banking_data].[Grade].&amp;[A]" c="A"/>
              <i n="[bank_analytics_db banking_data].[Grade].&amp;[B]" c="B"/>
              <i n="[bank_analytics_db banking_data].[Grade].&amp;[C]" c="C"/>
              <i n="[bank_analytics_db banking_data].[Grade].&amp;[D]" c="D"/>
              <i n="[bank_analytics_db banking_data].[Grade].&amp;[E]" c="E"/>
              <i n="[bank_analytics_db banking_data].[Grade].&amp;[F]" c="F"/>
              <i n="[bank_analytics_db banking_data].[Grade].&amp;[G]" c="G"/>
              <i n="[bank_analytics_db banking_data].[Grade].&amp;[]" c="" nd="1"/>
            </range>
          </ranges>
        </level>
      </levels>
      <selections count="1">
        <selection n="[bank_analytics_db banking_data].[Gra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A9777A6B-6FCB-4AE6-AD88-D8DE9DCA0511}" sourceName="[bank_analytics_db banking_data].[Branch Name]">
  <pivotTables>
    <pivotTable tabId="4" name="PivotTable9"/>
    <pivotTable tabId="4" name="PivotTable10"/>
    <pivotTable tabId="4" name="PivotTable11"/>
    <pivotTable tabId="4" name="PivotTable6"/>
    <pivotTable tabId="4" name="PivotTable7"/>
    <pivotTable tabId="4" name="PivotTable8"/>
  </pivotTables>
  <data>
    <olap pivotCacheId="1895044310">
      <levels count="2">
        <level uniqueName="[bank_analytics_db banking_data].[Branch Name].[(All)]" sourceCaption="(All)" count="0"/>
        <level uniqueName="[bank_analytics_db banking_data].[Branch Name].[Branch Name]" sourceCaption="Branch Name" count="112">
          <ranges>
            <range startItem="0">
              <i n="[bank_analytics_db banking_data].[Branch Name].&amp;[AGRA]" c="AGRA"/>
              <i n="[bank_analytics_db banking_data].[Branch Name].&amp;[AMBALA]" c="AMBALA"/>
              <i n="[bank_analytics_db banking_data].[Branch Name].&amp;[AMTA]" c="AMTA"/>
              <i n="[bank_analytics_db banking_data].[Branch Name].&amp;[ASANSOL]" c="ASANSOL"/>
              <i n="[bank_analytics_db banking_data].[Branch Name].&amp;[ASKA]" c="ASKA"/>
              <i n="[bank_analytics_db banking_data].[Branch Name].&amp;[AZAMGARH]" c="AZAMGARH"/>
              <i n="[bank_analytics_db banking_data].[Branch Name].&amp;[BALLIA]" c="BALLIA"/>
              <i n="[bank_analytics_db banking_data].[Branch Name].&amp;[Bardhaman]" c="Bardhaman"/>
              <i n="[bank_analytics_db banking_data].[Branch Name].&amp;[BATHINDA]" c="BATHINDA"/>
              <i n="[bank_analytics_db banking_data].[Branch Name].&amp;[BEAWAR]" c="BEAWAR"/>
              <i n="[bank_analytics_db banking_data].[Branch Name].&amp;[BEGUSARAI]" c="BEGUSARAI"/>
              <i n="[bank_analytics_db banking_data].[Branch Name].&amp;[BEHROR]" c="BEHROR"/>
              <i n="[bank_analytics_db banking_data].[Branch Name].&amp;[BETTIAH]" c="BETTIAH"/>
              <i n="[bank_analytics_db banking_data].[Branch Name].&amp;[Bhadrak]" c="Bhadrak"/>
              <i n="[bank_analytics_db banking_data].[Branch Name].&amp;[BIHTA]" c="BIHTA"/>
              <i n="[bank_analytics_db banking_data].[Branch Name].&amp;[BILASPUR]" c="BILASPUR"/>
              <i n="[bank_analytics_db banking_data].[Branch Name].&amp;[BISWANATH CHARIALI]" c="BISWANATH CHARIALI"/>
              <i n="[bank_analytics_db banking_data].[Branch Name].&amp;[BULANDSHAHR]" c="BULANDSHAHR"/>
              <i n="[bank_analytics_db banking_data].[Branch Name].&amp;[BUXAR]" c="BUXAR"/>
              <i n="[bank_analytics_db banking_data].[Branch Name].&amp;[CHAMPA]" c="CHAMPA"/>
              <i n="[bank_analytics_db banking_data].[Branch Name].&amp;[CHANDAULI]" c="CHANDAULI"/>
              <i n="[bank_analytics_db banking_data].[Branch Name].&amp;[CHHAPRA]" c="CHHAPRA"/>
              <i n="[bank_analytics_db banking_data].[Branch Name].&amp;[CHHATA]" c="CHHATA"/>
              <i n="[bank_analytics_db banking_data].[Branch Name].&amp;[CUTTACK]" c="CUTTACK"/>
              <i n="[bank_analytics_db banking_data].[Branch Name].&amp;[DHANBAD]" c="DHANBAD"/>
              <i n="[bank_analytics_db banking_data].[Branch Name].&amp;[DHARMANAGAR]" c="DHARMANAGAR"/>
              <i n="[bank_analytics_db banking_data].[Branch Name].&amp;[DHENKANAL]" c="DHENKANAL"/>
              <i n="[bank_analytics_db banking_data].[Branch Name].&amp;[DHURI]" c="DHURI"/>
              <i n="[bank_analytics_db banking_data].[Branch Name].&amp;[DIBRUGARH]" c="DIBRUGARH"/>
              <i n="[bank_analytics_db banking_data].[Branch Name].&amp;[DURGAPUR]" c="DURGAPUR"/>
              <i n="[bank_analytics_db banking_data].[Branch Name].&amp;[FATEHABAD]" c="FATEHABAD"/>
              <i n="[bank_analytics_db banking_data].[Branch Name].&amp;[FATEHGARH SAHIB]" c="FATEHGARH SAHIB"/>
              <i n="[bank_analytics_db banking_data].[Branch Name].&amp;[GHAZIPUR]" c="GHAZIPUR"/>
              <i n="[bank_analytics_db banking_data].[Branch Name].&amp;[GOLAGHAT]" c="GOLAGHAT"/>
              <i n="[bank_analytics_db banking_data].[Branch Name].&amp;[GORAKHPUR]" c="GORAKHPUR"/>
              <i n="[bank_analytics_db banking_data].[Branch Name].&amp;[GULABPURA]" c="GULABPURA"/>
              <i n="[bank_analytics_db banking_data].[Branch Name].&amp;[GUWAHATI]" c="GUWAHATI"/>
              <i n="[bank_analytics_db banking_data].[Branch Name].&amp;[HABRA]" c="HABRA"/>
              <i n="[bank_analytics_db banking_data].[Branch Name].&amp;[HAJIPUR]" c="HAJIPUR"/>
              <i n="[bank_analytics_db banking_data].[Branch Name].&amp;[HAPUR]" c="HAPUR"/>
              <i n="[bank_analytics_db banking_data].[Branch Name].&amp;[HARIDWAR]" c="HARIDWAR"/>
              <i n="[bank_analytics_db banking_data].[Branch Name].&amp;[HATHRAS]" c="HATHRAS"/>
              <i n="[bank_analytics_db banking_data].[Branch Name].&amp;[HISAR]" c="HISAR"/>
              <i n="[bank_analytics_db banking_data].[Branch Name].&amp;[HOSHIARPUR]" c="HOSHIARPUR"/>
              <i n="[bank_analytics_db banking_data].[Branch Name].&amp;[JAGATSINGHPUR]" c="JAGATSINGHPUR"/>
              <i n="[bank_analytics_db banking_data].[Branch Name].&amp;[JAJPUR]" c="JAJPUR"/>
              <i n="[bank_analytics_db banking_data].[Branch Name].&amp;[JALANDHAR]" c="JALANDHAR"/>
              <i n="[bank_analytics_db banking_data].[Branch Name].&amp;[JAMMU]" c="JAMMU"/>
              <i n="[bank_analytics_db banking_data].[Branch Name].&amp;[JAUNPUR]" c="JAUNPUR"/>
              <i n="[bank_analytics_db banking_data].[Branch Name].&amp;[JHUNJHUNU]" c="JHUNJHUNU"/>
              <i n="[bank_analytics_db banking_data].[Branch Name].&amp;[JODHPUR]" c="JODHPUR"/>
              <i n="[bank_analytics_db banking_data].[Branch Name].&amp;[JORHAT]" c="JORHAT"/>
              <i n="[bank_analytics_db banking_data].[Branch Name].&amp;[KARNAL]" c="KARNAL"/>
              <i n="[bank_analytics_db banking_data].[Branch Name].&amp;[KAROND]" c="KAROND"/>
              <i n="[bank_analytics_db banking_data].[Branch Name].&amp;[Khordha]" c="Khordha"/>
              <i n="[bank_analytics_db banking_data].[Branch Name].&amp;[KUCHAMAN CITY]" c="KUCHAMAN CITY"/>
              <i n="[bank_analytics_db banking_data].[Branch Name].&amp;[KURUKSHETRA]" c="KURUKSHETRA"/>
              <i n="[bank_analytics_db banking_data].[Branch Name].&amp;[MADHU NAGAR]" c="MADHU NAGAR"/>
              <i n="[bank_analytics_db banking_data].[Branch Name].&amp;[MADHUBANI]" c="MADHUBANI"/>
              <i n="[bank_analytics_db banking_data].[Branch Name].&amp;[MAHASAMUND]" c="MAHASAMUND"/>
              <i n="[bank_analytics_db banking_data].[Branch Name].&amp;[Mangaldoi]" c="Mangaldoi"/>
              <i n="[bank_analytics_db banking_data].[Branch Name].&amp;[Mansa]" c="Mansa"/>
              <i n="[bank_analytics_db banking_data].[Branch Name].&amp;[Mathura]" c="Mathura"/>
              <i n="[bank_analytics_db banking_data].[Branch Name].&amp;[MAWANA]" c="MAWANA"/>
              <i n="[bank_analytics_db banking_data].[Branch Name].&amp;[MODINAGAR]" c="MODINAGAR"/>
              <i n="[bank_analytics_db banking_data].[Branch Name].&amp;[MOTIHARI]" c="MOTIHARI"/>
              <i n="[bank_analytics_db banking_data].[Branch Name].&amp;[MUKTSAR]" c="MUKTSAR"/>
              <i n="[bank_analytics_db banking_data].[Branch Name].&amp;[MUZAFFARPUR]" c="MUZAFFARPUR"/>
              <i n="[bank_analytics_db banking_data].[Branch Name].&amp;[NEEM KA THANA]" c="NEEM KA THANA"/>
              <i n="[bank_analytics_db banking_data].[Branch Name].&amp;[NIMAPADA]" c="NIMAPADA"/>
              <i n="[bank_analytics_db banking_data].[Branch Name].&amp;[PALWAL]" c="PALWAL"/>
              <i n="[bank_analytics_db banking_data].[Branch Name].&amp;[PANIPAT]" c="PANIPAT"/>
              <i n="[bank_analytics_db banking_data].[Branch Name].&amp;[PAONTA SAHIB]" c="PAONTA SAHIB"/>
              <i n="[bank_analytics_db banking_data].[Branch Name].&amp;[PAOTA]" c="PAOTA"/>
              <i n="[bank_analytics_db banking_data].[Branch Name].&amp;[PASCHIM MEDINIPUR]" c="PASCHIM MEDINIPUR"/>
              <i n="[bank_analytics_db banking_data].[Branch Name].&amp;[PATIALA]" c="PATIALA"/>
              <i n="[bank_analytics_db banking_data].[Branch Name].&amp;[RAIGARH]" c="RAIGARH"/>
              <i n="[bank_analytics_db banking_data].[Branch Name].&amp;[RAIPUR]" c="RAIPUR"/>
              <i n="[bank_analytics_db banking_data].[Branch Name].&amp;[RajaTalab]" c="RajaTalab"/>
              <i n="[bank_analytics_db banking_data].[Branch Name].&amp;[RAJSAMAND]" c="RAJSAMAND"/>
              <i n="[bank_analytics_db banking_data].[Branch Name].&amp;[REWARI]" c="REWARI"/>
              <i n="[bank_analytics_db banking_data].[Branch Name].&amp;[ROPAR]" c="ROPAR"/>
              <i n="[bank_analytics_db banking_data].[Branch Name].&amp;[ROSERA]" c="ROSERA"/>
              <i n="[bank_analytics_db banking_data].[Branch Name].&amp;[RUNNISAIDPUR]" c="RUNNISAIDPUR"/>
              <i n="[bank_analytics_db banking_data].[Branch Name].&amp;[SAMASTIPUR]" c="SAMASTIPUR"/>
              <i n="[bank_analytics_db banking_data].[Branch Name].&amp;[SAMRALA]" c="SAMRALA"/>
              <i n="[bank_analytics_db banking_data].[Branch Name].&amp;[SANGRUR]" c="SANGRUR"/>
              <i n="[bank_analytics_db banking_data].[Branch Name].&amp;[SEHORE]" c="SEHORE"/>
              <i n="[bank_analytics_db banking_data].[Branch Name].&amp;[SHAHDOL]" c="SHAHDOL"/>
              <i n="[bank_analytics_db banking_data].[Branch Name].&amp;[SIRSA]" c="SIRSA"/>
              <i n="[bank_analytics_db banking_data].[Branch Name].&amp;[SIVASAGAR]" c="SIVASAGAR"/>
              <i n="[bank_analytics_db banking_data].[Branch Name].&amp;[SIWAN]" c="SIWAN"/>
              <i n="[bank_analytics_db banking_data].[Branch Name].&amp;[SULTANPUR]" c="SULTANPUR"/>
              <i n="[bank_analytics_db banking_data].[Branch Name].&amp;[Tarkeshwar]" c="Tarkeshwar"/>
              <i n="[bank_analytics_db banking_data].[Branch Name].&amp;[TEZPUR]" c="TEZPUR"/>
              <i n="[bank_analytics_db banking_data].[Branch Name].&amp;[UJJAIN]" c="UJJAIN"/>
              <i n="[bank_analytics_db banking_data].[Branch Name].&amp;[VARANASI]" c="VARANASI"/>
              <i n="[bank_analytics_db banking_data].[Branch Name].&amp;[BARNALA]" c="BARNALA" nd="1"/>
              <i n="[bank_analytics_db banking_data].[Branch Name].&amp;[BHIWANI]" c="BHIWANI" nd="1"/>
              <i n="[bank_analytics_db banking_data].[Branch Name].&amp;[BIJOYNAGAR]" c="BIJOYNAGAR" nd="1"/>
              <i n="[bank_analytics_db banking_data].[Branch Name].&amp;[DELHI]" c="DELHI" nd="1"/>
              <i n="[bank_analytics_db banking_data].[Branch Name].&amp;[DEOGARH]" c="DEOGARH" nd="1"/>
              <i n="[bank_analytics_db banking_data].[Branch Name].&amp;[FARIDKOT]" c="FARIDKOT" nd="1"/>
              <i n="[bank_analytics_db banking_data].[Branch Name].&amp;[GAJRAULA]" c="GAJRAULA" nd="1"/>
              <i n="[bank_analytics_db banking_data].[Branch Name].&amp;[KHAIR]" c="KHAIR" nd="1"/>
              <i n="[bank_analytics_db banking_data].[Branch Name].&amp;[KOTWA]" c="KOTWA" nd="1"/>
              <i n="[bank_analytics_db banking_data].[Branch Name].&amp;[KUSHINAGAR]" c="KUSHINAGAR" nd="1"/>
              <i n="[bank_analytics_db banking_data].[Branch Name].&amp;[MAHARAJGANJ]" c="MAHARAJGANJ" nd="1"/>
              <i n="[bank_analytics_db banking_data].[Branch Name].&amp;[NAYAGARH]" c="NAYAGARH" nd="1"/>
              <i n="[bank_analytics_db banking_data].[Branch Name].&amp;[RANAGHAT]" c="RANAGHAT" nd="1"/>
              <i n="[bank_analytics_db banking_data].[Branch Name].&amp;[SIYANA]" c="SIYANA" nd="1"/>
              <i n="[bank_analytics_db banking_data].[Branch Name].&amp;[SO-LUDHIANA]" c="SO-LUDHIANA" nd="1"/>
            </range>
          </ranges>
        </level>
      </levels>
      <selections count="1">
        <selection n="[bank_analytics_db banking_data].[Branch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D062ABB4-DE69-4A37-97FB-2CB235D9AB65}" sourceName="[bank_analytics_db banking_data].[Loan Status]">
  <pivotTables>
    <pivotTable tabId="4" name="PivotTable10"/>
    <pivotTable tabId="4" name="PivotTable11"/>
    <pivotTable tabId="4" name="PivotTable6"/>
    <pivotTable tabId="4" name="PivotTable7"/>
    <pivotTable tabId="4" name="PivotTable8"/>
    <pivotTable tabId="4" name="PivotTable9"/>
  </pivotTables>
  <data>
    <olap pivotCacheId="1895044310">
      <levels count="2">
        <level uniqueName="[bank_analytics_db banking_data].[Loan Status].[(All)]" sourceCaption="(All)" count="0"/>
        <level uniqueName="[bank_analytics_db banking_data].[Loan Status].[Loan Status]" sourceCaption="Loan Status" count="9">
          <ranges>
            <range startItem="0">
              <i n="[bank_analytics_db banking_data].[Loan Status].&amp;[Active Loan]" c="Active Loan"/>
              <i n="[bank_analytics_db banking_data].[Loan Status].&amp;[Cancelled]" c="Cancelled"/>
              <i n="[bank_analytics_db banking_data].[Loan Status].&amp;[Fully Paid]" c="Fully Paid"/>
              <i n="[bank_analytics_db banking_data].[Loan Status].&amp;[Insurance Paid Off]" c="Insurance Paid Off"/>
              <i n="[bank_analytics_db banking_data].[Loan Status].&amp;[Net-Off]" c="Net-Off"/>
              <i n="[bank_analytics_db banking_data].[Loan Status].&amp;[NPA]" c="NPA"/>
              <i n="[bank_analytics_db banking_data].[Loan Status].&amp;[Paid Off]" c="Paid Off"/>
              <i n="[bank_analytics_db banking_data].[Loan Status].&amp;[Transffered]" c="Transffered"/>
              <i n="[bank_analytics_db banking_data].[Loan Status].&amp;[Write Off]" c="Write Off"/>
            </range>
          </ranges>
        </level>
      </levels>
      <selections count="1">
        <selection n="[bank_analytics_db banking_data].[Loan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48DFF9F-A4D2-4E9B-8B60-049BC2AC9923}" sourceName="[bank_analytics_db banking_data].[Age]">
  <pivotTables>
    <pivotTable tabId="4" name="PivotTable13"/>
    <pivotTable tabId="4" name="PivotTable12"/>
    <pivotTable tabId="4" name="PivotTable14"/>
    <pivotTable tabId="4" name="PivotTable15"/>
    <pivotTable tabId="4" name="PivotTable16"/>
  </pivotTables>
  <data>
    <olap pivotCacheId="1895044310">
      <levels count="2">
        <level uniqueName="[bank_analytics_db banking_data].[Age].[(All)]" sourceCaption="(All)" count="0"/>
        <level uniqueName="[bank_analytics_db banking_data].[Age].[Age]" sourceCaption="Age" count="5">
          <ranges>
            <range startItem="0">
              <i n="[bank_analytics_db banking_data].[Age].&amp;[18-25]" c="18-25"/>
              <i n="[bank_analytics_db banking_data].[Age].&amp;[26-35]" c="26-35"/>
              <i n="[bank_analytics_db banking_data].[Age].&amp;[36-45]" c="36-45"/>
              <i n="[bank_analytics_db banking_data].[Age].&amp;[46-55]" c="46-55"/>
              <i n="[bank_analytics_db banking_data].[Age].&amp;[56-63]" c="56-63"/>
            </range>
          </ranges>
        </level>
      </levels>
      <selections count="1">
        <selection n="[bank_analytics_db banking_data].[Ag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F995F6A3-C1D0-412E-BF0F-B20894555992}" sourceName="[bank_analytics_db banking_data].[State Name]">
  <pivotTables>
    <pivotTable tabId="4" name="PivotTable13"/>
    <pivotTable tabId="4" name="PivotTable14"/>
    <pivotTable tabId="4" name="PivotTable15"/>
    <pivotTable tabId="4" name="PivotTable16"/>
    <pivotTable tabId="4" name="PivotTable12"/>
  </pivotTables>
  <data>
    <olap pivotCacheId="1895044310">
      <levels count="2">
        <level uniqueName="[bank_analytics_db banking_data].[State Name].[(All)]" sourceCaption="(All)" count="0"/>
        <level uniqueName="[bank_analytics_db banking_data].[State Name].[State Name]" sourceCaption="State Name" count="16">
          <ranges>
            <range startItem="0">
              <i n="[bank_analytics_db banking_data].[State Name].&amp;[ASSAM]" c="ASSAM"/>
              <i n="[bank_analytics_db banking_data].[State Name].&amp;[BIHAR]" c="BIHAR"/>
              <i n="[bank_analytics_db banking_data].[State Name].&amp;[CHATTISGARH]" c="CHATTISGARH"/>
              <i n="[bank_analytics_db banking_data].[State Name].&amp;[HARYANA]" c="HARYANA"/>
              <i n="[bank_analytics_db banking_data].[State Name].&amp;[HIMACHAL PRADESH]" c="HIMACHAL PRADESH"/>
              <i n="[bank_analytics_db banking_data].[State Name].&amp;[JAMMU &amp; KASHMIR]" c="JAMMU &amp; KASHMIR"/>
              <i n="[bank_analytics_db banking_data].[State Name].&amp;[JHARKHAND]" c="JHARKHAND"/>
              <i n="[bank_analytics_db banking_data].[State Name].&amp;[MADHYA PRADESH]" c="MADHYA PRADESH"/>
              <i n="[bank_analytics_db banking_data].[State Name].&amp;[ODISHA]" c="ODISHA"/>
              <i n="[bank_analytics_db banking_data].[State Name].&amp;[PUNJAB]" c="PUNJAB"/>
              <i n="[bank_analytics_db banking_data].[State Name].&amp;[RAJASTHAN]" c="RAJASTHAN"/>
              <i n="[bank_analytics_db banking_data].[State Name].&amp;[State Name]" c="State Name"/>
              <i n="[bank_analytics_db banking_data].[State Name].&amp;[TRIPURA]" c="TRIPURA"/>
              <i n="[bank_analytics_db banking_data].[State Name].&amp;[UTTAR PRADESH]" c="UTTAR PRADESH"/>
              <i n="[bank_analytics_db banking_data].[State Name].&amp;[UTTARAKHAND]" c="UTTARAKHAND"/>
              <i n="[bank_analytics_db banking_data].[State Name].&amp;[WEST BENGAL]" c="WEST BENGAL"/>
            </range>
          </ranges>
        </level>
      </levels>
      <selections count="1">
        <selection n="[bank_analytics_db banking_data].[State 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igion" xr10:uid="{7A91AB76-9CC9-41D3-B275-49D9CED4722E}" sourceName="[bank_analytics_db banking_data].[Religion]">
  <pivotTables>
    <pivotTable tabId="4" name="PivotTable14"/>
    <pivotTable tabId="4" name="PivotTable12"/>
    <pivotTable tabId="4" name="PivotTable13"/>
    <pivotTable tabId="4" name="PivotTable15"/>
    <pivotTable tabId="4" name="PivotTable16"/>
  </pivotTables>
  <data>
    <olap pivotCacheId="1895044310">
      <levels count="2">
        <level uniqueName="[bank_analytics_db banking_data].[Religion].[(All)]" sourceCaption="(All)" count="0"/>
        <level uniqueName="[bank_analytics_db banking_data].[Religion].[Religion]" sourceCaption="Religion" count="5">
          <ranges>
            <range startItem="0">
              <i n="[bank_analytics_db banking_data].[Religion].&amp;[]" c=""/>
              <i n="[bank_analytics_db banking_data].[Religion].&amp;[Christian]" c="Christian"/>
              <i n="[bank_analytics_db banking_data].[Religion].&amp;[Hindu]" c="Hindu"/>
              <i n="[bank_analytics_db banking_data].[Religion].&amp;[Muslim]" c="Muslim"/>
              <i n="[bank_analytics_db banking_data].[Religion].&amp;[Sikh]" c="Sikh"/>
            </range>
          </ranges>
        </level>
      </levels>
      <selections count="4">
        <selection n="[bank_analytics_db banking_data].[Religion].&amp;[Christian]"/>
        <selection n="[bank_analytics_db banking_data].[Religion].&amp;[Hindu]"/>
        <selection n="[bank_analytics_db banking_data].[Religion].&amp;[Muslim]"/>
        <selection n="[bank_analytics_db banking_data].[Religion].&amp;[Sikh]"/>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ethod" xr10:uid="{AAFA666C-A4F1-43C8-8E9F-2321DE14EA35}" sourceName="[bank_analytics_db debit_credit].[Transaction Method]">
  <pivotTables>
    <pivotTable tabId="4" name="PivotTable18"/>
    <pivotTable tabId="4" name="PivotTable17"/>
    <pivotTable tabId="4" name="PivotTable19"/>
    <pivotTable tabId="4" name="PivotTable20"/>
    <pivotTable tabId="4" name="PivotTable21"/>
    <pivotTable tabId="4" name="PivotTable22"/>
    <pivotTable tabId="4" name="PivotTable23"/>
    <pivotTable tabId="4" name="PivotTable24"/>
    <pivotTable tabId="4" name="PivotTable25"/>
    <pivotTable tabId="4" name="PivotTable26"/>
    <pivotTable tabId="4" name="PivotTable27"/>
  </pivotTables>
  <data>
    <olap pivotCacheId="1538113667">
      <levels count="2">
        <level uniqueName="[bank_analytics_db debit_credit].[Transaction Method].[(All)]" sourceCaption="(All)" count="0"/>
        <level uniqueName="[bank_analytics_db debit_credit].[Transaction Method].[Transaction Method]" sourceCaption="Transaction Method" count="3">
          <ranges>
            <range startItem="0">
              <i n="[bank_analytics_db debit_credit].[Transaction Method].&amp;[Bank Transfer]" c="Bank Transfer"/>
              <i n="[bank_analytics_db debit_credit].[Transaction Method].&amp;[Credit Card]" c="Credit Card"/>
              <i n="[bank_analytics_db debit_credit].[Transaction Method].&amp;[Debit Card]" c="Debit Card"/>
            </range>
          </ranges>
        </level>
      </levels>
      <selections count="1">
        <selection n="[bank_analytics_db debit_credit].[Transaction Method].[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3255B32C-8D47-4B8F-B42A-B8AA37BBC79C}" sourceName="[bank_analytics_db debit_credit].[Transaction Type]">
  <pivotTables>
    <pivotTable tabId="4" name="PivotTable18"/>
    <pivotTable tabId="4" name="PivotTable17"/>
    <pivotTable tabId="4" name="PivotTable19"/>
    <pivotTable tabId="4" name="PivotTable20"/>
    <pivotTable tabId="4" name="PivotTable21"/>
  </pivotTables>
  <data>
    <olap pivotCacheId="1538113667">
      <levels count="2">
        <level uniqueName="[bank_analytics_db debit_credit].[Transaction Type].[(All)]" sourceCaption="(All)" count="0"/>
        <level uniqueName="[bank_analytics_db debit_credit].[Transaction Type].[Transaction Type]" sourceCaption="Transaction Type" count="2">
          <ranges>
            <range startItem="0">
              <i n="[bank_analytics_db debit_credit].[Transaction Type].&amp;[Credit]" c="Credit"/>
              <i n="[bank_analytics_db debit_credit].[Transaction Type].&amp;[Debit]" c="Debit"/>
            </range>
          </ranges>
        </level>
      </levels>
      <selections count="1">
        <selection n="[bank_analytics_db debit_credit].[Transaction Typ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19EF1EF-2AB5-4B71-96E2-D1502C4FCBEB}" sourceName="[bank_analytics_db debit_credit].[Branch]">
  <pivotTables>
    <pivotTable tabId="4" name="PivotTable18"/>
    <pivotTable tabId="4" name="PivotTable17"/>
    <pivotTable tabId="4" name="PivotTable19"/>
    <pivotTable tabId="4" name="PivotTable20"/>
    <pivotTable tabId="4" name="PivotTable21"/>
    <pivotTable tabId="4" name="PivotTable22"/>
    <pivotTable tabId="4" name="PivotTable23"/>
    <pivotTable tabId="4" name="PivotTable24"/>
    <pivotTable tabId="4" name="PivotTable25"/>
    <pivotTable tabId="4" name="PivotTable26"/>
    <pivotTable tabId="4" name="PivotTable27"/>
  </pivotTables>
  <data>
    <olap pivotCacheId="1538113667">
      <levels count="2">
        <level uniqueName="[bank_analytics_db debit_credit].[Branch].[(All)]" sourceCaption="(All)" count="0"/>
        <level uniqueName="[bank_analytics_db debit_credit].[Branch].[Branch]" sourceCaption="Branch" count="6">
          <ranges>
            <range startItem="0">
              <i n="[bank_analytics_db debit_credit].[Branch].&amp;[City Center Branch]" c="City Center Branch"/>
              <i n="[bank_analytics_db debit_credit].[Branch].&amp;[Downtown Branch]" c="Downtown Branch"/>
              <i n="[bank_analytics_db debit_credit].[Branch].&amp;[East Branch]" c="East Branch"/>
              <i n="[bank_analytics_db debit_credit].[Branch].&amp;[Main Branch]" c="Main Branch"/>
              <i n="[bank_analytics_db debit_credit].[Branch].&amp;[North Branch]" c="North Branch"/>
              <i n="[bank_analytics_db debit_credit].[Branch].&amp;[Suburban Branch]" c="Suburban Branch"/>
            </range>
          </ranges>
        </level>
      </levels>
      <selections count="1">
        <selection n="[bank_analytics_db debit_credit].[Branch].[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C8ED9B14-18B9-4C3E-817C-69B41FA0BE64}" sourceName="[bank_analytics_db debit_credit].[Bank Name]">
  <pivotTables>
    <pivotTable tabId="4" name="PivotTable18"/>
    <pivotTable tabId="4" name="PivotTable17"/>
    <pivotTable tabId="4" name="PivotTable19"/>
    <pivotTable tabId="4" name="PivotTable20"/>
    <pivotTable tabId="4" name="PivotTable21"/>
  </pivotTables>
  <data>
    <olap pivotCacheId="1538113667">
      <levels count="2">
        <level uniqueName="[bank_analytics_db debit_credit].[Bank Name].[(All)]" sourceCaption="(All)" count="0"/>
        <level uniqueName="[bank_analytics_db debit_credit].[Bank Name].[Bank Name]" sourceCaption="Bank Name" count="6">
          <ranges>
            <range startItem="0">
              <i n="[bank_analytics_db debit_credit].[Bank Name].&amp;[Axis Bank]" c="Axis Bank"/>
              <i n="[bank_analytics_db debit_credit].[Bank Name].&amp;[HDFC Bank]" c="HDFC Bank"/>
              <i n="[bank_analytics_db debit_credit].[Bank Name].&amp;[ICICI Bank]" c="ICICI Bank"/>
              <i n="[bank_analytics_db debit_credit].[Bank Name].&amp;[Kotak Mahindra Bank]" c="Kotak Mahindra Bank"/>
              <i n="[bank_analytics_db debit_credit].[Bank Name].&amp;[Punjab National Bank]" c="Punjab National Bank"/>
              <i n="[bank_analytics_db debit_credit].[Bank Name].&amp;[State Bank of India]" c="State Bank of India"/>
            </range>
          </ranges>
        </level>
      </levels>
      <selections count="1">
        <selection n="[bank_analytics_db debit_credit].[Bank Name].[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A9199EB3-1085-4088-84EB-A4F94E37724E}" sourceName="[bank_analytics_db debit_credit].[Description]">
  <pivotTables>
    <pivotTable tabId="4" name="PivotTable27"/>
    <pivotTable tabId="4" name="PivotTable22"/>
    <pivotTable tabId="4" name="PivotTable23"/>
    <pivotTable tabId="4" name="PivotTable24"/>
    <pivotTable tabId="4" name="PivotTable25"/>
    <pivotTable tabId="4" name="PivotTable26"/>
  </pivotTables>
  <data>
    <olap pivotCacheId="614272439">
      <levels count="2">
        <level uniqueName="[bank_analytics_db debit_credit].[Description].[(All)]" sourceCaption="(All)" count="0"/>
        <level uniqueName="[bank_analytics_db debit_credit].[Description].[Description]" sourceCaption="Description" count="10">
          <ranges>
            <range startItem="0">
              <i n="[bank_analytics_db debit_credit].[Description].&amp;[Bonus Payment]" c="Bonus Payment"/>
              <i n="[bank_analytics_db debit_credit].[Description].&amp;[Client Payment]" c="Client Payment"/>
              <i n="[bank_analytics_db debit_credit].[Description].&amp;[Dinner at Restaurant]" c="Dinner at Restaurant"/>
              <i n="[bank_analytics_db debit_credit].[Description].&amp;[Freelance Payment]" c="Freelance Payment"/>
              <i n="[bank_analytics_db debit_credit].[Description].&amp;[Grocery Shopping]" c="Grocery Shopping"/>
              <i n="[bank_analytics_db debit_credit].[Description].&amp;[Online Shopping]" c="Online Shopping"/>
              <i n="[bank_analytics_db debit_credit].[Description].&amp;[Refund for Overcharge]" c="Refund for Overcharge"/>
              <i n="[bank_analytics_db debit_credit].[Description].&amp;[Refund from Retailer]" c="Refund from Retailer"/>
              <i n="[bank_analytics_db debit_credit].[Description].&amp;[Salary Deposit]" c="Salary Deposit"/>
              <i n="[bank_analytics_db debit_credit].[Description].&amp;[Utility Bill Payment]" c="Utility Bill Payment"/>
            </range>
          </ranges>
        </level>
      </levels>
      <selections count="1">
        <selection n="[bank_analytics_db debit_credit].[Descrip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ification Status 2" xr10:uid="{C545B0E4-CAFE-4421-A63D-E503A3940AC2}" cache="Slicer_Verification_Status" caption="Status" level="1" rowHeight="257175"/>
  <slicer name="Branch Name" xr10:uid="{C32D0946-3BC3-4976-8911-4546A5484548}" cache="Slicer_Branch_Name" caption="Branch Name" level="1" rowHeight="304800"/>
  <slicer name="Loan Status" xr10:uid="{B3B92EEB-31AC-40AF-B6A7-0C31F3BCC7B6}" cache="Slicer_Loan_Status" caption="Loan Status" level="1"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FB5B3AF-8595-427D-AA15-6A68F36914A5}" cache="Slicer_Age" caption="Age" level="1" rowHeight="304800"/>
  <slicer name="State Name" xr10:uid="{0AA076D9-905D-451B-A1E6-CE237789E6C3}" cache="Slicer_State_Name" caption="State Name" level="1" rowHeight="304800"/>
  <slicer name="Religion" xr10:uid="{01CF3D36-ABDB-4595-84BC-AEA15841EBB2}" cache="Slicer_Religion" caption="Religion" startItem="1" level="1"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ification Status 1" xr10:uid="{14F8913C-C9A2-4D54-B180-773B27F97C43}" cache="Slicer_Verification_Status" caption="Status" level="1" rowHeight="257175"/>
  <slicer name="Region Name 1" xr10:uid="{3B596A13-26B4-4F54-AFBA-65B216EA989B}" cache="Slicer_Region_Name" caption="Region" level="1" rowHeight="257175"/>
  <slicer name="Grade 1" xr10:uid="{673A62CB-A75F-48FB-A3C4-93EB743C2BAE}" cache="Slicer_Grade" caption="Grade" level="1"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Method" xr10:uid="{DBB00BB3-40EB-4F08-98D3-6D76EDC18974}" cache="Slicer_Transaction_Method" caption="Method" level="1" rowHeight="304800"/>
  <slicer name="Transaction Type" xr10:uid="{A4D1C2D4-7CCF-4012-AF06-EB5D11822E1F}" cache="Slicer_Transaction_Type" caption="Type" level="1" rowHeight="304800"/>
  <slicer name="Branch" xr10:uid="{1BEA290F-DA22-4F68-9F41-C2E97632DE18}" cache="Slicer_Branch" caption="Branch" level="1" rowHeight="304800"/>
  <slicer name="Bank Name" xr10:uid="{15B85256-9897-4008-94A1-F171C87B585B}" cache="Slicer_Bank_Name" caption="Bank Name" level="1"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Method 1" xr10:uid="{34EFFE61-652F-4F4D-A51D-A34B44C4778E}" cache="Slicer_Transaction_Method" caption="Method" level="1" rowHeight="304800"/>
  <slicer name="Branch 1" xr10:uid="{464CBD6C-EFB5-435F-9A90-9B32A5AD917F}" cache="Slicer_Branch" caption="Branch" level="1" rowHeight="304800"/>
  <slicer name="Description" xr10:uid="{F2902FB5-A307-47CC-85F1-CA9F0B04E958}" cache="Slicer_Description" caption="Description" level="1"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isbursement_Date" xr10:uid="{DA3DD5C1-6A18-411A-9A3F-2968723A06DE}" sourceName="[bank_analytics_db banking_data].[Disbursement Date]">
  <pivotTables>
    <pivotTable tabId="4" name="PivotTable12"/>
    <pivotTable tabId="4" name="PivotTable13"/>
    <pivotTable tabId="4" name="PivotTable14"/>
    <pivotTable tabId="4" name="PivotTable15"/>
    <pivotTable tabId="4" name="PivotTable16"/>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state minimalRefreshVersion="6" lastRefreshVersion="6" pivotCacheId="132986181" filterType="unknown">
    <bounds startDate="2016-01-01T00:00:00" endDate="2021-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_Date" xr10:uid="{95CC87D7-AF02-44F5-9208-9B602A22AE71}" sourceName="[bank_analytics_db debit_credit].[Transaction Date]">
  <pivotTables>
    <pivotTable tabId="4" name="PivotTable18"/>
    <pivotTable tabId="4" name="PivotTable17"/>
    <pivotTable tabId="4" name="PivotTable19"/>
    <pivotTable tabId="4" name="PivotTable20"/>
    <pivotTable tabId="4" name="PivotTable21"/>
    <pivotTable tabId="4" name="PivotTable22"/>
    <pivotTable tabId="4" name="PivotTable23"/>
    <pivotTable tabId="4" name="PivotTable24"/>
    <pivotTable tabId="4" name="PivotTable25"/>
    <pivotTable tabId="4" name="PivotTable26"/>
    <pivotTable tabId="4" name="PivotTable27"/>
  </pivotTables>
  <state minimalRefreshVersion="6" lastRefreshVersion="6" pivotCacheId="35665751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2" xr10:uid="{751747F1-1E3A-4584-93A6-B9055A56F2B5}" cache="Timeline_Disbursement_Date" caption="Disbursement Date" level="0" selectionLevel="2" scrollPosition="201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3" xr10:uid="{E0A03FE0-7925-4595-A6CE-39056F4F895C}" cache="Timeline_Disbursement_Date" caption="Disbursement Date" level="0" selectionLevel="2" scrollPosition="2016-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1" xr10:uid="{2D205E54-0248-4E93-81A0-84AFFBC7129B}" cache="Timeline_Disbursement_Date" caption="Disbursement Date" level="0" selectionLevel="2" scrollPosition="2016-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05E5C1EA-F23D-444C-B985-D26C656E65EB}" cache="Timeline_Transaction_Date" caption="Transaction Date" level="2" selectionLevel="2" scrollPosition="2024-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1" xr10:uid="{A1163FC2-DF74-4A50-9F97-3F3635CAE2E2}" cache="Timeline_Transaction_Date" caption="Transaction Date" level="2" selectionLevel="2"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2EBD-1D71-41D5-938A-1934FF227909}">
  <dimension ref="A1:AT72"/>
  <sheetViews>
    <sheetView topLeftCell="Q1" workbookViewId="0">
      <selection activeCell="Z7" sqref="Z7"/>
    </sheetView>
  </sheetViews>
  <sheetFormatPr defaultRowHeight="14.4" x14ac:dyDescent="0.3"/>
  <cols>
    <col min="1" max="1" width="17.33203125" bestFit="1" customWidth="1"/>
    <col min="2" max="2" width="19.33203125" bestFit="1" customWidth="1"/>
    <col min="3" max="3" width="5" bestFit="1" customWidth="1"/>
    <col min="4" max="4" width="11.33203125" bestFit="1" customWidth="1"/>
    <col min="7" max="7" width="13.44140625" bestFit="1" customWidth="1"/>
    <col min="8" max="8" width="14.33203125" bestFit="1" customWidth="1"/>
    <col min="9" max="9" width="19.33203125" bestFit="1" customWidth="1"/>
    <col min="10" max="10" width="16.88671875" bestFit="1" customWidth="1"/>
    <col min="11" max="11" width="16.88671875" customWidth="1"/>
    <col min="12" max="12" width="16.88671875" bestFit="1" customWidth="1"/>
    <col min="13" max="13" width="17" bestFit="1" customWidth="1"/>
    <col min="14" max="14" width="19.6640625" bestFit="1" customWidth="1"/>
    <col min="15" max="15" width="18.5546875" bestFit="1" customWidth="1"/>
    <col min="16" max="16" width="19.109375" bestFit="1" customWidth="1"/>
    <col min="17" max="19" width="16.88671875" bestFit="1" customWidth="1"/>
    <col min="20" max="21" width="17" bestFit="1" customWidth="1"/>
    <col min="22" max="26" width="16.88671875" bestFit="1" customWidth="1"/>
    <col min="27" max="27" width="14.88671875" bestFit="1" customWidth="1"/>
    <col min="28" max="28" width="11" customWidth="1"/>
    <col min="29" max="29" width="9.88671875" customWidth="1"/>
    <col min="30" max="30" width="9.109375" customWidth="1"/>
    <col min="31" max="31" width="13.44140625" bestFit="1" customWidth="1"/>
    <col min="32" max="32" width="14.88671875" bestFit="1" customWidth="1"/>
    <col min="33" max="33" width="16.44140625" bestFit="1" customWidth="1"/>
    <col min="34" max="34" width="16.88671875" bestFit="1" customWidth="1"/>
    <col min="35" max="35" width="7.88671875" bestFit="1" customWidth="1"/>
    <col min="36" max="36" width="7.109375" bestFit="1" customWidth="1"/>
    <col min="37" max="38" width="6.88671875" bestFit="1" customWidth="1"/>
    <col min="39" max="39" width="7.88671875" bestFit="1" customWidth="1"/>
    <col min="40" max="40" width="7.109375" bestFit="1" customWidth="1"/>
    <col min="41" max="44" width="6.88671875" bestFit="1" customWidth="1"/>
    <col min="45" max="45" width="7.88671875" bestFit="1" customWidth="1"/>
    <col min="46" max="46" width="11.33203125" bestFit="1" customWidth="1"/>
    <col min="47" max="367" width="10.44140625" bestFit="1" customWidth="1"/>
    <col min="368" max="368" width="11.33203125" bestFit="1" customWidth="1"/>
    <col min="369" max="369" width="10.44140625" bestFit="1" customWidth="1"/>
    <col min="370" max="370" width="11.33203125" bestFit="1" customWidth="1"/>
    <col min="371" max="782" width="16.88671875" bestFit="1" customWidth="1"/>
    <col min="783" max="784" width="11.33203125" bestFit="1" customWidth="1"/>
  </cols>
  <sheetData>
    <row r="1" spans="1:46" ht="15" thickBot="1" x14ac:dyDescent="0.35">
      <c r="A1" s="16" t="s">
        <v>2</v>
      </c>
      <c r="B1" s="21" t="s">
        <v>3</v>
      </c>
      <c r="C1" s="2"/>
      <c r="D1" s="2"/>
      <c r="E1" s="2"/>
      <c r="F1" s="2"/>
      <c r="G1" s="16" t="s">
        <v>23</v>
      </c>
      <c r="H1" s="16" t="s">
        <v>24</v>
      </c>
      <c r="I1" s="21" t="s">
        <v>1</v>
      </c>
      <c r="J1" s="3"/>
      <c r="L1" s="12"/>
      <c r="M1" s="26" t="s">
        <v>33</v>
      </c>
      <c r="N1" s="23" t="s">
        <v>1</v>
      </c>
      <c r="O1" s="23" t="s">
        <v>34</v>
      </c>
      <c r="P1" s="27" t="s">
        <v>35</v>
      </c>
      <c r="Q1" s="2"/>
      <c r="R1" s="32"/>
      <c r="S1" s="12"/>
      <c r="T1" s="16" t="s">
        <v>2</v>
      </c>
      <c r="U1" s="21" t="s">
        <v>62</v>
      </c>
      <c r="V1" s="2"/>
      <c r="W1" s="3"/>
      <c r="Y1" s="12"/>
      <c r="Z1" s="16" t="s">
        <v>2</v>
      </c>
      <c r="AA1" s="21" t="s">
        <v>92</v>
      </c>
      <c r="AB1" s="3"/>
      <c r="AE1" s="33" t="s">
        <v>2</v>
      </c>
      <c r="AF1" t="s">
        <v>92</v>
      </c>
      <c r="AG1" t="s">
        <v>139</v>
      </c>
      <c r="AH1" t="s">
        <v>140</v>
      </c>
    </row>
    <row r="2" spans="1:46" ht="15" thickBot="1" x14ac:dyDescent="0.35">
      <c r="A2" s="17" t="s">
        <v>4</v>
      </c>
      <c r="B2" s="13">
        <v>86982400</v>
      </c>
      <c r="G2" s="28" t="s">
        <v>15</v>
      </c>
      <c r="H2" s="28" t="s">
        <v>20</v>
      </c>
      <c r="I2" s="48">
        <v>2461</v>
      </c>
      <c r="J2" s="5"/>
      <c r="L2" s="6"/>
      <c r="M2" s="22">
        <v>434810325</v>
      </c>
      <c r="N2" s="51">
        <v>39717</v>
      </c>
      <c r="O2" s="24">
        <v>482704394.39999998</v>
      </c>
      <c r="P2" s="25">
        <v>89905910.209999993</v>
      </c>
      <c r="R2" s="32"/>
      <c r="S2" s="6"/>
      <c r="T2" s="17" t="s">
        <v>27</v>
      </c>
      <c r="U2" s="48">
        <v>36349</v>
      </c>
      <c r="V2" s="38"/>
      <c r="W2" s="5">
        <f>GETPIVOTDATA("[Measures].[Count of Client id]",$T$1,"[bank_analytics_db banking_data].[Loan Status]","[bank_analytics_db banking_data].[Loan Status].&amp;[NPA]")+GETPIVOTDATA("[Measures].[Count of Client id]",$T$1,"[bank_analytics_db banking_data].[Loan Status]","[bank_analytics_db banking_data].[Loan Status].&amp;[Write Off]")</f>
        <v>615</v>
      </c>
      <c r="Y2" s="6"/>
      <c r="Z2" s="17" t="s">
        <v>87</v>
      </c>
      <c r="AA2" s="13">
        <v>127603386.41</v>
      </c>
      <c r="AB2" s="5"/>
      <c r="AE2" s="34" t="s">
        <v>129</v>
      </c>
      <c r="AF2" s="4">
        <v>25431024.640000001</v>
      </c>
      <c r="AG2" s="35">
        <v>9946</v>
      </c>
      <c r="AH2" s="35">
        <v>2080</v>
      </c>
    </row>
    <row r="3" spans="1:46" ht="15" thickBot="1" x14ac:dyDescent="0.35">
      <c r="A3" s="18" t="s">
        <v>5</v>
      </c>
      <c r="B3" s="14">
        <v>133651350</v>
      </c>
      <c r="G3" s="30" t="s">
        <v>15</v>
      </c>
      <c r="H3" s="30" t="s">
        <v>19</v>
      </c>
      <c r="I3" s="49">
        <v>31</v>
      </c>
      <c r="J3" s="5"/>
      <c r="L3" s="6"/>
      <c r="R3" s="32"/>
      <c r="S3" s="6"/>
      <c r="T3" s="18" t="s">
        <v>28</v>
      </c>
      <c r="U3" s="49">
        <v>612</v>
      </c>
      <c r="V3" s="38"/>
      <c r="W3" s="5">
        <f>GETPIVOTDATA("[Measures].[Count of Client id]",$T$1,"[bank_analytics_db banking_data].[Loan Status]","[bank_analytics_db banking_data].[Loan Status].&amp;[Net-Off]")</f>
        <v>6248</v>
      </c>
      <c r="Y3" s="6"/>
      <c r="Z3" s="19" t="s">
        <v>88</v>
      </c>
      <c r="AA3" s="14">
        <v>127285269.22</v>
      </c>
      <c r="AB3" s="5" t="s">
        <v>128</v>
      </c>
      <c r="AE3" s="34" t="s">
        <v>130</v>
      </c>
      <c r="AF3" s="4">
        <v>25795629.949999999</v>
      </c>
      <c r="AG3" s="35">
        <v>10114</v>
      </c>
      <c r="AH3" s="35">
        <v>2078</v>
      </c>
    </row>
    <row r="4" spans="1:46" ht="15" thickBot="1" x14ac:dyDescent="0.35">
      <c r="A4" s="18" t="s">
        <v>6</v>
      </c>
      <c r="B4" s="14">
        <v>89115825</v>
      </c>
      <c r="G4" s="6"/>
      <c r="H4" s="38"/>
      <c r="I4" s="49"/>
      <c r="J4" s="5"/>
      <c r="L4" s="6"/>
      <c r="M4" s="4">
        <v>732697200</v>
      </c>
      <c r="N4">
        <v>65535</v>
      </c>
      <c r="O4" s="4">
        <v>814902500.66999996</v>
      </c>
      <c r="P4" s="4">
        <v>155288805.81999999</v>
      </c>
      <c r="R4" s="32"/>
      <c r="S4" s="6"/>
      <c r="T4" s="18" t="s">
        <v>29</v>
      </c>
      <c r="U4" s="49">
        <v>15850</v>
      </c>
      <c r="V4" s="38"/>
      <c r="W4" s="52">
        <f>W2/W3</f>
        <v>9.8431498079385407E-2</v>
      </c>
      <c r="Y4" s="6"/>
      <c r="Z4" s="20" t="s">
        <v>11</v>
      </c>
      <c r="AA4" s="15">
        <v>254888655.63</v>
      </c>
      <c r="AB4" s="5"/>
      <c r="AE4" s="34" t="s">
        <v>131</v>
      </c>
      <c r="AF4" s="4">
        <v>25773851.420000002</v>
      </c>
      <c r="AG4" s="35">
        <v>10070</v>
      </c>
      <c r="AH4" s="35">
        <v>2092</v>
      </c>
    </row>
    <row r="5" spans="1:46" x14ac:dyDescent="0.3">
      <c r="A5" s="18" t="s">
        <v>7</v>
      </c>
      <c r="B5" s="14">
        <v>65160400</v>
      </c>
      <c r="G5" s="28" t="s">
        <v>16</v>
      </c>
      <c r="H5" s="28" t="s">
        <v>20</v>
      </c>
      <c r="I5" s="49">
        <v>4896</v>
      </c>
      <c r="J5" s="5"/>
      <c r="L5" s="6"/>
      <c r="R5" s="32"/>
      <c r="S5" s="6"/>
      <c r="T5" s="18" t="s">
        <v>56</v>
      </c>
      <c r="U5" s="49">
        <v>668</v>
      </c>
      <c r="V5" s="38"/>
      <c r="W5" s="52">
        <f>W3/GETPIVOTDATA("[Measures].[Count of Client id]",$T$1)</f>
        <v>9.5348553290196564E-2</v>
      </c>
      <c r="Y5" s="6"/>
      <c r="Z5" s="38"/>
      <c r="AA5" s="38"/>
      <c r="AB5" s="5"/>
      <c r="AE5" s="34" t="s">
        <v>132</v>
      </c>
      <c r="AF5" s="4">
        <v>25715961.789999999</v>
      </c>
      <c r="AG5" s="35">
        <v>10048</v>
      </c>
      <c r="AH5" s="35">
        <v>2088</v>
      </c>
    </row>
    <row r="6" spans="1:46" ht="15" thickBot="1" x14ac:dyDescent="0.35">
      <c r="A6" s="18" t="s">
        <v>8</v>
      </c>
      <c r="B6" s="14">
        <v>45037900</v>
      </c>
      <c r="G6" s="29" t="s">
        <v>16</v>
      </c>
      <c r="H6" s="29" t="s">
        <v>21</v>
      </c>
      <c r="I6" s="49">
        <v>2370</v>
      </c>
      <c r="J6" s="5"/>
      <c r="L6" s="6"/>
      <c r="R6" s="32"/>
      <c r="S6" s="6"/>
      <c r="T6" s="18" t="s">
        <v>57</v>
      </c>
      <c r="U6" s="49">
        <v>6248</v>
      </c>
      <c r="V6" s="38"/>
      <c r="W6" s="5"/>
      <c r="Y6" s="6"/>
      <c r="Z6" s="53">
        <f>GETPIVOTDATA("[Measures].[Sum of Amount]",$Z$1,"[bank_analytics_db debit_credit].[Transaction Type]","[bank_analytics_db debit_credit].[Transaction Type].&amp;[Credit]")</f>
        <v>127603386.41</v>
      </c>
      <c r="AA6" s="53">
        <f>GETPIVOTDATA("[Measures].[Sum of Amount]",$Z$1,"[bank_analytics_db debit_credit].[Transaction Type]","[bank_analytics_db debit_credit].[Transaction Type].&amp;[Debit]")</f>
        <v>127285269.22</v>
      </c>
      <c r="AB6" s="5"/>
      <c r="AE6" s="34" t="s">
        <v>133</v>
      </c>
      <c r="AF6" s="4">
        <v>25500865.120000001</v>
      </c>
      <c r="AG6" s="35">
        <v>9957</v>
      </c>
      <c r="AH6" s="35">
        <v>2062</v>
      </c>
    </row>
    <row r="7" spans="1:46" ht="15" thickBot="1" x14ac:dyDescent="0.35">
      <c r="A7" s="18" t="s">
        <v>9</v>
      </c>
      <c r="B7" s="14">
        <v>19263100</v>
      </c>
      <c r="G7" s="29" t="s">
        <v>16</v>
      </c>
      <c r="H7" s="29" t="s">
        <v>22</v>
      </c>
      <c r="I7" s="49">
        <v>5981</v>
      </c>
      <c r="J7" s="5"/>
      <c r="L7" s="6"/>
      <c r="M7" s="16" t="s">
        <v>2</v>
      </c>
      <c r="N7" s="21" t="s">
        <v>3</v>
      </c>
      <c r="R7" s="32"/>
      <c r="S7" s="6"/>
      <c r="T7" s="18" t="s">
        <v>58</v>
      </c>
      <c r="U7" s="49">
        <v>530</v>
      </c>
      <c r="V7" s="38"/>
      <c r="W7" s="5"/>
      <c r="Y7" s="6"/>
      <c r="Z7" s="54">
        <f>Z6-AA6</f>
        <v>318117.18999999762</v>
      </c>
      <c r="AA7" s="56">
        <f>Z6/AA6</f>
        <v>1.0024992459217741</v>
      </c>
      <c r="AB7" s="5"/>
      <c r="AE7" s="34" t="s">
        <v>134</v>
      </c>
      <c r="AF7" s="4">
        <v>25439961.890000001</v>
      </c>
      <c r="AG7" s="35">
        <v>9983</v>
      </c>
      <c r="AH7" s="35">
        <v>2026</v>
      </c>
    </row>
    <row r="8" spans="1:46" ht="15" thickBot="1" x14ac:dyDescent="0.35">
      <c r="A8" s="19" t="s">
        <v>10</v>
      </c>
      <c r="B8" s="14">
        <v>6391675</v>
      </c>
      <c r="G8" s="30" t="s">
        <v>16</v>
      </c>
      <c r="H8" s="30" t="s">
        <v>19</v>
      </c>
      <c r="I8" s="49">
        <v>5666</v>
      </c>
      <c r="J8" s="5"/>
      <c r="L8" s="6"/>
      <c r="M8" s="17" t="s">
        <v>15</v>
      </c>
      <c r="N8" s="13">
        <v>31349575</v>
      </c>
      <c r="R8" s="32"/>
      <c r="S8" s="6"/>
      <c r="T8" s="18" t="s">
        <v>59</v>
      </c>
      <c r="U8" s="49">
        <v>2410</v>
      </c>
      <c r="V8" s="38"/>
      <c r="W8" s="5"/>
      <c r="Y8" s="6"/>
      <c r="Z8" s="38"/>
      <c r="AA8" s="38"/>
      <c r="AB8" s="5"/>
      <c r="AE8" s="34" t="s">
        <v>135</v>
      </c>
      <c r="AF8" s="4">
        <v>25059626.359999999</v>
      </c>
      <c r="AG8" s="35">
        <v>9899</v>
      </c>
      <c r="AH8" s="35">
        <v>1983</v>
      </c>
    </row>
    <row r="9" spans="1:46" ht="15" thickBot="1" x14ac:dyDescent="0.35">
      <c r="A9" s="20" t="s">
        <v>11</v>
      </c>
      <c r="B9" s="15">
        <v>445602650</v>
      </c>
      <c r="G9" s="6"/>
      <c r="H9" s="38"/>
      <c r="I9" s="49"/>
      <c r="J9" s="5"/>
      <c r="L9" s="6"/>
      <c r="M9" s="18" t="s">
        <v>16</v>
      </c>
      <c r="N9" s="14">
        <v>223670625</v>
      </c>
      <c r="P9" s="3" t="s">
        <v>55</v>
      </c>
      <c r="R9" s="32"/>
      <c r="S9" s="6"/>
      <c r="T9" s="18" t="s">
        <v>60</v>
      </c>
      <c r="U9" s="49">
        <v>2776</v>
      </c>
      <c r="V9" s="38"/>
      <c r="W9" s="5"/>
      <c r="Y9" s="6"/>
      <c r="Z9" s="16" t="s">
        <v>2</v>
      </c>
      <c r="AA9" s="21" t="s">
        <v>105</v>
      </c>
      <c r="AB9" s="5"/>
      <c r="AE9" s="34" t="s">
        <v>136</v>
      </c>
      <c r="AF9" s="4">
        <v>25177708.309999999</v>
      </c>
      <c r="AG9" s="35">
        <v>9938</v>
      </c>
      <c r="AH9" s="35">
        <v>1977</v>
      </c>
    </row>
    <row r="10" spans="1:46" ht="15" thickBot="1" x14ac:dyDescent="0.35">
      <c r="G10" s="28" t="s">
        <v>17</v>
      </c>
      <c r="H10" s="28" t="s">
        <v>20</v>
      </c>
      <c r="I10" s="49">
        <v>7351</v>
      </c>
      <c r="J10" s="5"/>
      <c r="L10" s="6"/>
      <c r="M10" s="18" t="s">
        <v>17</v>
      </c>
      <c r="N10" s="14">
        <v>185103650</v>
      </c>
      <c r="R10" s="32"/>
      <c r="S10" s="6"/>
      <c r="T10" s="19" t="s">
        <v>61</v>
      </c>
      <c r="U10" s="49">
        <v>85</v>
      </c>
      <c r="V10" s="38"/>
      <c r="W10" s="5"/>
      <c r="Y10" s="6"/>
      <c r="Z10" s="17" t="s">
        <v>93</v>
      </c>
      <c r="AA10" s="60">
        <v>9285</v>
      </c>
      <c r="AB10" s="5"/>
      <c r="AE10" s="34" t="s">
        <v>137</v>
      </c>
      <c r="AF10" s="4">
        <v>24957952.260000002</v>
      </c>
      <c r="AG10" s="35">
        <v>9916</v>
      </c>
      <c r="AH10" s="35">
        <v>1932</v>
      </c>
    </row>
    <row r="11" spans="1:46" ht="15" thickBot="1" x14ac:dyDescent="0.35">
      <c r="A11" s="6"/>
      <c r="G11" s="29" t="s">
        <v>17</v>
      </c>
      <c r="H11" s="29" t="s">
        <v>21</v>
      </c>
      <c r="I11" s="49">
        <v>2236</v>
      </c>
      <c r="J11" s="5"/>
      <c r="L11" s="6"/>
      <c r="M11" s="19" t="s">
        <v>18</v>
      </c>
      <c r="N11" s="14">
        <v>5478800</v>
      </c>
      <c r="R11" s="32"/>
      <c r="S11" s="6"/>
      <c r="T11" s="20" t="s">
        <v>11</v>
      </c>
      <c r="U11" s="50">
        <v>65528</v>
      </c>
      <c r="V11" s="38"/>
      <c r="W11" s="5"/>
      <c r="Y11" s="6"/>
      <c r="Z11" s="18" t="s">
        <v>94</v>
      </c>
      <c r="AA11" s="61">
        <v>8578</v>
      </c>
      <c r="AB11" s="5"/>
      <c r="AE11" s="34" t="s">
        <v>138</v>
      </c>
      <c r="AF11" s="4">
        <v>26036073.890000001</v>
      </c>
      <c r="AG11" s="35">
        <v>10129</v>
      </c>
      <c r="AH11" s="35">
        <v>2108</v>
      </c>
    </row>
    <row r="12" spans="1:46" ht="15" thickBot="1" x14ac:dyDescent="0.35">
      <c r="A12" s="6"/>
      <c r="G12" s="29" t="s">
        <v>17</v>
      </c>
      <c r="H12" s="29" t="s">
        <v>22</v>
      </c>
      <c r="I12" s="49">
        <v>3791</v>
      </c>
      <c r="J12" s="5"/>
      <c r="L12" s="6"/>
      <c r="M12" s="20" t="s">
        <v>11</v>
      </c>
      <c r="N12" s="15">
        <v>445602650</v>
      </c>
      <c r="R12" s="32"/>
      <c r="S12" s="6"/>
      <c r="T12" s="38"/>
      <c r="U12" s="38"/>
      <c r="V12" s="38"/>
      <c r="W12" s="5"/>
      <c r="Y12" s="6"/>
      <c r="Z12" s="18" t="s">
        <v>95</v>
      </c>
      <c r="AA12" s="61">
        <v>9289</v>
      </c>
      <c r="AB12" s="5"/>
      <c r="AE12" s="34" t="s">
        <v>11</v>
      </c>
      <c r="AF12" s="4">
        <v>254888655.63</v>
      </c>
      <c r="AG12" s="35">
        <v>100000</v>
      </c>
      <c r="AH12" s="35">
        <v>20426</v>
      </c>
    </row>
    <row r="13" spans="1:46" ht="15" thickBot="1" x14ac:dyDescent="0.35">
      <c r="A13" s="16" t="s">
        <v>1</v>
      </c>
      <c r="B13" s="16" t="s">
        <v>14</v>
      </c>
      <c r="C13" s="26"/>
      <c r="D13" s="27"/>
      <c r="G13" s="30" t="s">
        <v>17</v>
      </c>
      <c r="H13" s="30" t="s">
        <v>19</v>
      </c>
      <c r="I13" s="49">
        <v>4512</v>
      </c>
      <c r="J13" s="5"/>
      <c r="L13" s="6"/>
      <c r="R13" s="32"/>
      <c r="S13" s="6"/>
      <c r="T13" s="38"/>
      <c r="U13" s="38"/>
      <c r="V13" s="38"/>
      <c r="W13" s="5"/>
      <c r="Y13" s="6"/>
      <c r="Z13" s="18" t="s">
        <v>96</v>
      </c>
      <c r="AA13" s="61">
        <v>8950</v>
      </c>
      <c r="AB13" s="5"/>
    </row>
    <row r="14" spans="1:46" ht="15" thickBot="1" x14ac:dyDescent="0.35">
      <c r="A14" s="16" t="s">
        <v>2</v>
      </c>
      <c r="B14" s="26" t="s">
        <v>12</v>
      </c>
      <c r="C14" s="27" t="s">
        <v>0</v>
      </c>
      <c r="D14" s="21" t="s">
        <v>11</v>
      </c>
      <c r="G14" s="6"/>
      <c r="H14" s="38"/>
      <c r="I14" s="49"/>
      <c r="J14" s="5"/>
      <c r="L14" s="6"/>
      <c r="R14" s="32"/>
      <c r="S14" s="6"/>
      <c r="T14" s="16" t="s">
        <v>2</v>
      </c>
      <c r="U14" s="21" t="s">
        <v>3</v>
      </c>
      <c r="V14" s="38"/>
      <c r="W14" s="5"/>
      <c r="Y14" s="6"/>
      <c r="Z14" s="18" t="s">
        <v>97</v>
      </c>
      <c r="AA14" s="61">
        <v>9344</v>
      </c>
      <c r="AB14" s="5"/>
      <c r="AE14" s="55">
        <f>GETPIVOTDATA("[Measures].[High_Risk_Count]",$AE$1)</f>
        <v>20426</v>
      </c>
      <c r="AF14" s="36">
        <f>GETPIVOTDATA("[Measures].[Count of Amount]",$AE$1,"[bank_analytics_db debit_credit].[Description]","[bank_analytics_db debit_credit].[Description].&amp;[Online Shopping]")/GETPIVOTDATA("[Measures].[Count of Amount]",$AE$1)</f>
        <v>9.9830000000000002E-2</v>
      </c>
      <c r="AG14" s="33" t="s">
        <v>92</v>
      </c>
      <c r="AH14" s="33" t="s">
        <v>14</v>
      </c>
    </row>
    <row r="15" spans="1:46" ht="15" thickBot="1" x14ac:dyDescent="0.35">
      <c r="A15" s="17" t="s">
        <v>12</v>
      </c>
      <c r="B15" s="43">
        <v>34490</v>
      </c>
      <c r="C15" s="44">
        <v>4207</v>
      </c>
      <c r="D15" s="45">
        <v>38697</v>
      </c>
      <c r="G15" s="28" t="s">
        <v>18</v>
      </c>
      <c r="H15" s="28" t="s">
        <v>20</v>
      </c>
      <c r="I15" s="49">
        <v>151</v>
      </c>
      <c r="J15" s="5"/>
      <c r="L15" s="6"/>
      <c r="M15" s="16" t="s">
        <v>2</v>
      </c>
      <c r="N15" s="21" t="s">
        <v>3</v>
      </c>
      <c r="R15" s="32"/>
      <c r="S15" s="6"/>
      <c r="T15" s="17" t="s">
        <v>69</v>
      </c>
      <c r="U15" s="13">
        <v>138464250</v>
      </c>
      <c r="V15" s="38"/>
      <c r="W15" s="5"/>
      <c r="Y15" s="6"/>
      <c r="Z15" s="18" t="s">
        <v>98</v>
      </c>
      <c r="AA15" s="61">
        <v>8911</v>
      </c>
      <c r="AB15" s="5"/>
      <c r="AE15" s="37">
        <f>GETPIVOTDATA("[Measures].[Sum of Amount]",$AE$1)/GETPIVOTDATA("[Measures].[Count of Amount]",$AE$1)</f>
        <v>2548.8865562999999</v>
      </c>
      <c r="AG15" s="33" t="s">
        <v>2</v>
      </c>
      <c r="AH15" t="s">
        <v>93</v>
      </c>
      <c r="AI15" t="s">
        <v>94</v>
      </c>
      <c r="AJ15" t="s">
        <v>95</v>
      </c>
      <c r="AK15" t="s">
        <v>96</v>
      </c>
      <c r="AL15" t="s">
        <v>97</v>
      </c>
      <c r="AM15" t="s">
        <v>98</v>
      </c>
      <c r="AN15" t="s">
        <v>99</v>
      </c>
      <c r="AO15" t="s">
        <v>100</v>
      </c>
      <c r="AP15" t="s">
        <v>101</v>
      </c>
      <c r="AQ15" t="s">
        <v>102</v>
      </c>
      <c r="AR15" t="s">
        <v>103</v>
      </c>
      <c r="AS15" t="s">
        <v>104</v>
      </c>
      <c r="AT15" t="s">
        <v>11</v>
      </c>
    </row>
    <row r="16" spans="1:46" ht="15" thickBot="1" x14ac:dyDescent="0.35">
      <c r="A16" s="19" t="s">
        <v>0</v>
      </c>
      <c r="B16" s="46">
        <v>915</v>
      </c>
      <c r="C16" s="39">
        <v>105</v>
      </c>
      <c r="D16" s="40">
        <v>1020</v>
      </c>
      <c r="G16" s="29" t="s">
        <v>18</v>
      </c>
      <c r="H16" s="29" t="s">
        <v>21</v>
      </c>
      <c r="I16" s="49">
        <v>70</v>
      </c>
      <c r="J16" s="5"/>
      <c r="L16" s="6"/>
      <c r="M16" s="17" t="s">
        <v>43</v>
      </c>
      <c r="N16" s="13">
        <v>11653875</v>
      </c>
      <c r="R16" s="32"/>
      <c r="S16" s="6"/>
      <c r="T16" s="18" t="s">
        <v>66</v>
      </c>
      <c r="U16" s="14">
        <v>119093325</v>
      </c>
      <c r="V16" s="38"/>
      <c r="W16" s="5"/>
      <c r="Y16" s="6"/>
      <c r="Z16" s="18" t="s">
        <v>99</v>
      </c>
      <c r="AA16" s="61">
        <v>9196</v>
      </c>
      <c r="AB16" s="5"/>
      <c r="AE16" t="str">
        <f>AG21</f>
        <v>Suburban Branch</v>
      </c>
      <c r="AG16" s="34" t="s">
        <v>106</v>
      </c>
      <c r="AH16" s="63"/>
      <c r="AI16" s="63">
        <v>-9.9784679058444653E-2</v>
      </c>
      <c r="AJ16" s="63">
        <v>8.4874203311395127E-2</v>
      </c>
      <c r="AK16" s="63">
        <v>-6.8996323298558135E-2</v>
      </c>
      <c r="AL16" s="63">
        <v>7.3757868314513336E-2</v>
      </c>
      <c r="AM16" s="63">
        <v>-1.2082149340474233E-2</v>
      </c>
      <c r="AN16" s="63">
        <v>2.487328538538516E-2</v>
      </c>
      <c r="AO16" s="63">
        <v>-5.8163919088601447E-2</v>
      </c>
      <c r="AP16" s="63">
        <v>3.1940350605440082E-3</v>
      </c>
      <c r="AQ16" s="63">
        <v>3.6424095557775246E-2</v>
      </c>
      <c r="AR16" s="63">
        <v>-2.2517526036856739E-2</v>
      </c>
      <c r="AS16" s="63">
        <v>-0.9560234184123575</v>
      </c>
      <c r="AT16" s="63"/>
    </row>
    <row r="17" spans="1:46" ht="15" thickBot="1" x14ac:dyDescent="0.35">
      <c r="A17" s="20" t="s">
        <v>11</v>
      </c>
      <c r="B17" s="47">
        <v>35405</v>
      </c>
      <c r="C17" s="41">
        <v>4312</v>
      </c>
      <c r="D17" s="42">
        <v>39717</v>
      </c>
      <c r="G17" s="29" t="s">
        <v>18</v>
      </c>
      <c r="H17" s="29" t="s">
        <v>22</v>
      </c>
      <c r="I17" s="49">
        <v>113</v>
      </c>
      <c r="J17" s="5"/>
      <c r="L17" s="6"/>
      <c r="M17" s="18" t="s">
        <v>80</v>
      </c>
      <c r="N17" s="14">
        <v>11661050</v>
      </c>
      <c r="R17" s="32"/>
      <c r="S17" s="6"/>
      <c r="T17" s="18" t="s">
        <v>63</v>
      </c>
      <c r="U17" s="14">
        <v>95150925</v>
      </c>
      <c r="V17" s="38"/>
      <c r="W17" s="5"/>
      <c r="Y17" s="6"/>
      <c r="Z17" s="18" t="s">
        <v>100</v>
      </c>
      <c r="AA17" s="61">
        <v>9050</v>
      </c>
      <c r="AB17" s="5"/>
      <c r="AE17" s="36">
        <f>GETPIVOTDATA("[Measures].[Sum of Amount]",$AG$14,"[bank_analytics_db debit_credit].[Branch]","[bank_analytics_db debit_credit].[Branch].&amp;[Suburban Branch]","[bank_analytics_db debit_credit].[Transaction Date (Month)]","[bank_analytics_db debit_credit].[Transaction Date (Month)].&amp;[Jul]")</f>
        <v>0.14203728294942761</v>
      </c>
      <c r="AG17" s="34" t="s">
        <v>107</v>
      </c>
      <c r="AH17" s="63"/>
      <c r="AI17" s="63">
        <v>-8.1557980917753806E-2</v>
      </c>
      <c r="AJ17" s="63">
        <v>0.11549351226690925</v>
      </c>
      <c r="AK17" s="63">
        <v>-6.6378035907144847E-2</v>
      </c>
      <c r="AL17" s="63">
        <v>6.5008204058534441E-2</v>
      </c>
      <c r="AM17" s="63">
        <v>-4.165064261681041E-2</v>
      </c>
      <c r="AN17" s="63">
        <v>-5.1406837658207133E-3</v>
      </c>
      <c r="AO17" s="63">
        <v>6.7412807405647451E-2</v>
      </c>
      <c r="AP17" s="63">
        <v>-5.4994445536161958E-2</v>
      </c>
      <c r="AQ17" s="63">
        <v>8.5926683108554905E-2</v>
      </c>
      <c r="AR17" s="63">
        <v>-9.2554562202869922E-2</v>
      </c>
      <c r="AS17" s="63">
        <v>-0.95865968179756034</v>
      </c>
      <c r="AT17" s="63"/>
    </row>
    <row r="18" spans="1:46" ht="15" thickBot="1" x14ac:dyDescent="0.35">
      <c r="A18" s="6"/>
      <c r="G18" s="30" t="s">
        <v>18</v>
      </c>
      <c r="H18" s="30" t="s">
        <v>19</v>
      </c>
      <c r="I18" s="49">
        <v>88</v>
      </c>
      <c r="J18" s="5"/>
      <c r="L18" s="6"/>
      <c r="M18" s="18" t="s">
        <v>81</v>
      </c>
      <c r="N18" s="14">
        <v>13995500</v>
      </c>
      <c r="R18" s="32"/>
      <c r="S18" s="6"/>
      <c r="T18" s="18" t="s">
        <v>64</v>
      </c>
      <c r="U18" s="14">
        <v>80571250</v>
      </c>
      <c r="V18" s="38"/>
      <c r="W18" s="5"/>
      <c r="Y18" s="6"/>
      <c r="Z18" s="18" t="s">
        <v>101</v>
      </c>
      <c r="AA18" s="61">
        <v>8947</v>
      </c>
      <c r="AB18" s="5"/>
      <c r="AE18" t="str">
        <f>AE16&amp;" ("&amp;TEXT(AE17,"0.00%")&amp;")"</f>
        <v>Suburban Branch (14.20%)</v>
      </c>
      <c r="AG18" s="34" t="s">
        <v>108</v>
      </c>
      <c r="AH18" s="63"/>
      <c r="AI18" s="63">
        <v>-7.0383984285651069E-2</v>
      </c>
      <c r="AJ18" s="63">
        <v>6.638932947090645E-2</v>
      </c>
      <c r="AK18" s="63">
        <v>-1.6619387601814296E-2</v>
      </c>
      <c r="AL18" s="63">
        <v>8.0446895609415453E-2</v>
      </c>
      <c r="AM18" s="63">
        <v>-0.1189853970923985</v>
      </c>
      <c r="AN18" s="63">
        <v>8.885239649063903E-2</v>
      </c>
      <c r="AO18" s="63">
        <v>-2.5617360851457435E-2</v>
      </c>
      <c r="AP18" s="63">
        <v>-3.3506731464743152E-2</v>
      </c>
      <c r="AQ18" s="63">
        <v>6.4918933840539622E-2</v>
      </c>
      <c r="AR18" s="63">
        <v>-4.6762131906851218E-2</v>
      </c>
      <c r="AS18" s="63">
        <v>-0.96920569991218652</v>
      </c>
      <c r="AT18" s="63"/>
    </row>
    <row r="19" spans="1:46" ht="15" thickBot="1" x14ac:dyDescent="0.35">
      <c r="A19" s="6">
        <f>GETPIVOTDATA("[Measures].[Count of Account ID]",$A$13,"[bank_analytics_db banking_data].[Is Default Loan]","[bank_analytics_db banking_data].[Is Default Loan].&amp;[Y]")</f>
        <v>1020</v>
      </c>
      <c r="B19">
        <f>GETPIVOTDATA("[Measures].[Count of Account ID]",$A$13,"[bank_analytics_db banking_data].[Is Delinquent Loan]","[bank_analytics_db banking_data].[Is Delinquent Loan].&amp;[Y]")</f>
        <v>4312</v>
      </c>
      <c r="G19" s="6"/>
      <c r="H19" s="38"/>
      <c r="I19" s="49"/>
      <c r="J19" s="5"/>
      <c r="L19" s="6"/>
      <c r="M19" s="18" t="s">
        <v>36</v>
      </c>
      <c r="N19" s="14">
        <v>15164075</v>
      </c>
      <c r="R19" s="32"/>
      <c r="S19" s="6"/>
      <c r="T19" s="18" t="s">
        <v>67</v>
      </c>
      <c r="U19" s="14">
        <v>67063825</v>
      </c>
      <c r="V19" s="38"/>
      <c r="W19" s="5"/>
      <c r="Y19" s="6"/>
      <c r="Z19" s="18" t="s">
        <v>102</v>
      </c>
      <c r="AA19" s="61">
        <v>9298</v>
      </c>
      <c r="AB19" s="5"/>
      <c r="AG19" s="34" t="s">
        <v>109</v>
      </c>
      <c r="AH19" s="63"/>
      <c r="AI19" s="63">
        <v>-0.10042699837666004</v>
      </c>
      <c r="AJ19" s="63">
        <v>5.8135934429456602E-2</v>
      </c>
      <c r="AK19" s="63">
        <v>1.6960262477661917E-2</v>
      </c>
      <c r="AL19" s="63">
        <v>7.0173701982914789E-3</v>
      </c>
      <c r="AM19" s="63">
        <v>-1.0708305063867139E-2</v>
      </c>
      <c r="AN19" s="63">
        <v>-2.1608848353403359E-2</v>
      </c>
      <c r="AO19" s="63">
        <v>-1.5743250161109154E-2</v>
      </c>
      <c r="AP19" s="63">
        <v>2.6370427627111778E-2</v>
      </c>
      <c r="AQ19" s="63">
        <v>5.4058987056947984E-2</v>
      </c>
      <c r="AR19" s="63">
        <v>-5.0328641091596411E-2</v>
      </c>
      <c r="AS19" s="63">
        <v>-0.97451570778219099</v>
      </c>
      <c r="AT19" s="63"/>
    </row>
    <row r="20" spans="1:46" ht="15" thickBot="1" x14ac:dyDescent="0.35">
      <c r="A20" s="7">
        <f>A19/GETPIVOTDATA("[Measures].[Count of Account ID]",$A$13)</f>
        <v>2.5681698013445123E-2</v>
      </c>
      <c r="B20" s="8">
        <f>B19/GETPIVOTDATA("[Measures].[Count of Account ID]",$A$13)</f>
        <v>0.1085681194450739</v>
      </c>
      <c r="G20" s="26" t="s">
        <v>11</v>
      </c>
      <c r="H20" s="27"/>
      <c r="I20" s="50">
        <v>39717</v>
      </c>
      <c r="J20" s="5"/>
      <c r="L20" s="6"/>
      <c r="M20" s="18" t="s">
        <v>37</v>
      </c>
      <c r="N20" s="14">
        <v>16383975</v>
      </c>
      <c r="R20" s="32"/>
      <c r="S20" s="6"/>
      <c r="T20" s="18" t="s">
        <v>68</v>
      </c>
      <c r="U20" s="14">
        <v>54528675</v>
      </c>
      <c r="V20" s="38"/>
      <c r="W20" s="5" t="s">
        <v>86</v>
      </c>
      <c r="Y20" s="6"/>
      <c r="Z20" s="18" t="s">
        <v>103</v>
      </c>
      <c r="AA20" s="61">
        <v>8847</v>
      </c>
      <c r="AB20" s="5"/>
      <c r="AG20" s="34" t="s">
        <v>110</v>
      </c>
      <c r="AH20" s="63"/>
      <c r="AI20" s="63">
        <v>-0.15835632928143781</v>
      </c>
      <c r="AJ20" s="63">
        <v>0.10192816828892964</v>
      </c>
      <c r="AK20" s="63">
        <v>1.5824916803936684E-3</v>
      </c>
      <c r="AL20" s="63">
        <v>-3.3373352208655727E-2</v>
      </c>
      <c r="AM20" s="63">
        <v>4.8326285855582608E-2</v>
      </c>
      <c r="AN20" s="63">
        <v>-1.5292174075778046E-2</v>
      </c>
      <c r="AO20" s="63">
        <v>-4.5678798323574424E-2</v>
      </c>
      <c r="AP20" s="63">
        <v>-3.1500525768425767E-3</v>
      </c>
      <c r="AQ20" s="63">
        <v>5.187197093438168E-2</v>
      </c>
      <c r="AR20" s="63">
        <v>-9.60023775381489E-2</v>
      </c>
      <c r="AS20" s="63">
        <v>-0.96480683452632732</v>
      </c>
      <c r="AT20" s="63"/>
    </row>
    <row r="21" spans="1:46" ht="15" thickBot="1" x14ac:dyDescent="0.35">
      <c r="A21" s="6"/>
      <c r="J21" s="5"/>
      <c r="L21" s="6"/>
      <c r="M21" s="18" t="s">
        <v>44</v>
      </c>
      <c r="N21" s="14">
        <v>17575775</v>
      </c>
      <c r="R21" s="32"/>
      <c r="S21" s="6"/>
      <c r="T21" s="19" t="s">
        <v>65</v>
      </c>
      <c r="U21" s="14">
        <v>47285800</v>
      </c>
      <c r="V21" s="38"/>
      <c r="W21" s="5"/>
      <c r="Y21" s="6"/>
      <c r="Z21" s="19" t="s">
        <v>104</v>
      </c>
      <c r="AA21" s="61">
        <v>305</v>
      </c>
      <c r="AB21" s="5"/>
      <c r="AG21" s="34" t="s">
        <v>111</v>
      </c>
      <c r="AH21" s="63"/>
      <c r="AI21" s="63">
        <v>-4.9914918854546055E-2</v>
      </c>
      <c r="AJ21" s="63">
        <v>8.8587236970490563E-2</v>
      </c>
      <c r="AK21" s="63">
        <v>-7.5697395923568195E-2</v>
      </c>
      <c r="AL21" s="63">
        <v>7.861711991092149E-2</v>
      </c>
      <c r="AM21" s="63">
        <v>-0.10704456352785575</v>
      </c>
      <c r="AN21" s="63">
        <v>0.14203728294942761</v>
      </c>
      <c r="AO21" s="63">
        <v>-3.9176738538241621E-2</v>
      </c>
      <c r="AP21" s="63">
        <v>-6.7078973000075613E-3</v>
      </c>
      <c r="AQ21" s="63">
        <v>-2.8477399084126047E-2</v>
      </c>
      <c r="AR21" s="63">
        <v>3.5048653292432091E-2</v>
      </c>
      <c r="AS21" s="63">
        <v>-0.97063346631099046</v>
      </c>
      <c r="AT21" s="63"/>
    </row>
    <row r="22" spans="1:46" ht="15" thickBot="1" x14ac:dyDescent="0.35">
      <c r="A22" s="6"/>
      <c r="H22" s="16" t="s">
        <v>2</v>
      </c>
      <c r="J22" s="5"/>
      <c r="L22" s="6"/>
      <c r="M22" s="18" t="s">
        <v>38</v>
      </c>
      <c r="N22" s="14">
        <v>18247150</v>
      </c>
      <c r="R22" s="32"/>
      <c r="S22" s="6"/>
      <c r="T22" s="20" t="s">
        <v>11</v>
      </c>
      <c r="U22" s="15">
        <v>602158050</v>
      </c>
      <c r="V22" s="38"/>
      <c r="W22" s="5"/>
      <c r="Y22" s="6"/>
      <c r="Z22" s="20" t="s">
        <v>11</v>
      </c>
      <c r="AA22" s="62">
        <v>100000</v>
      </c>
      <c r="AB22" s="5"/>
      <c r="AG22" s="34" t="s">
        <v>11</v>
      </c>
      <c r="AH22" s="63"/>
      <c r="AI22" s="63">
        <v>-9.4258753158037584E-2</v>
      </c>
      <c r="AJ22" s="63">
        <v>8.5673515683670196E-2</v>
      </c>
      <c r="AK22" s="63">
        <v>-3.5368380075827405E-2</v>
      </c>
      <c r="AL22" s="63">
        <v>4.4514868370625155E-2</v>
      </c>
      <c r="AM22" s="63">
        <v>-4.1843599395946909E-2</v>
      </c>
      <c r="AN22" s="63">
        <v>3.3485637556121529E-2</v>
      </c>
      <c r="AO22" s="63">
        <v>-2.0256981611784755E-2</v>
      </c>
      <c r="AP22" s="63">
        <v>-1.2070584342340145E-2</v>
      </c>
      <c r="AQ22" s="63">
        <v>4.3889653844258206E-2</v>
      </c>
      <c r="AR22" s="63">
        <v>-4.6409333531168863E-2</v>
      </c>
      <c r="AS22" s="63">
        <v>-0.96568899570369593</v>
      </c>
      <c r="AT22" s="63"/>
    </row>
    <row r="23" spans="1:46" ht="15" thickBot="1" x14ac:dyDescent="0.35">
      <c r="A23" s="16" t="s">
        <v>2</v>
      </c>
      <c r="B23" s="21" t="s">
        <v>3</v>
      </c>
      <c r="H23" s="17" t="s">
        <v>13</v>
      </c>
      <c r="J23" s="5"/>
      <c r="L23" s="6"/>
      <c r="M23" s="18" t="s">
        <v>40</v>
      </c>
      <c r="N23" s="14">
        <v>18620825</v>
      </c>
      <c r="R23" s="32"/>
      <c r="S23" s="6"/>
      <c r="T23" s="38"/>
      <c r="U23" s="38"/>
      <c r="V23" s="38"/>
      <c r="W23" s="5"/>
      <c r="Y23" s="6"/>
      <c r="Z23" s="38"/>
      <c r="AA23" s="38"/>
      <c r="AB23" s="5"/>
    </row>
    <row r="24" spans="1:46" ht="15" thickBot="1" x14ac:dyDescent="0.35">
      <c r="A24" s="17" t="s">
        <v>27</v>
      </c>
      <c r="B24" s="13">
        <v>118134275</v>
      </c>
      <c r="H24" s="18" t="s">
        <v>25</v>
      </c>
      <c r="J24" s="5"/>
      <c r="L24" s="6"/>
      <c r="M24" s="18" t="s">
        <v>45</v>
      </c>
      <c r="N24" s="14">
        <v>18893250</v>
      </c>
      <c r="R24" s="32"/>
      <c r="S24" s="6"/>
      <c r="T24" s="38"/>
      <c r="U24" s="38"/>
      <c r="V24" s="38"/>
      <c r="W24" s="5"/>
      <c r="Y24" s="6"/>
      <c r="Z24" s="16" t="s">
        <v>2</v>
      </c>
      <c r="AA24" s="21" t="s">
        <v>92</v>
      </c>
      <c r="AB24" s="5"/>
      <c r="AE24" s="33" t="s">
        <v>2</v>
      </c>
      <c r="AF24" t="s">
        <v>92</v>
      </c>
      <c r="AG24" t="s">
        <v>140</v>
      </c>
    </row>
    <row r="25" spans="1:46" ht="15" thickBot="1" x14ac:dyDescent="0.35">
      <c r="A25" s="18" t="s">
        <v>28</v>
      </c>
      <c r="B25" s="14">
        <v>4276375</v>
      </c>
      <c r="H25" s="19" t="s">
        <v>26</v>
      </c>
      <c r="J25" s="5"/>
      <c r="L25" s="6"/>
      <c r="M25" s="19" t="s">
        <v>42</v>
      </c>
      <c r="N25" s="14">
        <v>23401750</v>
      </c>
      <c r="R25" s="32"/>
      <c r="S25" s="6"/>
      <c r="T25" s="16" t="s">
        <v>2</v>
      </c>
      <c r="U25" s="21" t="s">
        <v>3</v>
      </c>
      <c r="V25" s="38"/>
      <c r="W25" s="5"/>
      <c r="Y25" s="6"/>
      <c r="Z25" s="17" t="s">
        <v>106</v>
      </c>
      <c r="AA25" s="13">
        <v>42911469.789999999</v>
      </c>
      <c r="AB25" s="5"/>
      <c r="AE25" s="34" t="s">
        <v>129</v>
      </c>
      <c r="AF25" s="4">
        <v>25431024.640000001</v>
      </c>
      <c r="AG25" s="35">
        <v>2080</v>
      </c>
    </row>
    <row r="26" spans="1:46" ht="15" thickBot="1" x14ac:dyDescent="0.35">
      <c r="A26" s="19" t="s">
        <v>29</v>
      </c>
      <c r="B26" s="14">
        <v>190421375</v>
      </c>
      <c r="H26" s="20" t="s">
        <v>11</v>
      </c>
      <c r="J26" s="5"/>
      <c r="L26" s="6"/>
      <c r="M26" s="20" t="s">
        <v>11</v>
      </c>
      <c r="N26" s="15">
        <v>165597225</v>
      </c>
      <c r="R26" s="32"/>
      <c r="S26" s="6"/>
      <c r="T26" s="17" t="s">
        <v>71</v>
      </c>
      <c r="U26" s="13">
        <v>563044875</v>
      </c>
      <c r="V26" s="38"/>
      <c r="W26" s="5"/>
      <c r="Y26" s="6"/>
      <c r="Z26" s="18" t="s">
        <v>107</v>
      </c>
      <c r="AA26" s="14">
        <v>42587216.189999998</v>
      </c>
      <c r="AB26" s="5"/>
      <c r="AE26" s="34" t="s">
        <v>130</v>
      </c>
      <c r="AF26" s="4">
        <v>25795629.949999999</v>
      </c>
      <c r="AG26" s="35">
        <v>2078</v>
      </c>
    </row>
    <row r="27" spans="1:46" ht="15" thickBot="1" x14ac:dyDescent="0.35">
      <c r="A27" s="20" t="s">
        <v>11</v>
      </c>
      <c r="B27" s="15">
        <v>312832025</v>
      </c>
      <c r="J27" s="5"/>
      <c r="L27" s="6"/>
      <c r="R27" s="32"/>
      <c r="S27" s="6"/>
      <c r="T27" s="18" t="s">
        <v>73</v>
      </c>
      <c r="U27" s="14">
        <v>101538150</v>
      </c>
      <c r="V27" s="38"/>
      <c r="W27" s="5"/>
      <c r="Y27" s="6"/>
      <c r="Z27" s="18" t="s">
        <v>108</v>
      </c>
      <c r="AA27" s="14">
        <v>42697111.170000002</v>
      </c>
      <c r="AB27" s="5"/>
      <c r="AE27" s="34" t="s">
        <v>131</v>
      </c>
      <c r="AF27" s="4">
        <v>25773851.420000002</v>
      </c>
      <c r="AG27" s="35">
        <v>2092</v>
      </c>
      <c r="AI27" t="s">
        <v>144</v>
      </c>
    </row>
    <row r="28" spans="1:46" ht="15" thickBot="1" x14ac:dyDescent="0.35">
      <c r="A28" s="31" t="s">
        <v>30</v>
      </c>
      <c r="B28" s="27" t="s" vm="1">
        <v>84</v>
      </c>
      <c r="J28" s="5"/>
      <c r="L28" s="6"/>
      <c r="R28" s="32"/>
      <c r="S28" s="6"/>
      <c r="T28" s="18" t="s">
        <v>72</v>
      </c>
      <c r="U28" s="14">
        <v>80509475</v>
      </c>
      <c r="V28" s="38"/>
      <c r="W28" s="5"/>
      <c r="Y28" s="6"/>
      <c r="Z28" s="18" t="s">
        <v>109</v>
      </c>
      <c r="AA28" s="14">
        <v>42839450.409999996</v>
      </c>
      <c r="AB28" s="5"/>
      <c r="AE28" s="34" t="s">
        <v>132</v>
      </c>
      <c r="AF28" s="4">
        <v>25715961.789999999</v>
      </c>
      <c r="AG28" s="35">
        <v>2088</v>
      </c>
    </row>
    <row r="29" spans="1:46" ht="15" thickBot="1" x14ac:dyDescent="0.35">
      <c r="A29" s="6"/>
      <c r="J29" s="5"/>
      <c r="L29" s="6"/>
      <c r="M29" s="16" t="s">
        <v>2</v>
      </c>
      <c r="N29" s="21" t="s">
        <v>3</v>
      </c>
      <c r="R29" s="32"/>
      <c r="S29" s="6"/>
      <c r="T29" s="19" t="s">
        <v>70</v>
      </c>
      <c r="U29" s="14">
        <v>5771800</v>
      </c>
      <c r="V29" s="38"/>
      <c r="W29" s="5"/>
      <c r="Y29" s="6"/>
      <c r="Z29" s="18" t="s">
        <v>110</v>
      </c>
      <c r="AA29" s="14">
        <v>41677131.719999999</v>
      </c>
      <c r="AB29" s="5"/>
      <c r="AE29" s="34" t="s">
        <v>133</v>
      </c>
      <c r="AF29" s="4">
        <v>25500865.120000001</v>
      </c>
      <c r="AG29" s="35">
        <v>2062</v>
      </c>
    </row>
    <row r="30" spans="1:46" ht="15" thickBot="1" x14ac:dyDescent="0.35">
      <c r="A30" s="16" t="s">
        <v>2</v>
      </c>
      <c r="B30" s="21" t="s">
        <v>1</v>
      </c>
      <c r="J30" s="5"/>
      <c r="L30" s="6"/>
      <c r="M30" s="17" t="s">
        <v>46</v>
      </c>
      <c r="N30" s="13">
        <v>14870100</v>
      </c>
      <c r="R30" s="32"/>
      <c r="S30" s="6"/>
      <c r="T30" s="20" t="s">
        <v>11</v>
      </c>
      <c r="U30" s="15">
        <v>750864300</v>
      </c>
      <c r="V30" s="38"/>
      <c r="W30" s="5"/>
      <c r="Y30" s="6"/>
      <c r="Z30" s="19" t="s">
        <v>111</v>
      </c>
      <c r="AA30" s="14">
        <v>42176276.350000001</v>
      </c>
      <c r="AB30" s="5"/>
      <c r="AE30" s="34" t="s">
        <v>134</v>
      </c>
      <c r="AF30" s="4">
        <v>25439961.890000001</v>
      </c>
      <c r="AG30" s="35">
        <v>2026</v>
      </c>
    </row>
    <row r="31" spans="1:46" ht="15" thickBot="1" x14ac:dyDescent="0.35">
      <c r="A31" s="17" t="s">
        <v>4</v>
      </c>
      <c r="B31" s="48">
        <v>10085</v>
      </c>
      <c r="J31" s="5"/>
      <c r="L31" s="6"/>
      <c r="M31" s="18" t="s">
        <v>85</v>
      </c>
      <c r="N31" s="14">
        <v>4133850</v>
      </c>
      <c r="R31" s="32"/>
      <c r="S31" s="6"/>
      <c r="T31" s="38"/>
      <c r="U31" s="38"/>
      <c r="V31" s="38"/>
      <c r="W31" s="5"/>
      <c r="Y31" s="6"/>
      <c r="Z31" s="20" t="s">
        <v>11</v>
      </c>
      <c r="AA31" s="15">
        <v>254888655.63</v>
      </c>
      <c r="AB31" s="5"/>
      <c r="AE31" s="34" t="s">
        <v>135</v>
      </c>
      <c r="AF31" s="4">
        <v>25059626.359999999</v>
      </c>
      <c r="AG31" s="35">
        <v>1983</v>
      </c>
    </row>
    <row r="32" spans="1:46" ht="15" thickBot="1" x14ac:dyDescent="0.35">
      <c r="A32" s="18" t="s">
        <v>5</v>
      </c>
      <c r="B32" s="49">
        <v>12020</v>
      </c>
      <c r="G32" t="s">
        <v>32</v>
      </c>
      <c r="J32" s="5"/>
      <c r="L32" s="6"/>
      <c r="M32" s="18" t="s">
        <v>47</v>
      </c>
      <c r="N32" s="14">
        <v>66099325</v>
      </c>
      <c r="R32" s="32"/>
      <c r="S32" s="6"/>
      <c r="T32" s="38"/>
      <c r="U32" s="38"/>
      <c r="V32" s="38"/>
      <c r="W32" s="5"/>
      <c r="Y32" s="6"/>
      <c r="Z32" s="38"/>
      <c r="AA32" s="38"/>
      <c r="AB32" s="5"/>
      <c r="AE32" s="34" t="s">
        <v>136</v>
      </c>
      <c r="AF32" s="4">
        <v>25177708.309999999</v>
      </c>
      <c r="AG32" s="35">
        <v>1977</v>
      </c>
    </row>
    <row r="33" spans="1:34" ht="15" thickBot="1" x14ac:dyDescent="0.35">
      <c r="A33" s="18" t="s">
        <v>6</v>
      </c>
      <c r="B33" s="49">
        <v>8098</v>
      </c>
      <c r="J33" s="5"/>
      <c r="L33" s="6"/>
      <c r="M33" s="18" t="s">
        <v>48</v>
      </c>
      <c r="N33" s="14">
        <v>10953125</v>
      </c>
      <c r="R33" s="32"/>
      <c r="S33" s="6"/>
      <c r="T33" s="16" t="s">
        <v>2</v>
      </c>
      <c r="U33" s="21" t="s">
        <v>3</v>
      </c>
      <c r="V33" s="38"/>
      <c r="W33" s="5"/>
      <c r="Y33" s="6"/>
      <c r="Z33" s="16" t="s">
        <v>2</v>
      </c>
      <c r="AA33" s="21" t="s">
        <v>92</v>
      </c>
      <c r="AB33" s="5"/>
      <c r="AE33" s="34" t="s">
        <v>137</v>
      </c>
      <c r="AF33" s="4">
        <v>24957952.260000002</v>
      </c>
      <c r="AG33" s="35">
        <v>1932</v>
      </c>
    </row>
    <row r="34" spans="1:34" x14ac:dyDescent="0.3">
      <c r="A34" s="18" t="s">
        <v>7</v>
      </c>
      <c r="B34" s="49">
        <v>5307</v>
      </c>
      <c r="J34" s="5"/>
      <c r="L34" s="6"/>
      <c r="M34" s="18" t="s">
        <v>49</v>
      </c>
      <c r="N34" s="14">
        <v>164956400</v>
      </c>
      <c r="R34" s="32"/>
      <c r="S34" s="6"/>
      <c r="T34" s="17" t="s">
        <v>74</v>
      </c>
      <c r="U34" s="13">
        <v>88957600</v>
      </c>
      <c r="V34" s="38"/>
      <c r="W34" s="5"/>
      <c r="Y34" s="6"/>
      <c r="Z34" s="17" t="s">
        <v>112</v>
      </c>
      <c r="AA34" s="13">
        <v>42707432.469999999</v>
      </c>
      <c r="AB34" s="5"/>
      <c r="AE34" s="34" t="s">
        <v>138</v>
      </c>
      <c r="AF34" s="4">
        <v>26036073.890000001</v>
      </c>
      <c r="AG34" s="35">
        <v>2108</v>
      </c>
    </row>
    <row r="35" spans="1:34" x14ac:dyDescent="0.3">
      <c r="A35" s="18" t="s">
        <v>8</v>
      </c>
      <c r="B35" s="49">
        <v>2842</v>
      </c>
      <c r="J35" s="5"/>
      <c r="L35" s="6"/>
      <c r="M35" s="18" t="s">
        <v>50</v>
      </c>
      <c r="N35" s="14">
        <v>10605675</v>
      </c>
      <c r="R35" s="32"/>
      <c r="S35" s="6"/>
      <c r="T35" s="18" t="s">
        <v>75</v>
      </c>
      <c r="U35" s="14">
        <v>260954775</v>
      </c>
      <c r="V35" s="38"/>
      <c r="W35" s="5"/>
      <c r="Y35" s="6"/>
      <c r="Z35" s="18" t="s">
        <v>113</v>
      </c>
      <c r="AA35" s="14">
        <v>41866439.009999998</v>
      </c>
      <c r="AB35" s="5"/>
      <c r="AE35" s="34" t="s">
        <v>11</v>
      </c>
      <c r="AF35" s="4">
        <v>254888655.63</v>
      </c>
      <c r="AG35" s="35">
        <v>20426</v>
      </c>
    </row>
    <row r="36" spans="1:34" x14ac:dyDescent="0.3">
      <c r="A36" s="18" t="s">
        <v>9</v>
      </c>
      <c r="B36" s="49">
        <v>1049</v>
      </c>
      <c r="J36" s="5"/>
      <c r="L36" s="6"/>
      <c r="M36" s="18" t="s">
        <v>51</v>
      </c>
      <c r="N36" s="14">
        <v>27662250</v>
      </c>
      <c r="R36" s="32"/>
      <c r="S36" s="6"/>
      <c r="T36" s="18" t="s">
        <v>76</v>
      </c>
      <c r="U36" s="14">
        <v>243310275</v>
      </c>
      <c r="V36" s="38"/>
      <c r="W36" s="5"/>
      <c r="Y36" s="6"/>
      <c r="Z36" s="18" t="s">
        <v>114</v>
      </c>
      <c r="AA36" s="14">
        <v>42524788.170000002</v>
      </c>
      <c r="AB36" s="5"/>
      <c r="AE36" s="33" t="s">
        <v>141</v>
      </c>
      <c r="AF36" t="s" vm="2">
        <v>31</v>
      </c>
    </row>
    <row r="37" spans="1:34" ht="15" thickBot="1" x14ac:dyDescent="0.35">
      <c r="A37" s="19" t="s">
        <v>10</v>
      </c>
      <c r="B37" s="49">
        <v>316</v>
      </c>
      <c r="J37" s="5"/>
      <c r="L37" s="6"/>
      <c r="M37" s="18" t="s">
        <v>52</v>
      </c>
      <c r="N37" s="14">
        <v>24116025</v>
      </c>
      <c r="R37" s="32"/>
      <c r="S37" s="6"/>
      <c r="T37" s="18" t="s">
        <v>77</v>
      </c>
      <c r="U37" s="14">
        <v>138686150</v>
      </c>
      <c r="V37" s="38"/>
      <c r="W37" s="5"/>
      <c r="Y37" s="6"/>
      <c r="Z37" s="18" t="s">
        <v>115</v>
      </c>
      <c r="AA37" s="14">
        <v>42833855.189999998</v>
      </c>
      <c r="AB37" s="5"/>
    </row>
    <row r="38" spans="1:34" ht="15" thickBot="1" x14ac:dyDescent="0.35">
      <c r="A38" s="20" t="s">
        <v>11</v>
      </c>
      <c r="B38" s="50">
        <v>39717</v>
      </c>
      <c r="J38" s="5"/>
      <c r="L38" s="6"/>
      <c r="M38" s="18" t="s">
        <v>53</v>
      </c>
      <c r="N38" s="14">
        <v>97082775</v>
      </c>
      <c r="R38" s="32"/>
      <c r="S38" s="6"/>
      <c r="T38" s="19" t="s">
        <v>78</v>
      </c>
      <c r="U38" s="14">
        <v>18955500</v>
      </c>
      <c r="V38" s="38"/>
      <c r="W38" s="5"/>
      <c r="Y38" s="6"/>
      <c r="Z38" s="18" t="s">
        <v>116</v>
      </c>
      <c r="AA38" s="14">
        <v>42365512.719999999</v>
      </c>
      <c r="AB38" s="5"/>
      <c r="AE38" s="33" t="s">
        <v>2</v>
      </c>
      <c r="AF38" t="s">
        <v>143</v>
      </c>
    </row>
    <row r="39" spans="1:34" ht="15" thickBot="1" x14ac:dyDescent="0.35">
      <c r="J39" s="5"/>
      <c r="L39" s="6"/>
      <c r="M39" s="19" t="s">
        <v>54</v>
      </c>
      <c r="N39" s="14">
        <v>18442375</v>
      </c>
      <c r="R39" s="32"/>
      <c r="S39" s="6"/>
      <c r="T39" s="20" t="s">
        <v>11</v>
      </c>
      <c r="U39" s="15">
        <v>750864300</v>
      </c>
      <c r="V39" s="38"/>
      <c r="W39" s="5"/>
      <c r="Y39" s="6"/>
      <c r="Z39" s="19" t="s">
        <v>117</v>
      </c>
      <c r="AA39" s="14">
        <v>42590628.07</v>
      </c>
      <c r="AB39" s="5"/>
      <c r="AE39" s="34" t="s">
        <v>93</v>
      </c>
      <c r="AF39" s="63">
        <v>0.21249326871297791</v>
      </c>
    </row>
    <row r="40" spans="1:34" ht="15" thickBot="1" x14ac:dyDescent="0.35">
      <c r="A40" s="6"/>
      <c r="J40" s="5"/>
      <c r="L40" s="6"/>
      <c r="M40" s="20" t="s">
        <v>11</v>
      </c>
      <c r="N40" s="15">
        <v>438921900</v>
      </c>
      <c r="R40" s="32"/>
      <c r="S40" s="6"/>
      <c r="T40" s="38"/>
      <c r="U40" s="38"/>
      <c r="V40" s="38"/>
      <c r="W40" s="5"/>
      <c r="Y40" s="6"/>
      <c r="Z40" s="20" t="s">
        <v>11</v>
      </c>
      <c r="AA40" s="15">
        <v>254888655.63</v>
      </c>
      <c r="AB40" s="5"/>
      <c r="AE40" s="34" t="s">
        <v>94</v>
      </c>
      <c r="AF40" s="63">
        <v>0.20051294007927256</v>
      </c>
    </row>
    <row r="41" spans="1:34" ht="15" thickBot="1" x14ac:dyDescent="0.35">
      <c r="A41" s="9"/>
      <c r="B41" s="10"/>
      <c r="C41" s="10"/>
      <c r="D41" s="10"/>
      <c r="E41" s="10"/>
      <c r="F41" s="10"/>
      <c r="G41" s="10"/>
      <c r="H41" s="10"/>
      <c r="I41" s="10"/>
      <c r="J41" s="11"/>
      <c r="L41" s="6"/>
      <c r="R41" s="32"/>
      <c r="S41" s="6"/>
      <c r="T41" s="16" t="s">
        <v>2</v>
      </c>
      <c r="U41" s="21" t="s">
        <v>83</v>
      </c>
      <c r="V41" s="38"/>
      <c r="W41" s="5"/>
      <c r="Y41" s="6"/>
      <c r="Z41" s="38"/>
      <c r="AA41" s="38"/>
      <c r="AB41" s="5"/>
      <c r="AE41" s="34" t="s">
        <v>95</v>
      </c>
      <c r="AF41" s="63">
        <v>0.19829906340833245</v>
      </c>
      <c r="AH41" s="64" t="s">
        <v>145</v>
      </c>
    </row>
    <row r="42" spans="1:34" ht="15" thickBot="1" x14ac:dyDescent="0.35">
      <c r="L42" s="6"/>
      <c r="R42" s="32"/>
      <c r="S42" s="6"/>
      <c r="T42" s="17" t="s">
        <v>36</v>
      </c>
      <c r="U42" s="57">
        <v>27076.919999999973</v>
      </c>
      <c r="V42" s="38"/>
      <c r="W42" s="5"/>
      <c r="Y42" s="6"/>
      <c r="Z42" s="16" t="s">
        <v>2</v>
      </c>
      <c r="AA42" s="21" t="s">
        <v>92</v>
      </c>
      <c r="AB42" s="5"/>
      <c r="AE42" s="34" t="s">
        <v>96</v>
      </c>
      <c r="AF42" s="63">
        <v>0.20603351955307261</v>
      </c>
    </row>
    <row r="43" spans="1:34" ht="15" thickBot="1" x14ac:dyDescent="0.35">
      <c r="L43" s="6"/>
      <c r="M43" s="16" t="s">
        <v>2</v>
      </c>
      <c r="N43" s="21" t="s">
        <v>3</v>
      </c>
      <c r="R43" s="32"/>
      <c r="S43" s="6"/>
      <c r="T43" s="18" t="s">
        <v>79</v>
      </c>
      <c r="U43" s="58">
        <v>28255.260000000031</v>
      </c>
      <c r="V43" s="38"/>
      <c r="W43" s="5"/>
      <c r="Y43" s="6"/>
      <c r="Z43" s="17" t="s">
        <v>126</v>
      </c>
      <c r="AA43" s="57">
        <v>127983.65</v>
      </c>
      <c r="AB43" s="5"/>
      <c r="AE43" s="34" t="s">
        <v>97</v>
      </c>
      <c r="AF43" s="63">
        <v>0.2050513698630137</v>
      </c>
    </row>
    <row r="44" spans="1:34" x14ac:dyDescent="0.3">
      <c r="L44" s="6"/>
      <c r="M44" s="17" t="s">
        <v>13</v>
      </c>
      <c r="N44" s="13">
        <v>142499050</v>
      </c>
      <c r="R44" s="32"/>
      <c r="S44" s="6"/>
      <c r="T44" s="18" t="s">
        <v>38</v>
      </c>
      <c r="U44" s="58">
        <v>41339.83999999996</v>
      </c>
      <c r="V44" s="38"/>
      <c r="W44" s="5"/>
      <c r="Y44" s="6"/>
      <c r="Z44" s="18" t="s">
        <v>120</v>
      </c>
      <c r="AA44" s="58">
        <v>111165.15</v>
      </c>
      <c r="AB44" s="5"/>
      <c r="AE44" s="34" t="s">
        <v>98</v>
      </c>
      <c r="AF44" s="63">
        <v>0.20390528560206486</v>
      </c>
    </row>
    <row r="45" spans="1:34" x14ac:dyDescent="0.3">
      <c r="L45" s="6"/>
      <c r="M45" s="18" t="s">
        <v>25</v>
      </c>
      <c r="N45" s="14">
        <v>100867000</v>
      </c>
      <c r="R45" s="32"/>
      <c r="S45" s="6"/>
      <c r="T45" s="18" t="s">
        <v>39</v>
      </c>
      <c r="U45" s="58">
        <v>31806.579999999987</v>
      </c>
      <c r="V45" s="38"/>
      <c r="W45" s="5"/>
      <c r="Y45" s="6"/>
      <c r="Z45" s="18" t="s">
        <v>121</v>
      </c>
      <c r="AA45" s="58">
        <v>83412.41</v>
      </c>
      <c r="AB45" s="5"/>
      <c r="AE45" s="34" t="s">
        <v>99</v>
      </c>
      <c r="AF45" s="63">
        <v>0.20682905611135277</v>
      </c>
    </row>
    <row r="46" spans="1:34" ht="15" thickBot="1" x14ac:dyDescent="0.35">
      <c r="L46" s="6"/>
      <c r="M46" s="19" t="s">
        <v>26</v>
      </c>
      <c r="N46" s="14">
        <v>202236600</v>
      </c>
      <c r="R46" s="32"/>
      <c r="S46" s="6"/>
      <c r="T46" s="18" t="s">
        <v>40</v>
      </c>
      <c r="U46" s="58">
        <v>35390.640000000021</v>
      </c>
      <c r="V46" s="38"/>
      <c r="W46" s="5"/>
      <c r="Y46" s="6"/>
      <c r="Z46" s="18" t="s">
        <v>127</v>
      </c>
      <c r="AA46" s="58">
        <v>83347.03</v>
      </c>
      <c r="AB46" s="5"/>
      <c r="AE46" s="34" t="s">
        <v>100</v>
      </c>
      <c r="AF46" s="63">
        <v>0.20541436464088397</v>
      </c>
    </row>
    <row r="47" spans="1:34" ht="15" thickBot="1" x14ac:dyDescent="0.35">
      <c r="L47" s="6"/>
      <c r="M47" s="20" t="s">
        <v>11</v>
      </c>
      <c r="N47" s="15">
        <v>445602650</v>
      </c>
      <c r="R47" s="32"/>
      <c r="S47" s="6"/>
      <c r="T47" s="18" t="s">
        <v>41</v>
      </c>
      <c r="U47" s="58">
        <v>31465.780000000061</v>
      </c>
      <c r="V47" s="38"/>
      <c r="W47" s="5"/>
      <c r="Y47" s="6"/>
      <c r="Z47" s="18" t="s">
        <v>119</v>
      </c>
      <c r="AA47" s="58">
        <v>78437.02</v>
      </c>
      <c r="AB47" s="5"/>
      <c r="AE47" s="34" t="s">
        <v>101</v>
      </c>
      <c r="AF47" s="63">
        <v>0.20140829328266457</v>
      </c>
    </row>
    <row r="48" spans="1:34" ht="15" thickBot="1" x14ac:dyDescent="0.35">
      <c r="L48" s="9"/>
      <c r="O48" s="10"/>
      <c r="P48" s="10"/>
      <c r="Q48" s="10"/>
      <c r="R48" s="32"/>
      <c r="S48" s="6"/>
      <c r="T48" s="18" t="s">
        <v>42</v>
      </c>
      <c r="U48" s="58">
        <v>29116.949999999968</v>
      </c>
      <c r="V48" s="38"/>
      <c r="W48" s="5"/>
      <c r="Y48" s="6"/>
      <c r="Z48" s="18" t="s">
        <v>122</v>
      </c>
      <c r="AA48" s="58">
        <v>76979.600000000006</v>
      </c>
      <c r="AB48" s="5"/>
      <c r="AE48" s="34" t="s">
        <v>102</v>
      </c>
      <c r="AF48" s="63">
        <v>0.19756936975693698</v>
      </c>
    </row>
    <row r="49" spans="19:34" x14ac:dyDescent="0.3">
      <c r="S49" s="6"/>
      <c r="T49" s="18" t="s">
        <v>43</v>
      </c>
      <c r="U49" s="58">
        <v>37669.130000000012</v>
      </c>
      <c r="V49" s="38"/>
      <c r="W49" s="5"/>
      <c r="Y49" s="6"/>
      <c r="Z49" s="18" t="s">
        <v>124</v>
      </c>
      <c r="AA49" s="58">
        <v>72292.37</v>
      </c>
      <c r="AB49" s="5"/>
      <c r="AE49" s="34" t="s">
        <v>103</v>
      </c>
      <c r="AF49" s="63">
        <v>0.20944953091443427</v>
      </c>
    </row>
    <row r="50" spans="19:34" x14ac:dyDescent="0.3">
      <c r="S50" s="6"/>
      <c r="T50" s="18" t="s">
        <v>82</v>
      </c>
      <c r="U50" s="58">
        <v>30080.04</v>
      </c>
      <c r="V50" s="38"/>
      <c r="W50" s="5"/>
      <c r="Y50" s="6"/>
      <c r="Z50" s="18" t="s">
        <v>118</v>
      </c>
      <c r="AA50" s="58">
        <v>69244.509999999995</v>
      </c>
      <c r="AB50" s="5"/>
      <c r="AE50" s="34" t="s">
        <v>104</v>
      </c>
      <c r="AF50" s="63">
        <v>0.2</v>
      </c>
    </row>
    <row r="51" spans="19:34" ht="15" thickBot="1" x14ac:dyDescent="0.35">
      <c r="S51" s="6"/>
      <c r="T51" s="19" t="s">
        <v>45</v>
      </c>
      <c r="U51" s="58">
        <v>32202.220000000012</v>
      </c>
      <c r="V51" s="38"/>
      <c r="W51" s="5"/>
      <c r="Y51" s="6"/>
      <c r="Z51" s="18" t="s">
        <v>125</v>
      </c>
      <c r="AA51" s="58">
        <v>67336.47</v>
      </c>
      <c r="AB51" s="5"/>
      <c r="AE51" s="34" t="s">
        <v>11</v>
      </c>
      <c r="AF51" s="63">
        <v>0.20426</v>
      </c>
    </row>
    <row r="52" spans="19:34" ht="15" thickBot="1" x14ac:dyDescent="0.35">
      <c r="S52" s="6"/>
      <c r="T52" s="20" t="s">
        <v>11</v>
      </c>
      <c r="U52" s="59">
        <v>324403.36000000016</v>
      </c>
      <c r="V52" s="38"/>
      <c r="W52" s="5"/>
      <c r="Y52" s="6"/>
      <c r="Z52" s="19" t="s">
        <v>123</v>
      </c>
      <c r="AA52" s="58">
        <v>65639.31</v>
      </c>
      <c r="AB52" s="5"/>
    </row>
    <row r="53" spans="19:34" ht="15" thickBot="1" x14ac:dyDescent="0.35">
      <c r="S53" s="9"/>
      <c r="T53" s="10"/>
      <c r="U53" s="10"/>
      <c r="V53" s="10"/>
      <c r="W53" s="11"/>
      <c r="Y53" s="6"/>
      <c r="Z53" s="20" t="s">
        <v>11</v>
      </c>
      <c r="AA53" s="59">
        <v>835837.52</v>
      </c>
      <c r="AB53" s="5"/>
    </row>
    <row r="54" spans="19:34" ht="15" thickBot="1" x14ac:dyDescent="0.35">
      <c r="Y54" s="9"/>
      <c r="Z54" s="10"/>
      <c r="AA54" s="10"/>
      <c r="AB54" s="11"/>
      <c r="AE54" s="33" t="s">
        <v>2</v>
      </c>
      <c r="AF54" t="s">
        <v>142</v>
      </c>
    </row>
    <row r="55" spans="19:34" x14ac:dyDescent="0.3">
      <c r="AE55" s="34" t="s">
        <v>129</v>
      </c>
      <c r="AF55" s="37">
        <v>2556.9097767946914</v>
      </c>
    </row>
    <row r="56" spans="19:34" x14ac:dyDescent="0.3">
      <c r="AE56" s="34" t="s">
        <v>130</v>
      </c>
      <c r="AF56" s="37">
        <v>2550.4874382044691</v>
      </c>
    </row>
    <row r="57" spans="19:34" x14ac:dyDescent="0.3">
      <c r="AE57" s="34" t="s">
        <v>131</v>
      </c>
      <c r="AF57" s="37">
        <v>2559.4688599801393</v>
      </c>
    </row>
    <row r="58" spans="19:34" x14ac:dyDescent="0.3">
      <c r="AE58" s="34" t="s">
        <v>132</v>
      </c>
      <c r="AF58" s="37">
        <v>2559.3114838773886</v>
      </c>
      <c r="AH58" t="s">
        <v>146</v>
      </c>
    </row>
    <row r="59" spans="19:34" x14ac:dyDescent="0.3">
      <c r="AE59" s="34" t="s">
        <v>133</v>
      </c>
      <c r="AF59" s="37">
        <v>2561.0992387265242</v>
      </c>
    </row>
    <row r="60" spans="19:34" x14ac:dyDescent="0.3">
      <c r="AE60" s="34" t="s">
        <v>134</v>
      </c>
      <c r="AF60" s="37">
        <v>2548.3283471902232</v>
      </c>
    </row>
    <row r="61" spans="19:34" x14ac:dyDescent="0.3">
      <c r="AE61" s="34" t="s">
        <v>135</v>
      </c>
      <c r="AF61" s="37">
        <v>2531.5311001111222</v>
      </c>
    </row>
    <row r="62" spans="19:34" x14ac:dyDescent="0.3">
      <c r="AE62" s="34" t="s">
        <v>136</v>
      </c>
      <c r="AF62" s="37">
        <v>2533.4783970617827</v>
      </c>
    </row>
    <row r="63" spans="19:34" x14ac:dyDescent="0.3">
      <c r="AE63" s="34" t="s">
        <v>137</v>
      </c>
      <c r="AF63" s="37">
        <v>2516.9375010084714</v>
      </c>
    </row>
    <row r="64" spans="19:34" x14ac:dyDescent="0.3">
      <c r="AE64" s="34" t="s">
        <v>138</v>
      </c>
      <c r="AF64" s="37">
        <v>2570.4486020337645</v>
      </c>
    </row>
    <row r="65" spans="31:34" x14ac:dyDescent="0.3">
      <c r="AE65" s="34" t="s">
        <v>11</v>
      </c>
      <c r="AF65" s="37">
        <v>2548.8865562999999</v>
      </c>
    </row>
    <row r="68" spans="31:34" x14ac:dyDescent="0.3">
      <c r="AE68" s="33" t="s">
        <v>2</v>
      </c>
      <c r="AF68" t="s">
        <v>92</v>
      </c>
    </row>
    <row r="69" spans="31:34" x14ac:dyDescent="0.3">
      <c r="AE69" s="34" t="s">
        <v>89</v>
      </c>
      <c r="AF69" s="35">
        <v>84800788.420000002</v>
      </c>
    </row>
    <row r="70" spans="31:34" x14ac:dyDescent="0.3">
      <c r="AE70" s="34" t="s">
        <v>90</v>
      </c>
      <c r="AF70" s="35">
        <v>84929361.030000001</v>
      </c>
      <c r="AH70" t="s">
        <v>147</v>
      </c>
    </row>
    <row r="71" spans="31:34" x14ac:dyDescent="0.3">
      <c r="AE71" s="34" t="s">
        <v>91</v>
      </c>
      <c r="AF71" s="35">
        <v>85158506.180000007</v>
      </c>
    </row>
    <row r="72" spans="31:34" x14ac:dyDescent="0.3">
      <c r="AE72" s="34" t="s">
        <v>11</v>
      </c>
      <c r="AF72" s="35">
        <v>254888655.63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DB09-7F15-4E23-B40F-AEAB4FCC3360}">
  <dimension ref="AK8:AL8"/>
  <sheetViews>
    <sheetView showGridLines="0" tabSelected="1" zoomScale="55" zoomScaleNormal="55" workbookViewId="0">
      <selection activeCell="AJ20" sqref="AJ20"/>
    </sheetView>
  </sheetViews>
  <sheetFormatPr defaultRowHeight="14.4" x14ac:dyDescent="0.3"/>
  <cols>
    <col min="38" max="38" width="9.6640625" customWidth="1"/>
  </cols>
  <sheetData>
    <row r="8" spans="37:38" x14ac:dyDescent="0.3">
      <c r="AK8" s="1"/>
      <c r="AL8"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6A0CC-C2F3-478B-8722-9A295E91D35D}">
  <dimension ref="AK8:AL8"/>
  <sheetViews>
    <sheetView showGridLines="0" zoomScale="55" zoomScaleNormal="55" workbookViewId="0">
      <selection activeCell="AG12" sqref="AG12"/>
    </sheetView>
  </sheetViews>
  <sheetFormatPr defaultRowHeight="14.4" x14ac:dyDescent="0.3"/>
  <cols>
    <col min="38" max="38" width="9.6640625" customWidth="1"/>
  </cols>
  <sheetData>
    <row r="8" spans="37:38" x14ac:dyDescent="0.3">
      <c r="AK8" s="1"/>
      <c r="AL8"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13AE-1516-449D-BD50-8B3A55C807C5}">
  <dimension ref="AK8:AL8"/>
  <sheetViews>
    <sheetView showGridLines="0" zoomScale="55" zoomScaleNormal="55" workbookViewId="0">
      <selection activeCell="AG14" sqref="AG14"/>
    </sheetView>
  </sheetViews>
  <sheetFormatPr defaultRowHeight="14.4" x14ac:dyDescent="0.3"/>
  <cols>
    <col min="38" max="38" width="9.6640625" customWidth="1"/>
  </cols>
  <sheetData>
    <row r="8" spans="37:38" x14ac:dyDescent="0.3">
      <c r="AK8" s="1"/>
      <c r="AL8"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B25D-E42C-4D73-B209-1EDC2A067FBA}">
  <dimension ref="AK8:AL8"/>
  <sheetViews>
    <sheetView showGridLines="0" zoomScale="55" zoomScaleNormal="55" workbookViewId="0">
      <selection activeCell="AL7" sqref="AL7"/>
    </sheetView>
  </sheetViews>
  <sheetFormatPr defaultRowHeight="14.4" x14ac:dyDescent="0.3"/>
  <cols>
    <col min="38" max="38" width="9.6640625" customWidth="1"/>
  </cols>
  <sheetData>
    <row r="8" spans="37:38" x14ac:dyDescent="0.3">
      <c r="AK8" s="1"/>
      <c r="AL8"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2E519-57E2-4A3F-8749-6E2F14B0ACFB}">
  <dimension ref="AK8:AL8"/>
  <sheetViews>
    <sheetView showGridLines="0" zoomScale="55" zoomScaleNormal="55" workbookViewId="0">
      <selection activeCell="AH14" sqref="AH14"/>
    </sheetView>
  </sheetViews>
  <sheetFormatPr defaultRowHeight="14.4" x14ac:dyDescent="0.3"/>
  <cols>
    <col min="38" max="38" width="9.6640625" customWidth="1"/>
  </cols>
  <sheetData>
    <row r="8" spans="37:38" x14ac:dyDescent="0.3">
      <c r="AK8" s="1"/>
      <c r="AL8"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5F31B68C-2CC4-44D6-8E06-B79FE9319D65}">
  <ds:schemaRefs/>
</ds:datastoreItem>
</file>

<file path=customXml/itemProps2.xml><?xml version="1.0" encoding="utf-8"?>
<ds:datastoreItem xmlns:ds="http://schemas.openxmlformats.org/officeDocument/2006/customXml" ds:itemID="{E144C193-F9CC-4EF8-8F78-029012713C36}">
  <ds:schemaRefs/>
</ds:datastoreItem>
</file>

<file path=customXml/itemProps3.xml><?xml version="1.0" encoding="utf-8"?>
<ds:datastoreItem xmlns:ds="http://schemas.openxmlformats.org/officeDocument/2006/customXml" ds:itemID="{8A597AE9-7A9F-440F-9D98-7CB6EF1C1D05}">
  <ds:schemaRefs/>
</ds:datastoreItem>
</file>

<file path=customXml/itemProps4.xml><?xml version="1.0" encoding="utf-8"?>
<ds:datastoreItem xmlns:ds="http://schemas.openxmlformats.org/officeDocument/2006/customXml" ds:itemID="{BAAC728F-0401-46AD-A139-222637C45E3E}">
  <ds:schemaRefs/>
</ds:datastoreItem>
</file>

<file path=customXml/itemProps5.xml><?xml version="1.0" encoding="utf-8"?>
<ds:datastoreItem xmlns:ds="http://schemas.openxmlformats.org/officeDocument/2006/customXml" ds:itemID="{87A4A97A-B643-4874-9D5C-989D1215A502}">
  <ds:schemaRefs/>
</ds:datastoreItem>
</file>

<file path=customXml/itemProps6.xml><?xml version="1.0" encoding="utf-8"?>
<ds:datastoreItem xmlns:ds="http://schemas.openxmlformats.org/officeDocument/2006/customXml" ds:itemID="{B790C08F-E046-4380-A578-DD23BCE2DEAF}">
  <ds:schemaRefs/>
</ds:datastoreItem>
</file>

<file path=customXml/itemProps7.xml><?xml version="1.0" encoding="utf-8"?>
<ds:datastoreItem xmlns:ds="http://schemas.openxmlformats.org/officeDocument/2006/customXml" ds:itemID="{10784995-50E3-4466-B2BA-98482BBB332E}">
  <ds:schemaRefs/>
</ds:datastoreItem>
</file>

<file path=customXml/itemProps8.xml><?xml version="1.0" encoding="utf-8"?>
<ds:datastoreItem xmlns:ds="http://schemas.openxmlformats.org/officeDocument/2006/customXml" ds:itemID="{8BBDCB1E-E990-469E-8C38-2006CCB1A1A2}">
  <ds:schemaRefs/>
</ds:datastoreItem>
</file>

<file path=customXml/itemProps9.xml><?xml version="1.0" encoding="utf-8"?>
<ds:datastoreItem xmlns:ds="http://schemas.openxmlformats.org/officeDocument/2006/customXml" ds:itemID="{C0232FBA-320D-4C87-92BB-7BA319DE0E74}">
  <ds:schemaRefs/>
</ds:datastoreItem>
</file>

<file path=customXml/itemProps10.xml><?xml version="1.0" encoding="utf-8"?>
<ds:datastoreItem xmlns:ds="http://schemas.openxmlformats.org/officeDocument/2006/customXml" ds:itemID="{06F9DE0F-7008-4D37-B7FB-469FA524B722}">
  <ds:schemaRefs/>
</ds:datastoreItem>
</file>

<file path=customXml/itemProps11.xml><?xml version="1.0" encoding="utf-8"?>
<ds:datastoreItem xmlns:ds="http://schemas.openxmlformats.org/officeDocument/2006/customXml" ds:itemID="{5A8306A3-1CB9-4D07-AEE0-1EC089E2FA02}">
  <ds:schemaRefs/>
</ds:datastoreItem>
</file>

<file path=customXml/itemProps12.xml><?xml version="1.0" encoding="utf-8"?>
<ds:datastoreItem xmlns:ds="http://schemas.openxmlformats.org/officeDocument/2006/customXml" ds:itemID="{98EBFF28-B442-4810-9A6F-FE70DD8F2458}">
  <ds:schemaRefs/>
</ds:datastoreItem>
</file>

<file path=customXml/itemProps13.xml><?xml version="1.0" encoding="utf-8"?>
<ds:datastoreItem xmlns:ds="http://schemas.openxmlformats.org/officeDocument/2006/customXml" ds:itemID="{54D45FE9-DDC2-4FE6-9EF9-3562C04941AA}">
  <ds:schemaRefs/>
</ds:datastoreItem>
</file>

<file path=customXml/itemProps14.xml><?xml version="1.0" encoding="utf-8"?>
<ds:datastoreItem xmlns:ds="http://schemas.openxmlformats.org/officeDocument/2006/customXml" ds:itemID="{5ED038C8-E77E-4519-903A-417149B5E8B1}">
  <ds:schemaRefs/>
</ds:datastoreItem>
</file>

<file path=customXml/itemProps15.xml><?xml version="1.0" encoding="utf-8"?>
<ds:datastoreItem xmlns:ds="http://schemas.openxmlformats.org/officeDocument/2006/customXml" ds:itemID="{8CBECEE2-FD1F-42B5-8ED6-0490E8416D6E}">
  <ds:schemaRefs/>
</ds:datastoreItem>
</file>

<file path=customXml/itemProps16.xml><?xml version="1.0" encoding="utf-8"?>
<ds:datastoreItem xmlns:ds="http://schemas.openxmlformats.org/officeDocument/2006/customXml" ds:itemID="{BC7C6E47-309D-4BC0-9659-A7A0BF18CBB9}">
  <ds:schemaRefs/>
</ds:datastoreItem>
</file>

<file path=customXml/itemProps17.xml><?xml version="1.0" encoding="utf-8"?>
<ds:datastoreItem xmlns:ds="http://schemas.openxmlformats.org/officeDocument/2006/customXml" ds:itemID="{C6AB5DFA-05FD-4BC0-A675-62CF78424D29}">
  <ds:schemaRefs/>
</ds:datastoreItem>
</file>

<file path=customXml/itemProps18.xml><?xml version="1.0" encoding="utf-8"?>
<ds:datastoreItem xmlns:ds="http://schemas.openxmlformats.org/officeDocument/2006/customXml" ds:itemID="{CA474758-BC37-4050-BD0C-056415C6AEC3}">
  <ds:schemaRefs>
    <ds:schemaRef ds:uri="http://schemas.microsoft.com/DataMashup"/>
  </ds:schemaRefs>
</ds:datastoreItem>
</file>

<file path=customXml/itemProps19.xml><?xml version="1.0" encoding="utf-8"?>
<ds:datastoreItem xmlns:ds="http://schemas.openxmlformats.org/officeDocument/2006/customXml" ds:itemID="{372781CF-21C0-4988-AECF-C5B7D477040A}">
  <ds:schemaRefs/>
</ds:datastoreItem>
</file>

<file path=customXml/itemProps20.xml><?xml version="1.0" encoding="utf-8"?>
<ds:datastoreItem xmlns:ds="http://schemas.openxmlformats.org/officeDocument/2006/customXml" ds:itemID="{E3501063-08D7-46B1-AA3A-C6149A1A38A0}">
  <ds:schemaRefs/>
</ds:datastoreItem>
</file>

<file path=customXml/itemProps21.xml><?xml version="1.0" encoding="utf-8"?>
<ds:datastoreItem xmlns:ds="http://schemas.openxmlformats.org/officeDocument/2006/customXml" ds:itemID="{B6A22A17-4D7D-4388-A492-102DFABE2C10}">
  <ds:schemaRefs/>
</ds:datastoreItem>
</file>

<file path=customXml/itemProps22.xml><?xml version="1.0" encoding="utf-8"?>
<ds:datastoreItem xmlns:ds="http://schemas.openxmlformats.org/officeDocument/2006/customXml" ds:itemID="{F96621C1-DDB0-4AD8-A176-CB2F70E8C68E}">
  <ds:schemaRefs/>
</ds:datastoreItem>
</file>

<file path=customXml/itemProps23.xml><?xml version="1.0" encoding="utf-8"?>
<ds:datastoreItem xmlns:ds="http://schemas.openxmlformats.org/officeDocument/2006/customXml" ds:itemID="{EA0C528C-8EC0-4962-8DF6-45891555DFE2}">
  <ds:schemaRefs/>
</ds:datastoreItem>
</file>

<file path=customXml/itemProps24.xml><?xml version="1.0" encoding="utf-8"?>
<ds:datastoreItem xmlns:ds="http://schemas.openxmlformats.org/officeDocument/2006/customXml" ds:itemID="{25DF3F76-8823-4F4B-ABFC-8E4A50D02D1A}">
  <ds:schemaRefs/>
</ds:datastoreItem>
</file>

<file path=customXml/itemProps25.xml><?xml version="1.0" encoding="utf-8"?>
<ds:datastoreItem xmlns:ds="http://schemas.openxmlformats.org/officeDocument/2006/customXml" ds:itemID="{151AB5A3-75E1-406A-85A9-8B583B9F7D16}">
  <ds:schemaRefs/>
</ds:datastoreItem>
</file>

<file path=customXml/itemProps26.xml><?xml version="1.0" encoding="utf-8"?>
<ds:datastoreItem xmlns:ds="http://schemas.openxmlformats.org/officeDocument/2006/customXml" ds:itemID="{D0FE273E-D5AE-441D-81BB-7540614DBC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Dashboard</vt:lpstr>
      <vt:lpstr>Dashboard 2</vt:lpstr>
      <vt:lpstr>Dashboard 3</vt:lpstr>
      <vt:lpstr>Dashboard 4</vt:lpstr>
      <vt:lpstr>Dashboard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Vishwakarma</dc:creator>
  <cp:lastModifiedBy>Dayana Acharya</cp:lastModifiedBy>
  <dcterms:created xsi:type="dcterms:W3CDTF">2026-07-07T15:49:05Z</dcterms:created>
  <dcterms:modified xsi:type="dcterms:W3CDTF">2026-10-01T14:58:02Z</dcterms:modified>
</cp:coreProperties>
</file>