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2solve1.sharepoint.com/sites/ArquivosMigradosGoogle/Documentos Compartilhados/Projetos/Projetos em Andamento/Overview IoTTruck - White Martins/"/>
    </mc:Choice>
  </mc:AlternateContent>
  <xr:revisionPtr revIDLastSave="1541" documentId="11_92AB40D6275191C8CA6599EE53A4B3042B7D9164" xr6:coauthVersionLast="47" xr6:coauthVersionMax="47" xr10:uidLastSave="{C3B6ADC6-D029-414E-B673-93751207A56A}"/>
  <bookViews>
    <workbookView xWindow="28680" yWindow="-120" windowWidth="29040" windowHeight="15720" tabRatio="596" xr2:uid="{00000000-000D-0000-FFFF-FFFF00000000}"/>
  </bookViews>
  <sheets>
    <sheet name="Tarefas Gerais" sheetId="1" r:id="rId1"/>
    <sheet name="Gráfico Apresentação" sheetId="2" r:id="rId2"/>
    <sheet name="Custos Resursos" sheetId="3" r:id="rId3"/>
  </sheets>
  <definedNames>
    <definedName name="_xlnm._FilterDatabase" localSheetId="0" hidden="1">'Tarefas Gerais'!$A$1:$H$174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F125" i="1"/>
  <c r="D125" i="1"/>
  <c r="H126" i="1"/>
  <c r="F126" i="1"/>
  <c r="D126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12" i="1"/>
  <c r="F112" i="1"/>
  <c r="D112" i="1"/>
  <c r="H110" i="1"/>
  <c r="F110" i="1"/>
  <c r="D110" i="1"/>
  <c r="H120" i="1"/>
  <c r="F120" i="1"/>
  <c r="D120" i="1"/>
  <c r="H118" i="1"/>
  <c r="H96" i="1"/>
  <c r="H95" i="1"/>
  <c r="F95" i="1"/>
  <c r="F96" i="1"/>
  <c r="D95" i="1"/>
  <c r="D96" i="1"/>
  <c r="H97" i="1"/>
  <c r="F97" i="1"/>
  <c r="D97" i="1"/>
  <c r="H71" i="1"/>
  <c r="H70" i="1"/>
  <c r="H69" i="1"/>
  <c r="F69" i="1"/>
  <c r="F70" i="1"/>
  <c r="F71" i="1"/>
  <c r="D69" i="1"/>
  <c r="D70" i="1"/>
  <c r="D71" i="1"/>
  <c r="F77" i="1"/>
  <c r="D77" i="1"/>
  <c r="H77" i="1"/>
  <c r="H103" i="1"/>
  <c r="H102" i="1"/>
  <c r="H101" i="1"/>
  <c r="H100" i="1"/>
  <c r="H99" i="1"/>
  <c r="H98" i="1"/>
  <c r="F98" i="1"/>
  <c r="F99" i="1"/>
  <c r="F100" i="1"/>
  <c r="F101" i="1"/>
  <c r="F102" i="1"/>
  <c r="F103" i="1"/>
  <c r="D98" i="1"/>
  <c r="D99" i="1"/>
  <c r="D100" i="1"/>
  <c r="D101" i="1"/>
  <c r="D102" i="1"/>
  <c r="D103" i="1"/>
  <c r="H94" i="1"/>
  <c r="H93" i="1"/>
  <c r="H92" i="1"/>
  <c r="H91" i="1"/>
  <c r="H105" i="1"/>
  <c r="H104" i="1"/>
  <c r="H90" i="1"/>
  <c r="H89" i="1"/>
  <c r="H88" i="1"/>
  <c r="F104" i="1"/>
  <c r="F105" i="1"/>
  <c r="D104" i="1"/>
  <c r="D105" i="1"/>
  <c r="H117" i="1"/>
  <c r="H116" i="1"/>
  <c r="F116" i="1"/>
  <c r="D116" i="1"/>
  <c r="F127" i="1"/>
  <c r="D127" i="1"/>
  <c r="H127" i="1"/>
  <c r="H76" i="1"/>
  <c r="F76" i="1"/>
  <c r="D76" i="1"/>
  <c r="H128" i="1"/>
  <c r="F128" i="1"/>
  <c r="D128" i="1"/>
  <c r="H75" i="1"/>
  <c r="F75" i="1"/>
  <c r="D75" i="1"/>
  <c r="H72" i="1"/>
  <c r="H68" i="1"/>
  <c r="F68" i="1"/>
  <c r="F72" i="1"/>
  <c r="D68" i="1"/>
  <c r="D72" i="1"/>
  <c r="H129" i="1"/>
  <c r="F129" i="1"/>
  <c r="H67" i="1"/>
  <c r="F67" i="1"/>
  <c r="D67" i="1"/>
  <c r="D129" i="1"/>
  <c r="H74" i="1"/>
  <c r="F74" i="1"/>
  <c r="D74" i="1"/>
  <c r="H119" i="1"/>
  <c r="F119" i="1"/>
  <c r="D119" i="1"/>
  <c r="H73" i="1"/>
  <c r="F73" i="1"/>
  <c r="D73" i="1"/>
  <c r="H130" i="1"/>
  <c r="H115" i="1"/>
  <c r="H114" i="1"/>
  <c r="H113" i="1"/>
  <c r="H111" i="1"/>
  <c r="H109" i="1"/>
  <c r="H108" i="1"/>
  <c r="H107" i="1"/>
  <c r="H106" i="1"/>
  <c r="H87" i="1"/>
  <c r="F87" i="1"/>
  <c r="F106" i="1"/>
  <c r="F107" i="1"/>
  <c r="F108" i="1"/>
  <c r="F109" i="1"/>
  <c r="F111" i="1"/>
  <c r="F113" i="1"/>
  <c r="F114" i="1"/>
  <c r="F115" i="1"/>
  <c r="F130" i="1"/>
  <c r="D87" i="1"/>
  <c r="D106" i="1"/>
  <c r="D107" i="1"/>
  <c r="D108" i="1"/>
  <c r="D109" i="1"/>
  <c r="D111" i="1"/>
  <c r="D113" i="1"/>
  <c r="D114" i="1"/>
  <c r="D115" i="1"/>
  <c r="D130" i="1"/>
  <c r="D86" i="1"/>
  <c r="H78" i="1"/>
  <c r="H66" i="1"/>
  <c r="H65" i="1"/>
  <c r="F65" i="1"/>
  <c r="F66" i="1"/>
  <c r="F78" i="1"/>
  <c r="D65" i="1"/>
  <c r="D66" i="1"/>
  <c r="D78" i="1"/>
  <c r="F64" i="1"/>
  <c r="D64" i="1"/>
  <c r="D63" i="1"/>
  <c r="H64" i="1"/>
  <c r="F150" i="1"/>
  <c r="D150" i="1"/>
  <c r="F147" i="1"/>
  <c r="F148" i="1"/>
  <c r="F149" i="1"/>
  <c r="D147" i="1"/>
  <c r="D148" i="1"/>
  <c r="D149" i="1"/>
  <c r="D146" i="1"/>
  <c r="H149" i="1"/>
  <c r="H150" i="1"/>
  <c r="H148" i="1"/>
  <c r="H147" i="1"/>
  <c r="D135" i="1"/>
  <c r="F56" i="1"/>
  <c r="F57" i="1"/>
  <c r="D56" i="1"/>
  <c r="D57" i="1"/>
  <c r="D55" i="1"/>
  <c r="H57" i="1"/>
  <c r="H56" i="1"/>
  <c r="H159" i="1"/>
  <c r="H160" i="1"/>
  <c r="H161" i="1"/>
  <c r="H162" i="1"/>
  <c r="F159" i="1"/>
  <c r="F160" i="1"/>
  <c r="F161" i="1"/>
  <c r="F162" i="1"/>
  <c r="D159" i="1"/>
  <c r="D160" i="1"/>
  <c r="D161" i="1"/>
  <c r="D162" i="1"/>
  <c r="F165" i="1"/>
  <c r="D165" i="1"/>
  <c r="H165" i="1"/>
  <c r="H55" i="1"/>
  <c r="F55" i="1"/>
  <c r="F54" i="1"/>
  <c r="H169" i="1"/>
  <c r="F169" i="1"/>
  <c r="D169" i="1"/>
  <c r="H84" i="1"/>
  <c r="F84" i="1"/>
  <c r="D84" i="1"/>
  <c r="F141" i="1"/>
  <c r="F142" i="1"/>
  <c r="F143" i="1"/>
  <c r="F144" i="1"/>
  <c r="F145" i="1"/>
  <c r="F146" i="1"/>
  <c r="F151" i="1"/>
  <c r="F152" i="1"/>
  <c r="F153" i="1"/>
  <c r="F154" i="1"/>
  <c r="F155" i="1"/>
  <c r="F156" i="1"/>
  <c r="F157" i="1"/>
  <c r="F158" i="1"/>
  <c r="F163" i="1"/>
  <c r="F164" i="1"/>
  <c r="F166" i="1"/>
  <c r="F140" i="1"/>
  <c r="D151" i="1"/>
  <c r="D141" i="1"/>
  <c r="D142" i="1"/>
  <c r="D143" i="1"/>
  <c r="D144" i="1"/>
  <c r="D145" i="1"/>
  <c r="D140" i="1"/>
  <c r="F139" i="1"/>
  <c r="D139" i="1"/>
  <c r="F131" i="1"/>
  <c r="F132" i="1"/>
  <c r="F133" i="1"/>
  <c r="F134" i="1"/>
  <c r="F135" i="1"/>
  <c r="F136" i="1"/>
  <c r="F137" i="1"/>
  <c r="F138" i="1"/>
  <c r="F86" i="1"/>
  <c r="D131" i="1"/>
  <c r="D132" i="1"/>
  <c r="D133" i="1"/>
  <c r="D134" i="1"/>
  <c r="D136" i="1"/>
  <c r="D137" i="1"/>
  <c r="D138" i="1"/>
  <c r="H167" i="1"/>
  <c r="H168" i="1"/>
  <c r="F167" i="1"/>
  <c r="D167" i="1"/>
  <c r="H82" i="1" l="1"/>
  <c r="F82" i="1"/>
  <c r="D82" i="1"/>
  <c r="H85" i="1"/>
  <c r="F85" i="1"/>
  <c r="D85" i="1"/>
  <c r="H86" i="1"/>
  <c r="H83" i="1"/>
  <c r="F83" i="1"/>
  <c r="D83" i="1"/>
  <c r="H171" i="1"/>
  <c r="F171" i="1"/>
  <c r="D171" i="1"/>
  <c r="H170" i="1"/>
  <c r="F170" i="1"/>
  <c r="F168" i="1"/>
  <c r="D170" i="1"/>
  <c r="H172" i="1"/>
  <c r="F172" i="1"/>
  <c r="D172" i="1"/>
  <c r="H158" i="1"/>
  <c r="D158" i="1"/>
  <c r="H155" i="1"/>
  <c r="D155" i="1"/>
  <c r="H157" i="1"/>
  <c r="D157" i="1"/>
  <c r="H81" i="1"/>
  <c r="F81" i="1"/>
  <c r="D81" i="1"/>
  <c r="H80" i="1"/>
  <c r="F80" i="1"/>
  <c r="D80" i="1"/>
  <c r="H79" i="1"/>
  <c r="F79" i="1"/>
  <c r="D79" i="1"/>
  <c r="H61" i="1"/>
  <c r="F61" i="1"/>
  <c r="D60" i="1"/>
  <c r="D61" i="1"/>
  <c r="H59" i="1"/>
  <c r="F59" i="1"/>
  <c r="D59" i="1"/>
  <c r="H60" i="1"/>
  <c r="F60" i="1"/>
  <c r="H51" i="1"/>
  <c r="H52" i="1"/>
  <c r="H53" i="1"/>
  <c r="H54" i="1"/>
  <c r="H58" i="1"/>
  <c r="H63" i="1"/>
  <c r="F51" i="1"/>
  <c r="F52" i="1"/>
  <c r="F53" i="1"/>
  <c r="F58" i="1"/>
  <c r="F63" i="1"/>
  <c r="D58" i="1"/>
  <c r="D51" i="1"/>
  <c r="D52" i="1"/>
  <c r="D53" i="1"/>
  <c r="D54" i="1"/>
  <c r="H36" i="1"/>
  <c r="H37" i="1"/>
  <c r="H38" i="1"/>
  <c r="F36" i="1"/>
  <c r="F37" i="1"/>
  <c r="F38" i="1"/>
  <c r="D36" i="1"/>
  <c r="D37" i="1"/>
  <c r="D38" i="1"/>
  <c r="H144" i="1"/>
  <c r="H143" i="1"/>
  <c r="H142" i="1"/>
  <c r="H141" i="1"/>
  <c r="H140" i="1"/>
  <c r="H139" i="1"/>
  <c r="H138" i="1"/>
  <c r="H137" i="1"/>
  <c r="H136" i="1"/>
  <c r="H135" i="1"/>
  <c r="H35" i="1"/>
  <c r="F35" i="1"/>
  <c r="D35" i="1"/>
  <c r="F48" i="1"/>
  <c r="D48" i="1"/>
  <c r="F49" i="1"/>
  <c r="F50" i="1"/>
  <c r="D49" i="1"/>
  <c r="D50" i="1"/>
  <c r="H49" i="1"/>
  <c r="H50" i="1"/>
  <c r="H131" i="1"/>
  <c r="H132" i="1"/>
  <c r="H133" i="1"/>
  <c r="H46" i="1"/>
  <c r="H47" i="1"/>
  <c r="H48" i="1"/>
  <c r="H134" i="1"/>
  <c r="H145" i="1"/>
  <c r="H146" i="1"/>
  <c r="H151" i="1"/>
  <c r="F46" i="1"/>
  <c r="D46" i="1"/>
  <c r="H34" i="1"/>
  <c r="D34" i="1"/>
  <c r="F34" i="1"/>
  <c r="H45" i="1"/>
  <c r="F45" i="1"/>
  <c r="D45" i="1"/>
  <c r="H44" i="1"/>
  <c r="F44" i="1"/>
  <c r="D44" i="1"/>
  <c r="H43" i="1"/>
  <c r="F43" i="1"/>
  <c r="D43" i="1"/>
  <c r="H42" i="1"/>
  <c r="F42" i="1"/>
  <c r="D42" i="1"/>
  <c r="F39" i="1"/>
  <c r="D39" i="1"/>
  <c r="H39" i="1"/>
  <c r="F41" i="1"/>
  <c r="H41" i="1"/>
  <c r="D41" i="1"/>
  <c r="H33" i="1"/>
  <c r="F33" i="1"/>
  <c r="D33" i="1"/>
  <c r="F47" i="1"/>
  <c r="F173" i="1"/>
  <c r="D154" i="1"/>
  <c r="D156" i="1"/>
  <c r="D163" i="1"/>
  <c r="D164" i="1"/>
  <c r="D166" i="1"/>
  <c r="D168" i="1"/>
  <c r="D173" i="1"/>
  <c r="D153" i="1"/>
  <c r="D152" i="1"/>
  <c r="H152" i="1"/>
  <c r="H153" i="1"/>
  <c r="H154" i="1"/>
  <c r="H156" i="1"/>
  <c r="H163" i="1"/>
  <c r="H164" i="1"/>
  <c r="H166" i="1"/>
  <c r="H173" i="1"/>
  <c r="F14" i="1"/>
  <c r="D14" i="1"/>
  <c r="F32" i="1"/>
  <c r="H30" i="1"/>
  <c r="H31" i="1"/>
  <c r="H32" i="1"/>
  <c r="H40" i="1"/>
  <c r="F31" i="1"/>
  <c r="F40" i="1"/>
  <c r="D47" i="1"/>
  <c r="D40" i="1"/>
  <c r="D31" i="1"/>
  <c r="D32" i="1"/>
  <c r="F30" i="1"/>
  <c r="D30" i="1"/>
  <c r="F21" i="1"/>
  <c r="F22" i="1"/>
  <c r="F23" i="1"/>
  <c r="F24" i="1"/>
  <c r="F25" i="1"/>
  <c r="F26" i="1"/>
  <c r="F27" i="1"/>
  <c r="F20" i="1"/>
  <c r="D21" i="1"/>
  <c r="D22" i="1"/>
  <c r="D23" i="1"/>
  <c r="D24" i="1"/>
  <c r="D25" i="1"/>
  <c r="D26" i="1"/>
  <c r="D27" i="1"/>
  <c r="D20" i="1"/>
  <c r="F16" i="1"/>
  <c r="F17" i="1"/>
  <c r="F18" i="1"/>
  <c r="F19" i="1"/>
  <c r="F15" i="1"/>
  <c r="D16" i="1"/>
  <c r="D17" i="1"/>
  <c r="D18" i="1"/>
  <c r="D19" i="1"/>
  <c r="D15" i="1"/>
  <c r="H29" i="1"/>
  <c r="E28" i="1"/>
  <c r="C28" i="1"/>
  <c r="D9" i="1"/>
  <c r="E13" i="1"/>
  <c r="H25" i="1"/>
  <c r="H26" i="1"/>
  <c r="H27" i="1"/>
  <c r="H24" i="1"/>
  <c r="H23" i="1"/>
  <c r="H22" i="1"/>
  <c r="H21" i="1"/>
  <c r="H20" i="1"/>
  <c r="H19" i="1"/>
  <c r="H18" i="1"/>
  <c r="H17" i="1"/>
  <c r="H16" i="1"/>
  <c r="H15" i="1"/>
  <c r="H14" i="1"/>
  <c r="H3" i="1"/>
  <c r="H4" i="1"/>
  <c r="H5" i="1"/>
  <c r="H6" i="1"/>
  <c r="H7" i="1"/>
  <c r="H8" i="1"/>
  <c r="H9" i="1"/>
  <c r="H10" i="1"/>
  <c r="H11" i="1"/>
  <c r="H12" i="1"/>
  <c r="H2" i="1"/>
  <c r="D7" i="2"/>
  <c r="F29" i="1"/>
  <c r="D29" i="1"/>
  <c r="C13" i="1"/>
  <c r="F12" i="1"/>
  <c r="D12" i="1"/>
  <c r="F11" i="1"/>
  <c r="D11" i="1"/>
  <c r="F10" i="1"/>
  <c r="D10" i="1"/>
  <c r="F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C174" i="1" l="1"/>
  <c r="H174" i="1"/>
  <c r="E174" i="1"/>
  <c r="F28" i="1"/>
  <c r="D28" i="1"/>
  <c r="F13" i="1"/>
  <c r="D13" i="1"/>
  <c r="D174" i="1" l="1"/>
  <c r="E3" i="2" s="1"/>
  <c r="F174" i="1"/>
  <c r="F3" i="2" s="1"/>
  <c r="E7" i="2"/>
  <c r="F7" i="2"/>
  <c r="G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tc={675B436E-35A6-4328-BBAE-D0937C4F2F77}</author>
    <author>tc={8CBD7081-F776-401A-BEFE-D07F2053C5E1}</author>
  </authors>
  <commentList>
    <comment ref="D139" authorId="0" shapeId="0" xr:uid="{675B436E-35A6-4328-BBAE-D0937C4F2F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Falta a MOD do JP</t>
      </text>
    </comment>
    <comment ref="D159" authorId="1" shapeId="0" xr:uid="{8CBD7081-F776-401A-BEFE-D07F2053C5E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Falta colocar o do JP
</t>
      </text>
    </comment>
  </commentList>
</comments>
</file>

<file path=xl/sharedStrings.xml><?xml version="1.0" encoding="utf-8"?>
<sst xmlns="http://schemas.openxmlformats.org/spreadsheetml/2006/main" count="541" uniqueCount="206">
  <si>
    <t>TAREFA</t>
  </si>
  <si>
    <t>RESPONSÁVEL</t>
  </si>
  <si>
    <t>TEMPO ESTIMADO (h)</t>
  </si>
  <si>
    <t>CUSTO ESTIMADO</t>
  </si>
  <si>
    <t>TEMPO RASTREADO (h)</t>
  </si>
  <si>
    <t>CUSTO REAL</t>
  </si>
  <si>
    <t>STATUS</t>
  </si>
  <si>
    <t>% CONCLUÍDO</t>
  </si>
  <si>
    <t>Adicionar opção de configurar data final ao olhar rota</t>
  </si>
  <si>
    <t>Bernardo</t>
  </si>
  <si>
    <t>CONCLUÍDO</t>
  </si>
  <si>
    <t>Quando o veículo estiver com velocidade &gt; 2 km/h: filtrar dado de nível no gráfico</t>
  </si>
  <si>
    <t>Pesquisar possibilidade de aplicar média móvel no gráfico</t>
  </si>
  <si>
    <t>Inserir modelo de caminhão</t>
  </si>
  <si>
    <t>Willian</t>
  </si>
  <si>
    <t>Escrever pacotes de dados MQTT para testes</t>
  </si>
  <si>
    <t>Correção de erros e testes</t>
  </si>
  <si>
    <t>Cálculo orientado ao modelo do caminhão</t>
  </si>
  <si>
    <t>Fazer previsão de prazos para próxima sprint</t>
  </si>
  <si>
    <t>Criar variável virtual para acionamento de válvula PSV</t>
  </si>
  <si>
    <t>Finalizar padronizações relacionadas aos repositórios</t>
  </si>
  <si>
    <t>RESULTADOS SPRINT 1</t>
  </si>
  <si>
    <t>Criar card para gráfico abertura de válvula</t>
  </si>
  <si>
    <t>BACKLOG</t>
  </si>
  <si>
    <t>RESULTADOS FINAIS DO PROJETO</t>
  </si>
  <si>
    <t>Data Inicial do Projeto</t>
  </si>
  <si>
    <t>Data Final do Projeto</t>
  </si>
  <si>
    <t>Duração das Sprints</t>
  </si>
  <si>
    <t>1 semana</t>
  </si>
  <si>
    <t>Overview IoTTruck (% de Avanço)</t>
  </si>
  <si>
    <t>Overview IoTTruck (% de uso do recurso)</t>
  </si>
  <si>
    <t>N° de Tarefas Concluídas</t>
  </si>
  <si>
    <t xml:space="preserve">N° Total deTarefas </t>
  </si>
  <si>
    <t>%Avanço</t>
  </si>
  <si>
    <t>Tempo Rastreado</t>
  </si>
  <si>
    <t>Tempo Estimado</t>
  </si>
  <si>
    <t>%Uso do Recurso</t>
  </si>
  <si>
    <t>Recurso</t>
  </si>
  <si>
    <t>Custo/h</t>
  </si>
  <si>
    <t>Franco</t>
  </si>
  <si>
    <t>Dayane</t>
  </si>
  <si>
    <t>Rafael</t>
  </si>
  <si>
    <t>Tentar mudar a data de início do sprint</t>
  </si>
  <si>
    <t>Bianca</t>
  </si>
  <si>
    <t>Adicionar filtro de data na pagina detalhes</t>
  </si>
  <si>
    <t>Verificar possibilidade de cadastro de localização apenas abrindo o mapa e colocando um pin</t>
  </si>
  <si>
    <t>Tela de configuração de data/hora de geração de relatório (diário, semanal, quinzenal, mensal)</t>
  </si>
  <si>
    <t>Configurar geração automática de relatórios</t>
  </si>
  <si>
    <t>Criar rota na API para configuração da geração automática do relatório</t>
  </si>
  <si>
    <t>Criação de rota na API para retornar a versão do backend</t>
  </si>
  <si>
    <t>Adicionar last_sample no to_dict do device</t>
  </si>
  <si>
    <t>Média móvel para suavizar curva</t>
  </si>
  <si>
    <t>Criar rota na API para solicitar o relatório</t>
  </si>
  <si>
    <t>Criar microsserviço para gerar relatório automaticamente</t>
  </si>
  <si>
    <t>Criar módulo para gerar o relatório</t>
  </si>
  <si>
    <t>RESULTADOS SPRINT 2</t>
  </si>
  <si>
    <t>IMPEDIMENTO</t>
  </si>
  <si>
    <t xml:space="preserve">Custo Estimado </t>
  </si>
  <si>
    <t xml:space="preserve">Custo Real </t>
  </si>
  <si>
    <t>Alterar a forma de permissão do usuário</t>
  </si>
  <si>
    <t>Fazer lógica da válvula de escape</t>
  </si>
  <si>
    <t>Incluir gráfico da válvula de escape</t>
  </si>
  <si>
    <t>Verificar instabilidade no funcionamento do relatório</t>
  </si>
  <si>
    <t>Usar a API do thingsboard para coletar dados e mandar para o influx</t>
  </si>
  <si>
    <t>A FAZER</t>
  </si>
  <si>
    <t>Aplicar custo médio do diesel no relatório</t>
  </si>
  <si>
    <t>-</t>
  </si>
  <si>
    <t>Ajustar anotações do gráfico</t>
  </si>
  <si>
    <t>Criar documentação do resultado final das VMs</t>
  </si>
  <si>
    <t>Remover servições de backup da VM</t>
  </si>
  <si>
    <t>Preparar sistema de apresentação IoTTruck</t>
  </si>
  <si>
    <t>Refatorar código do IoTTruck</t>
  </si>
  <si>
    <t>Migrar email para usar notifier</t>
  </si>
  <si>
    <t>Definir o uso do swagger ui via .env</t>
  </si>
  <si>
    <t>Refatoração telas de cadastro</t>
  </si>
  <si>
    <t>Testar IoTTruck e preparar para liberar para o cliente</t>
  </si>
  <si>
    <t>Verificar a viabilidade de usar AWS DB</t>
  </si>
  <si>
    <t>Dayane, Franco</t>
  </si>
  <si>
    <t>Estimar prazos para novas funcionalidades</t>
  </si>
  <si>
    <t>Colocar tempo de cada categoria de alarme no relatório (H, H, HH, LL)</t>
  </si>
  <si>
    <t>Implementar mecanismo de expiração do token</t>
  </si>
  <si>
    <t>Serviço de backup banco de dados</t>
  </si>
  <si>
    <t>Incluir lib que mitiga ataque ddos</t>
  </si>
  <si>
    <t>Pequenas alterarões para o deploy</t>
  </si>
  <si>
    <t>Aplicar filtro para todas as páginas do software</t>
  </si>
  <si>
    <t>Criar microsserviço para recalcular com mais precisão as variáveis virtuais</t>
  </si>
  <si>
    <t>Limpar logs e audits logs com o tempo</t>
  </si>
  <si>
    <t>Ver de fazer deploy direto da imagem do docker, sem precisar subir o código</t>
  </si>
  <si>
    <t>Reunião de alinhamento</t>
  </si>
  <si>
    <t>Willian, PH</t>
  </si>
  <si>
    <t>Documentar a reunião de alinhamento</t>
  </si>
  <si>
    <t>Atualizar equações de volume no BD para incluir novos modelos</t>
  </si>
  <si>
    <t>Rotas de API para detalhamento de cada carregamento/descarregamento e abertura de válvula</t>
  </si>
  <si>
    <t>Rotas de API para calcular totalizados</t>
  </si>
  <si>
    <t>Padronizar a hora do sistema em GMT-3</t>
  </si>
  <si>
    <t>EM EXECUÇÃO</t>
  </si>
  <si>
    <t>Aplicar limiar para não alarmar um monte de vezes quando o valor estiver flutuando perto do alarme</t>
  </si>
  <si>
    <t>Criar tolerância para variáveis 4a20</t>
  </si>
  <si>
    <t>Tratamento para quando perde GPS</t>
  </si>
  <si>
    <t>Gerar relatórios em XLSX</t>
  </si>
  <si>
    <t>Configurar o logrotate</t>
  </si>
  <si>
    <t>Reunião para remodelagem do banco de dados e definição do escopo</t>
  </si>
  <si>
    <t>Ao reiniciar o MQTT todos os alarmes são gerados novamente no banco, ver se vai manter isso</t>
  </si>
  <si>
    <t>Aguardar segundo valor dentro do alarme para de fato alarmar</t>
  </si>
  <si>
    <t>Fazer modificações do esquemático e avaliar novamente</t>
  </si>
  <si>
    <t>Guardar data de fim do alarme no postgres</t>
  </si>
  <si>
    <t>Ajustar ordenação de data na home</t>
  </si>
  <si>
    <t>Adicionar volume no gráfico de linhas do device</t>
  </si>
  <si>
    <t>Colocar as informações de volume naquele tooltip que aparece quando clica no ícone do caminhão no mapa</t>
  </si>
  <si>
    <t>Alteração da forma de selecionar em listas grandes</t>
  </si>
  <si>
    <t>Adicionar opção de selecionar todos ou grupo de usuários ao configurar envio de relatório</t>
  </si>
  <si>
    <t>Página de detalhamento de cada carregameto/descarregamento e abertura de válvula</t>
  </si>
  <si>
    <t>Adicionar campo limiar em alarmes analógicos</t>
  </si>
  <si>
    <t>Incluir a funcionalidade de exportar dados de um device group permitindo a análise de vários dispositivos</t>
  </si>
  <si>
    <t>Mockup de nova página incluindo as modificações dessa fase</t>
  </si>
  <si>
    <t>Ordenações de datas de tabela e campo de pesquisa</t>
  </si>
  <si>
    <t>Verificar porque parte do gráfico fica com um cinza mais escuro</t>
  </si>
  <si>
    <t>REVISÃO</t>
  </si>
  <si>
    <t>Verificar BUG modal de alarmes funcionalidade reconhecer alarmes</t>
  </si>
  <si>
    <t>Verificar posição inicial do mapa</t>
  </si>
  <si>
    <t>Adicionar tela de sumário (apenas alarmes reconhecidos)</t>
  </si>
  <si>
    <t>Consertar rota /measurements/export para tratar CSV duplicado</t>
  </si>
  <si>
    <t>Atualizar compose.prod.yml no IoTTruck</t>
  </si>
  <si>
    <t>Limpar variáveis virtuais de teste que foram para produção (dados no influxDB)</t>
  </si>
  <si>
    <t>Tratar valor de vácuo criando variável virtual</t>
  </si>
  <si>
    <t>Criar rota para listar devices dentro de device_group</t>
  </si>
  <si>
    <t>Criar rota para listar users dentro do user_profile</t>
  </si>
  <si>
    <t>Adicionar um .env para o front</t>
  </si>
  <si>
    <t>Replicar modificações da Carmo - Frontend</t>
  </si>
  <si>
    <t>Replicar modificações da Carmo - Backend</t>
  </si>
  <si>
    <t>Ajustes nos formatos da data</t>
  </si>
  <si>
    <t>Willian, Bernardo, PH, Dayane e Franco</t>
  </si>
  <si>
    <t>PH</t>
  </si>
  <si>
    <t>Willian, Franco, Bernardo, Dayane e JP</t>
  </si>
  <si>
    <t>Solucionar bug de reiniciar o gráfico ao chegar dados</t>
  </si>
  <si>
    <t>Adicionar o exportar em xlsx</t>
  </si>
  <si>
    <t>Criar rota get device by label</t>
  </si>
  <si>
    <t>Adicionar novo modelo de caminhão</t>
  </si>
  <si>
    <t>Introdução do João Pedro ao projeto</t>
  </si>
  <si>
    <t>Willian, JP</t>
  </si>
  <si>
    <t>Fazer com que a regex do datetime não requeira milissegundos como obrigatório</t>
  </si>
  <si>
    <t>Consertando erros do datetime em UTC/BR na rota de totalizados</t>
  </si>
  <si>
    <t>Interpretar pacotes de cache que chegam a analisar frequência de recebimento</t>
  </si>
  <si>
    <t>Criar filtro para a tela de totalizadores</t>
  </si>
  <si>
    <t>Adicionar botão de logoff na topbar</t>
  </si>
  <si>
    <t>Criar script para puxar dados do vácuo para o vácuo limitado aplicando o limite</t>
  </si>
  <si>
    <t>Criar e executar script SQL paa reorganizar variáveis virtuais para o vácuo</t>
  </si>
  <si>
    <t>Criar detalhamento das mudanças do banco e ver o que precisa ser feito</t>
  </si>
  <si>
    <t>Criar mockup para forecast</t>
  </si>
  <si>
    <t>Filtrar tela principal clicando no gráfico de pizza</t>
  </si>
  <si>
    <t>Alterar o filtro da aplicação para os devices groups</t>
  </si>
  <si>
    <t>Fazer alterações para compatibilidade com os novos campos</t>
  </si>
  <si>
    <t>Fazer modificações dos diagramas e avaliar novamente</t>
  </si>
  <si>
    <t>Estudar e começar a aplicar o logging no sistema</t>
  </si>
  <si>
    <t>Criar jupyter de integração para o PH</t>
  </si>
  <si>
    <t>Remover vínculo entre os setups e o log de alarmes e usar o setpoint_value (NOT NULL) ao criar o log de alarmes</t>
  </si>
  <si>
    <t>Atualizar os modelos do SqlAchemy para incluir mudanças feitas</t>
  </si>
  <si>
    <t>Atualizar rotas de API no swagger para incluir mudanças feitas</t>
  </si>
  <si>
    <t>Adicionar opção de filtrar ativos no relatório (gerar com ativos relacionados)</t>
  </si>
  <si>
    <t>Filtrar alarmes pelo device group ao usuário</t>
  </si>
  <si>
    <t>Criar script de alteração para aplicar no deploy as mudanças feitas</t>
  </si>
  <si>
    <t>Atualizar script de criação do banco para incluir mudanças feitas</t>
  </si>
  <si>
    <t>Alterar lógica de alarmes para guardar data de fim do alarme no postgres</t>
  </si>
  <si>
    <t>Ajuste tela de cadastros</t>
  </si>
  <si>
    <t>Reunião para alinhar sobre o código a ser integrado</t>
  </si>
  <si>
    <t>Refatoração dos nomes dos arquivos</t>
  </si>
  <si>
    <t>Testes e Ajustes</t>
  </si>
  <si>
    <t>Deploy</t>
  </si>
  <si>
    <t>Criar um limite para requisições dos gráficos</t>
  </si>
  <si>
    <t>Mockup de novo cadastro</t>
  </si>
  <si>
    <t>Colocar opção de selecionar todos os ativos de um device group</t>
  </si>
  <si>
    <t>Definir novo formato para o pacote do websocket</t>
  </si>
  <si>
    <t>Analisar e documentar o que será feito e o resultado esperado ao fim da sprint</t>
  </si>
  <si>
    <t>Willian, JP, Rafael, Bernardo, Dayane e Franco</t>
  </si>
  <si>
    <t>Atualizar rota de GET devices para listar os grupos aos quais aquele device participa</t>
  </si>
  <si>
    <t>Atualizar vínculo entre alarms e os alarm_setups ao criar o log de alarmes</t>
  </si>
  <si>
    <t>Atualizar lógica de alarmes para lidar com vários alarmes ativos ao mesmo tempo</t>
  </si>
  <si>
    <t>JP</t>
  </si>
  <si>
    <t>Implementar nova transmissão no websocket</t>
  </si>
  <si>
    <t>Atualizar a rota GET/devices/groups/{id}/list-devices para retornar o last_sample junto com as informações do device</t>
  </si>
  <si>
    <t>Alarmar apenas no caso do alarm setup estar ativo</t>
  </si>
  <si>
    <t>Usar os descriptions nos alarm setups para gear o log de alarmes</t>
  </si>
  <si>
    <t>Tratar implicações relativas ao editar e deletar alarm_setups</t>
  </si>
  <si>
    <t>Tratar implicações relativas ao editar e deletar variáveis</t>
  </si>
  <si>
    <t>Tratar implicações relativas ao editar e deletar devices</t>
  </si>
  <si>
    <t>Implementar a geração do relatório com os devices presentes em devices_list</t>
  </si>
  <si>
    <t>Usar o treshold (limiar) para desativar alarmes analógicos</t>
  </si>
  <si>
    <t>Lidar com a reinicialização do MQTT</t>
  </si>
  <si>
    <t>Estudar a viabilidade de exibir notificações</t>
  </si>
  <si>
    <t>Adicionar 'select all' nos selects da página de relatório</t>
  </si>
  <si>
    <t>Ajustar erro de reconhecer alarme no modal</t>
  </si>
  <si>
    <t>Alteração de ícone na página principal</t>
  </si>
  <si>
    <t>Rever e finalizar a modelagem do banco de dados</t>
  </si>
  <si>
    <t>Deletar tabelas attributes e device_group_attributes</t>
  </si>
  <si>
    <t>Adicionar equações referentes ao novo modelo no banco de dados</t>
  </si>
  <si>
    <t>Reunião de alinhamento IoTTruck</t>
  </si>
  <si>
    <t>Reorganizar sprint</t>
  </si>
  <si>
    <t>Atualizar rota POST de device_group_devices para aceitar uma lista e iterar sobre ela</t>
  </si>
  <si>
    <t>Atualizar rotas de API para lidar com os bloqueios do device_group do usuário</t>
  </si>
  <si>
    <t>Atualizar o script de criação do banco</t>
  </si>
  <si>
    <t>Atualizar script de deploy de atualização do banco</t>
  </si>
  <si>
    <t>Atualizar models do SQLAlchemy</t>
  </si>
  <si>
    <t>Atualizar rotas de API</t>
  </si>
  <si>
    <t>Implementar loop para a lógica de totalizados do PH</t>
  </si>
  <si>
    <t>Atualizar a rota de API do relatório para receber a lista de devices para gerar</t>
  </si>
  <si>
    <t>Willlian, JP, Rafael, Bernardo, Franco e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</si>
</sst>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 -416]#,##0.00"/>
    <numFmt numFmtId="165" formatCode="_([$R$ -416]* #,##0.00_);_([$R$ -416]* \(#,##0.00\);_([$R$ -416]* &quot;-&quot;??_);_(@_)"/>
    <numFmt numFmtId="166" formatCode="&quot;R$&quot;\ #,##0.00"/>
  </numFmts>
  <fonts count="1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Ubuntu"/>
      <family val="2"/>
    </font>
    <font>
      <sz val="10"/>
      <color theme="1"/>
      <name val="Ubuntu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4" fillId="2" borderId="2" xfId="0" applyFont="1" applyFill="1" applyBorder="1"/>
    <xf numFmtId="0" fontId="3" fillId="2" borderId="2" xfId="0" applyFont="1" applyFill="1" applyBorder="1"/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/>
    <xf numFmtId="9" fontId="3" fillId="2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2" borderId="1" xfId="0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4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7" fillId="0" borderId="12" xfId="0" applyNumberFormat="1" applyFont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right"/>
    </xf>
    <xf numFmtId="164" fontId="9" fillId="0" borderId="1" xfId="0" applyNumberFormat="1" applyFont="1" applyBorder="1"/>
    <xf numFmtId="0" fontId="10" fillId="0" borderId="1" xfId="0" applyFont="1" applyBorder="1"/>
    <xf numFmtId="165" fontId="11" fillId="0" borderId="13" xfId="0" applyNumberFormat="1" applyFont="1" applyBorder="1" applyAlignment="1">
      <alignment horizontal="center"/>
    </xf>
    <xf numFmtId="164" fontId="12" fillId="0" borderId="1" xfId="0" applyNumberFormat="1" applyFont="1" applyBorder="1"/>
    <xf numFmtId="0" fontId="2" fillId="0" borderId="15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0" fillId="3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'Gráfico Apresentação'!$D$6</c:f>
              <c:strCache>
                <c:ptCount val="1"/>
                <c:pt idx="0">
                  <c:v>%Avanço</c:v>
                </c:pt>
              </c:strCache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A5E-43E2-93F1-AEEF64339EF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600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A5E-43E2-93F1-AEEF64339E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'Gráfico Apresentação'!$D$7</c:f>
              <c:numCache>
                <c:formatCode>0%</c:formatCode>
                <c:ptCount val="1"/>
                <c:pt idx="0">
                  <c:v>0.64444444444444449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5E-43E2-93F1-AEEF64339EFA}"/>
            </c:ext>
          </c:extLst>
        </c:ser>
        <c:ser>
          <c:idx val="1"/>
          <c:order val="1"/>
          <c:tx>
            <c:strRef>
              <c:f>'Gráfico Apresentação'!$G$6</c:f>
              <c:strCache>
                <c:ptCount val="1"/>
                <c:pt idx="0">
                  <c:v>%Uso do Recurso</c:v>
                </c:pt>
              </c:strCache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6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'Gráfico Apresentação'!$G$7</c:f>
              <c:numCache>
                <c:formatCode>0%</c:formatCode>
                <c:ptCount val="1"/>
                <c:pt idx="0">
                  <c:v>0.57478266308086801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A5E-43E2-93F1-AEEF6433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625714"/>
        <c:axId val="1908446214"/>
      </c:barChart>
      <c:catAx>
        <c:axId val="95862571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446214"/>
        <c:crosses val="autoZero"/>
        <c:auto val="1"/>
        <c:lblAlgn val="ctr"/>
        <c:lblOffset val="100"/>
        <c:noMultiLvlLbl val="1"/>
      </c:catAx>
      <c:valAx>
        <c:axId val="190844621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586257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600"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771525</xdr:colOff>
      <xdr:row>7</xdr:row>
      <xdr:rowOff>104775</xdr:rowOff>
    </xdr:from>
    <xdr:ext cx="7077075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ianca De Aguiar Hubner" id="{569FF1BC-3284-4AE0-B6C2-568B90A75F6A}" userId="S::bianca.aguiar@2solve.com::62053aca-fe23-4120-aa5c-644d16887d73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39" dT="2024-09-25T13:26:30.41" personId="{569FF1BC-3284-4AE0-B6C2-568B90A75F6A}" id="{675B436E-35A6-4328-BBAE-D0937C4F2F77}">
    <text>Falta a MOD do JP</text>
  </threadedComment>
  <threadedComment ref="D159" dT="2024-10-07T13:58:45.00" personId="{569FF1BC-3284-4AE0-B6C2-568B90A75F6A}" id="{8CBD7081-F776-401A-BEFE-D07F2053C5E1}">
    <text xml:space="preserve">Falta colocar o do JP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74"/>
  <sheetViews>
    <sheetView showGridLines="0" tabSelected="1" workbookViewId="0">
      <pane ySplit="1" topLeftCell="A98" activePane="bottomLeft" state="frozen"/>
      <selection pane="bottomLeft" activeCell="B119" sqref="B119"/>
    </sheetView>
  </sheetViews>
  <sheetFormatPr defaultColWidth="12.5546875" defaultRowHeight="15.75" customHeight="1" x14ac:dyDescent="0.25"/>
  <cols>
    <col min="1" max="1" width="95.33203125" bestFit="1" customWidth="1"/>
    <col min="2" max="2" width="40.77734375" bestFit="1" customWidth="1"/>
    <col min="3" max="4" width="16.33203125" customWidth="1"/>
    <col min="5" max="5" width="18.109375" customWidth="1"/>
    <col min="6" max="6" width="16" customWidth="1"/>
    <col min="7" max="7" width="16.33203125" customWidth="1"/>
    <col min="8" max="8" width="16.6640625" customWidth="1"/>
  </cols>
  <sheetData>
    <row r="1" spans="1:8" ht="28.8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ht="13.2" x14ac:dyDescent="0.25">
      <c r="A2" s="3" t="s">
        <v>8</v>
      </c>
      <c r="B2" s="4" t="s">
        <v>9</v>
      </c>
      <c r="C2" s="5">
        <v>8</v>
      </c>
      <c r="D2" s="6">
        <f>C2*'Custos Resursos'!$B$4</f>
        <v>243.52</v>
      </c>
      <c r="E2" s="5">
        <v>1.5</v>
      </c>
      <c r="F2" s="6">
        <f>E2*'Custos Resursos'!$B$4</f>
        <v>45.660000000000004</v>
      </c>
      <c r="G2" s="3" t="s">
        <v>10</v>
      </c>
      <c r="H2" s="33">
        <f>IF(G2="CONCLUÍDO",1,0)</f>
        <v>1</v>
      </c>
    </row>
    <row r="3" spans="1:8" ht="13.2" x14ac:dyDescent="0.25">
      <c r="A3" s="3" t="s">
        <v>11</v>
      </c>
      <c r="B3" s="4" t="s">
        <v>9</v>
      </c>
      <c r="C3" s="5">
        <v>16</v>
      </c>
      <c r="D3" s="6">
        <f>C3*'Custos Resursos'!$B$4</f>
        <v>487.04</v>
      </c>
      <c r="E3" s="5">
        <v>4.5</v>
      </c>
      <c r="F3" s="6">
        <f>E3*'Custos Resursos'!$B$4</f>
        <v>136.98000000000002</v>
      </c>
      <c r="G3" s="3" t="s">
        <v>10</v>
      </c>
      <c r="H3" s="33">
        <f t="shared" ref="H3:H12" si="0">IF(G3="CONCLUÍDO",1,0)</f>
        <v>1</v>
      </c>
    </row>
    <row r="4" spans="1:8" ht="13.2" x14ac:dyDescent="0.25">
      <c r="A4" s="3" t="s">
        <v>12</v>
      </c>
      <c r="B4" s="4" t="s">
        <v>9</v>
      </c>
      <c r="C4" s="5">
        <v>8</v>
      </c>
      <c r="D4" s="6">
        <f>C4*'Custos Resursos'!$B$4</f>
        <v>243.52</v>
      </c>
      <c r="E4" s="5">
        <v>4.5</v>
      </c>
      <c r="F4" s="6">
        <f>E4*'Custos Resursos'!$B$4</f>
        <v>136.98000000000002</v>
      </c>
      <c r="G4" s="3" t="s">
        <v>10</v>
      </c>
      <c r="H4" s="33">
        <f t="shared" si="0"/>
        <v>1</v>
      </c>
    </row>
    <row r="5" spans="1:8" ht="13.2" x14ac:dyDescent="0.25">
      <c r="A5" s="7" t="s">
        <v>13</v>
      </c>
      <c r="B5" s="3" t="s">
        <v>14</v>
      </c>
      <c r="C5" s="5">
        <v>24</v>
      </c>
      <c r="D5" s="6">
        <f>C5*'Custos Resursos'!$B$5</f>
        <v>822</v>
      </c>
      <c r="E5" s="5">
        <v>11</v>
      </c>
      <c r="F5" s="6">
        <f>E5*'Custos Resursos'!$B$5</f>
        <v>376.75</v>
      </c>
      <c r="G5" s="3" t="s">
        <v>10</v>
      </c>
      <c r="H5" s="33">
        <f t="shared" si="0"/>
        <v>1</v>
      </c>
    </row>
    <row r="6" spans="1:8" ht="13.2" x14ac:dyDescent="0.25">
      <c r="A6" s="3" t="s">
        <v>15</v>
      </c>
      <c r="B6" s="4" t="s">
        <v>9</v>
      </c>
      <c r="C6" s="8">
        <v>24</v>
      </c>
      <c r="D6" s="6">
        <f>C6*'Custos Resursos'!$B$4</f>
        <v>730.56000000000006</v>
      </c>
      <c r="E6" s="8">
        <v>6.75</v>
      </c>
      <c r="F6" s="6">
        <f>E6*'Custos Resursos'!$B$4</f>
        <v>205.47</v>
      </c>
      <c r="G6" s="3" t="s">
        <v>10</v>
      </c>
      <c r="H6" s="33">
        <f t="shared" si="0"/>
        <v>1</v>
      </c>
    </row>
    <row r="7" spans="1:8" ht="13.2" x14ac:dyDescent="0.25">
      <c r="A7" s="3" t="s">
        <v>16</v>
      </c>
      <c r="B7" s="4" t="s">
        <v>9</v>
      </c>
      <c r="C7" s="8">
        <v>8</v>
      </c>
      <c r="D7" s="6">
        <f>C7*'Custos Resursos'!$B$4</f>
        <v>243.52</v>
      </c>
      <c r="E7" s="8">
        <v>4</v>
      </c>
      <c r="F7" s="6">
        <f>E7*'Custos Resursos'!$B$4</f>
        <v>121.76</v>
      </c>
      <c r="G7" s="3" t="s">
        <v>10</v>
      </c>
      <c r="H7" s="33">
        <f t="shared" si="0"/>
        <v>1</v>
      </c>
    </row>
    <row r="8" spans="1:8" ht="13.2" x14ac:dyDescent="0.25">
      <c r="A8" s="4" t="s">
        <v>17</v>
      </c>
      <c r="B8" s="4" t="s">
        <v>14</v>
      </c>
      <c r="C8" s="8">
        <v>48</v>
      </c>
      <c r="D8" s="6">
        <f>C8*'Custos Resursos'!$B$5</f>
        <v>1644</v>
      </c>
      <c r="E8" s="8">
        <v>5.75</v>
      </c>
      <c r="F8" s="6">
        <f>E8*'Custos Resursos'!$B$5</f>
        <v>196.9375</v>
      </c>
      <c r="G8" s="3" t="s">
        <v>10</v>
      </c>
      <c r="H8" s="33">
        <f t="shared" si="0"/>
        <v>1</v>
      </c>
    </row>
    <row r="9" spans="1:8" ht="13.2" x14ac:dyDescent="0.25">
      <c r="A9" s="4" t="s">
        <v>13</v>
      </c>
      <c r="B9" s="4" t="s">
        <v>9</v>
      </c>
      <c r="C9" s="8">
        <v>16</v>
      </c>
      <c r="D9" s="6">
        <f>C9*'Custos Resursos'!$B$4</f>
        <v>487.04</v>
      </c>
      <c r="E9" s="8">
        <v>4.5</v>
      </c>
      <c r="F9" s="6">
        <f>E9*'Custos Resursos'!$B$4</f>
        <v>136.98000000000002</v>
      </c>
      <c r="G9" s="3" t="s">
        <v>10</v>
      </c>
      <c r="H9" s="33">
        <f t="shared" si="0"/>
        <v>1</v>
      </c>
    </row>
    <row r="10" spans="1:8" ht="13.2" x14ac:dyDescent="0.25">
      <c r="A10" s="4" t="s">
        <v>18</v>
      </c>
      <c r="B10" s="4" t="s">
        <v>14</v>
      </c>
      <c r="C10" s="8">
        <v>2.5</v>
      </c>
      <c r="D10" s="6">
        <f>C10*'Custos Resursos'!$B$5</f>
        <v>85.625</v>
      </c>
      <c r="E10" s="8">
        <v>3.75</v>
      </c>
      <c r="F10" s="6">
        <f>E10*'Custos Resursos'!$B$5</f>
        <v>128.4375</v>
      </c>
      <c r="G10" s="3" t="s">
        <v>10</v>
      </c>
      <c r="H10" s="33">
        <f t="shared" si="0"/>
        <v>1</v>
      </c>
    </row>
    <row r="11" spans="1:8" ht="13.2" x14ac:dyDescent="0.25">
      <c r="A11" s="4" t="s">
        <v>19</v>
      </c>
      <c r="B11" s="4" t="s">
        <v>14</v>
      </c>
      <c r="C11" s="8">
        <v>0.75</v>
      </c>
      <c r="D11" s="6">
        <f>C11*'Custos Resursos'!$B$5</f>
        <v>25.6875</v>
      </c>
      <c r="E11" s="8">
        <v>0.6</v>
      </c>
      <c r="F11" s="6">
        <f>E11*'Custos Resursos'!$B$5</f>
        <v>20.55</v>
      </c>
      <c r="G11" s="3" t="s">
        <v>10</v>
      </c>
      <c r="H11" s="33">
        <f t="shared" si="0"/>
        <v>1</v>
      </c>
    </row>
    <row r="12" spans="1:8" ht="13.2" x14ac:dyDescent="0.25">
      <c r="A12" s="4" t="s">
        <v>20</v>
      </c>
      <c r="B12" s="4" t="s">
        <v>14</v>
      </c>
      <c r="C12" s="8">
        <v>3</v>
      </c>
      <c r="D12" s="6">
        <f>C12*'Custos Resursos'!$B$5</f>
        <v>102.75</v>
      </c>
      <c r="E12" s="8">
        <v>4.5</v>
      </c>
      <c r="F12" s="6">
        <f>E12*'Custos Resursos'!$B$5</f>
        <v>154.125</v>
      </c>
      <c r="G12" s="3" t="s">
        <v>10</v>
      </c>
      <c r="H12" s="33">
        <f t="shared" si="0"/>
        <v>1</v>
      </c>
    </row>
    <row r="13" spans="1:8" ht="13.2" hidden="1" x14ac:dyDescent="0.25">
      <c r="A13" s="9" t="s">
        <v>21</v>
      </c>
      <c r="B13" s="10"/>
      <c r="C13" s="11">
        <f>SUM(C2:C12)</f>
        <v>158.25</v>
      </c>
      <c r="D13" s="12">
        <f>SUM(D2:D9)</f>
        <v>4901.2</v>
      </c>
      <c r="E13" s="11">
        <f>SUM(E2:E12)</f>
        <v>51.35</v>
      </c>
      <c r="F13" s="12">
        <f>SUM(F2:F9)</f>
        <v>1357.5174999999999</v>
      </c>
      <c r="G13" s="10"/>
      <c r="H13" s="13"/>
    </row>
    <row r="14" spans="1:8" ht="13.2" x14ac:dyDescent="0.25">
      <c r="A14" s="3" t="s">
        <v>42</v>
      </c>
      <c r="B14" s="3" t="s">
        <v>43</v>
      </c>
      <c r="C14" s="5">
        <v>1</v>
      </c>
      <c r="D14" s="37">
        <f>C14*20.96</f>
        <v>20.96</v>
      </c>
      <c r="E14" s="5">
        <v>0.7</v>
      </c>
      <c r="F14" s="37">
        <f>E14*20.96</f>
        <v>14.671999999999999</v>
      </c>
      <c r="G14" s="3" t="s">
        <v>10</v>
      </c>
      <c r="H14" s="33">
        <f>IF(G14="CONCLUÍDO",1,0)</f>
        <v>1</v>
      </c>
    </row>
    <row r="15" spans="1:8" ht="13.2" x14ac:dyDescent="0.25">
      <c r="A15" s="3" t="s">
        <v>15</v>
      </c>
      <c r="B15" s="3" t="s">
        <v>9</v>
      </c>
      <c r="C15" s="5">
        <v>24</v>
      </c>
      <c r="D15" s="6">
        <f>C15*'Custos Resursos'!$B$4</f>
        <v>730.56000000000006</v>
      </c>
      <c r="E15" s="5">
        <v>6.75</v>
      </c>
      <c r="F15" s="6">
        <f>E15*'Custos Resursos'!$B$4</f>
        <v>205.47</v>
      </c>
      <c r="G15" s="3" t="s">
        <v>10</v>
      </c>
      <c r="H15" s="33">
        <f t="shared" ref="H15:H173" si="1">IF(G15="CONCLUÍDO",1,0)</f>
        <v>1</v>
      </c>
    </row>
    <row r="16" spans="1:8" ht="13.2" x14ac:dyDescent="0.25">
      <c r="A16" s="3" t="s">
        <v>16</v>
      </c>
      <c r="B16" s="3" t="s">
        <v>9</v>
      </c>
      <c r="C16" s="5">
        <v>8</v>
      </c>
      <c r="D16" s="6">
        <f>C16*'Custos Resursos'!$B$4</f>
        <v>243.52</v>
      </c>
      <c r="E16" s="5">
        <v>8.35</v>
      </c>
      <c r="F16" s="6">
        <f>E16*'Custos Resursos'!$B$4</f>
        <v>254.17400000000001</v>
      </c>
      <c r="G16" s="3" t="s">
        <v>10</v>
      </c>
      <c r="H16" s="33">
        <f t="shared" si="1"/>
        <v>1</v>
      </c>
    </row>
    <row r="17" spans="1:8" ht="13.2" x14ac:dyDescent="0.25">
      <c r="A17" s="3" t="s">
        <v>44</v>
      </c>
      <c r="B17" s="3" t="s">
        <v>9</v>
      </c>
      <c r="C17" s="5">
        <v>12</v>
      </c>
      <c r="D17" s="6">
        <f>C17*'Custos Resursos'!$B$4</f>
        <v>365.28000000000003</v>
      </c>
      <c r="E17" s="5">
        <v>9.1</v>
      </c>
      <c r="F17" s="6">
        <f>E17*'Custos Resursos'!$B$4</f>
        <v>277.00400000000002</v>
      </c>
      <c r="G17" s="3" t="s">
        <v>10</v>
      </c>
      <c r="H17" s="33">
        <f t="shared" si="1"/>
        <v>1</v>
      </c>
    </row>
    <row r="18" spans="1:8" ht="13.2" x14ac:dyDescent="0.25">
      <c r="A18" s="3" t="s">
        <v>45</v>
      </c>
      <c r="B18" s="3" t="s">
        <v>9</v>
      </c>
      <c r="C18" s="5">
        <v>2</v>
      </c>
      <c r="D18" s="6">
        <f>C18*'Custos Resursos'!$B$4</f>
        <v>60.88</v>
      </c>
      <c r="E18" s="5">
        <v>2.4</v>
      </c>
      <c r="F18" s="6">
        <f>E18*'Custos Resursos'!$B$4</f>
        <v>73.055999999999997</v>
      </c>
      <c r="G18" s="3" t="s">
        <v>10</v>
      </c>
      <c r="H18" s="33">
        <f t="shared" si="1"/>
        <v>1</v>
      </c>
    </row>
    <row r="19" spans="1:8" ht="13.2" x14ac:dyDescent="0.25">
      <c r="A19" s="3" t="s">
        <v>46</v>
      </c>
      <c r="B19" s="3" t="s">
        <v>9</v>
      </c>
      <c r="C19" s="5">
        <v>12</v>
      </c>
      <c r="D19" s="6">
        <f>C19*'Custos Resursos'!$B$4</f>
        <v>365.28000000000003</v>
      </c>
      <c r="E19" s="5">
        <v>19</v>
      </c>
      <c r="F19" s="6">
        <f>E19*'Custos Resursos'!$B$4</f>
        <v>578.36</v>
      </c>
      <c r="G19" s="3" t="s">
        <v>10</v>
      </c>
      <c r="H19" s="33">
        <f t="shared" si="1"/>
        <v>1</v>
      </c>
    </row>
    <row r="20" spans="1:8" ht="13.2" x14ac:dyDescent="0.25">
      <c r="A20" s="14" t="s">
        <v>47</v>
      </c>
      <c r="B20" s="3" t="s">
        <v>14</v>
      </c>
      <c r="C20" s="5">
        <v>3.5</v>
      </c>
      <c r="D20" s="6">
        <f>C20*'Custos Resursos'!$B$5</f>
        <v>119.875</v>
      </c>
      <c r="E20" s="5">
        <v>3.75</v>
      </c>
      <c r="F20" s="6">
        <f>E20*'Custos Resursos'!$B$5</f>
        <v>128.4375</v>
      </c>
      <c r="G20" s="3" t="s">
        <v>10</v>
      </c>
      <c r="H20" s="33">
        <f t="shared" si="1"/>
        <v>1</v>
      </c>
    </row>
    <row r="21" spans="1:8" ht="13.2" x14ac:dyDescent="0.25">
      <c r="A21" s="3" t="s">
        <v>48</v>
      </c>
      <c r="B21" s="3" t="s">
        <v>14</v>
      </c>
      <c r="C21" s="5">
        <v>1.5</v>
      </c>
      <c r="D21" s="6">
        <f>C21*'Custos Resursos'!$B$5</f>
        <v>51.375</v>
      </c>
      <c r="E21" s="5">
        <v>1.6</v>
      </c>
      <c r="F21" s="6">
        <f>E21*'Custos Resursos'!$B$5</f>
        <v>54.800000000000004</v>
      </c>
      <c r="G21" s="3" t="s">
        <v>10</v>
      </c>
      <c r="H21" s="33">
        <f t="shared" si="1"/>
        <v>1</v>
      </c>
    </row>
    <row r="22" spans="1:8" ht="13.2" x14ac:dyDescent="0.25">
      <c r="A22" s="3" t="s">
        <v>49</v>
      </c>
      <c r="B22" s="3" t="s">
        <v>14</v>
      </c>
      <c r="C22" s="5">
        <v>2</v>
      </c>
      <c r="D22" s="6">
        <f>C22*'Custos Resursos'!$B$5</f>
        <v>68.5</v>
      </c>
      <c r="E22" s="5">
        <v>1</v>
      </c>
      <c r="F22" s="6">
        <f>E22*'Custos Resursos'!$B$5</f>
        <v>34.25</v>
      </c>
      <c r="G22" s="3" t="s">
        <v>10</v>
      </c>
      <c r="H22" s="33">
        <f t="shared" si="1"/>
        <v>1</v>
      </c>
    </row>
    <row r="23" spans="1:8" ht="13.2" x14ac:dyDescent="0.25">
      <c r="A23" s="3" t="s">
        <v>50</v>
      </c>
      <c r="B23" s="3" t="s">
        <v>14</v>
      </c>
      <c r="C23" s="5">
        <v>1</v>
      </c>
      <c r="D23" s="6">
        <f>C23*'Custos Resursos'!$B$5</f>
        <v>34.25</v>
      </c>
      <c r="E23" s="5">
        <v>0.7</v>
      </c>
      <c r="F23" s="6">
        <f>E23*'Custos Resursos'!$B$5</f>
        <v>23.974999999999998</v>
      </c>
      <c r="G23" s="3" t="s">
        <v>10</v>
      </c>
      <c r="H23" s="33">
        <f t="shared" si="1"/>
        <v>1</v>
      </c>
    </row>
    <row r="24" spans="1:8" ht="13.2" x14ac:dyDescent="0.25">
      <c r="A24" s="3" t="s">
        <v>51</v>
      </c>
      <c r="B24" s="3" t="s">
        <v>14</v>
      </c>
      <c r="C24" s="5">
        <v>5</v>
      </c>
      <c r="D24" s="6">
        <f>C24*'Custos Resursos'!$B$5</f>
        <v>171.25</v>
      </c>
      <c r="E24" s="5">
        <v>3</v>
      </c>
      <c r="F24" s="6">
        <f>E24*'Custos Resursos'!$B$5</f>
        <v>102.75</v>
      </c>
      <c r="G24" s="3" t="s">
        <v>10</v>
      </c>
      <c r="H24" s="33">
        <f t="shared" si="1"/>
        <v>1</v>
      </c>
    </row>
    <row r="25" spans="1:8" ht="13.2" x14ac:dyDescent="0.25">
      <c r="A25" s="3" t="s">
        <v>52</v>
      </c>
      <c r="B25" s="3" t="s">
        <v>14</v>
      </c>
      <c r="C25" s="5">
        <v>1.5</v>
      </c>
      <c r="D25" s="6">
        <f>C25*'Custos Resursos'!$B$5</f>
        <v>51.375</v>
      </c>
      <c r="E25" s="5">
        <v>7.3</v>
      </c>
      <c r="F25" s="6">
        <f>E25*'Custos Resursos'!$B$5</f>
        <v>250.02500000000001</v>
      </c>
      <c r="G25" s="3" t="s">
        <v>10</v>
      </c>
      <c r="H25" s="33">
        <f t="shared" si="1"/>
        <v>1</v>
      </c>
    </row>
    <row r="26" spans="1:8" ht="13.2" x14ac:dyDescent="0.25">
      <c r="A26" s="3" t="s">
        <v>53</v>
      </c>
      <c r="B26" s="3" t="s">
        <v>14</v>
      </c>
      <c r="C26" s="5">
        <v>10</v>
      </c>
      <c r="D26" s="6">
        <f>C26*'Custos Resursos'!$B$5</f>
        <v>342.5</v>
      </c>
      <c r="E26" s="5">
        <v>10.9</v>
      </c>
      <c r="F26" s="6">
        <f>E26*'Custos Resursos'!$B$5</f>
        <v>373.32499999999999</v>
      </c>
      <c r="G26" s="3" t="s">
        <v>10</v>
      </c>
      <c r="H26" s="33">
        <f t="shared" si="1"/>
        <v>1</v>
      </c>
    </row>
    <row r="27" spans="1:8" ht="13.2" x14ac:dyDescent="0.25">
      <c r="A27" s="3" t="s">
        <v>54</v>
      </c>
      <c r="B27" s="3" t="s">
        <v>14</v>
      </c>
      <c r="C27" s="5">
        <v>23.5</v>
      </c>
      <c r="D27" s="6">
        <f>C27*'Custos Resursos'!$B$5</f>
        <v>804.875</v>
      </c>
      <c r="E27" s="5">
        <v>23.75</v>
      </c>
      <c r="F27" s="6">
        <f>E27*'Custos Resursos'!$B$5</f>
        <v>813.4375</v>
      </c>
      <c r="G27" s="3" t="s">
        <v>10</v>
      </c>
      <c r="H27" s="33">
        <f t="shared" si="1"/>
        <v>1</v>
      </c>
    </row>
    <row r="28" spans="1:8" ht="13.2" hidden="1" x14ac:dyDescent="0.25">
      <c r="A28" s="15" t="s">
        <v>55</v>
      </c>
      <c r="B28" s="16"/>
      <c r="C28" s="17">
        <f>SUM(C14:C27)</f>
        <v>107</v>
      </c>
      <c r="D28" s="35">
        <f t="shared" ref="D28:F28" si="2">SUM(D14:D27)</f>
        <v>3430.4800000000005</v>
      </c>
      <c r="E28" s="17">
        <f t="shared" si="2"/>
        <v>98.3</v>
      </c>
      <c r="F28" s="35">
        <f t="shared" si="2"/>
        <v>3183.7359999999999</v>
      </c>
      <c r="G28" s="16"/>
      <c r="H28" s="13"/>
    </row>
    <row r="29" spans="1:8" ht="13.2" x14ac:dyDescent="0.25">
      <c r="A29" s="4" t="s">
        <v>22</v>
      </c>
      <c r="B29" s="4" t="s">
        <v>9</v>
      </c>
      <c r="C29" s="8">
        <v>6</v>
      </c>
      <c r="D29" s="6">
        <f>C29*'Custos Resursos'!$B$4</f>
        <v>182.64000000000001</v>
      </c>
      <c r="E29" s="8"/>
      <c r="F29" s="6">
        <f>E29*'Custos Resursos'!$B$4</f>
        <v>0</v>
      </c>
      <c r="G29" s="4" t="s">
        <v>64</v>
      </c>
      <c r="H29" s="33">
        <f t="shared" si="1"/>
        <v>0</v>
      </c>
    </row>
    <row r="30" spans="1:8" ht="13.2" x14ac:dyDescent="0.25">
      <c r="A30" s="3" t="s">
        <v>59</v>
      </c>
      <c r="B30" s="3" t="s">
        <v>9</v>
      </c>
      <c r="C30" s="5">
        <v>6</v>
      </c>
      <c r="D30" s="6">
        <f>C30*'Custos Resursos'!$B$4</f>
        <v>182.64000000000001</v>
      </c>
      <c r="E30" s="5">
        <v>3.2</v>
      </c>
      <c r="F30" s="6">
        <f>E30*'Custos Resursos'!$B$4</f>
        <v>97.408000000000015</v>
      </c>
      <c r="G30" s="3" t="s">
        <v>10</v>
      </c>
      <c r="H30" s="33">
        <f t="shared" si="1"/>
        <v>1</v>
      </c>
    </row>
    <row r="31" spans="1:8" ht="13.2" x14ac:dyDescent="0.25">
      <c r="A31" s="3" t="s">
        <v>60</v>
      </c>
      <c r="B31" s="3" t="s">
        <v>14</v>
      </c>
      <c r="C31" s="5">
        <v>2</v>
      </c>
      <c r="D31" s="6">
        <f>C31*'Custos Resursos'!$B$5</f>
        <v>68.5</v>
      </c>
      <c r="E31" s="5">
        <v>2.4</v>
      </c>
      <c r="F31" s="6">
        <f>E31*'Custos Resursos'!$B$5</f>
        <v>82.2</v>
      </c>
      <c r="G31" s="3" t="s">
        <v>10</v>
      </c>
      <c r="H31" s="33">
        <f t="shared" si="1"/>
        <v>1</v>
      </c>
    </row>
    <row r="32" spans="1:8" ht="13.2" x14ac:dyDescent="0.25">
      <c r="A32" s="3" t="s">
        <v>61</v>
      </c>
      <c r="B32" s="3" t="s">
        <v>9</v>
      </c>
      <c r="C32" s="5">
        <v>1</v>
      </c>
      <c r="D32" s="6">
        <f>C32*'Custos Resursos'!$B$4</f>
        <v>30.44</v>
      </c>
      <c r="E32" s="5">
        <v>1.2</v>
      </c>
      <c r="F32" s="6">
        <f>E32*'Custos Resursos'!$B$4</f>
        <v>36.527999999999999</v>
      </c>
      <c r="G32" s="3" t="s">
        <v>10</v>
      </c>
      <c r="H32" s="33">
        <f t="shared" si="1"/>
        <v>1</v>
      </c>
    </row>
    <row r="33" spans="1:8" ht="13.2" x14ac:dyDescent="0.25">
      <c r="A33" s="3" t="s">
        <v>67</v>
      </c>
      <c r="B33" s="3" t="s">
        <v>9</v>
      </c>
      <c r="C33" s="5">
        <v>3</v>
      </c>
      <c r="D33" s="6">
        <f>C33*'Custos Resursos'!$B$4</f>
        <v>91.320000000000007</v>
      </c>
      <c r="E33" s="5">
        <v>3</v>
      </c>
      <c r="F33" s="6">
        <f>E33*'Custos Resursos'!$B$4</f>
        <v>91.320000000000007</v>
      </c>
      <c r="G33" s="3" t="s">
        <v>10</v>
      </c>
      <c r="H33" s="33">
        <f t="shared" si="1"/>
        <v>1</v>
      </c>
    </row>
    <row r="34" spans="1:8" ht="13.2" x14ac:dyDescent="0.25">
      <c r="A34" s="3" t="s">
        <v>74</v>
      </c>
      <c r="B34" s="3" t="s">
        <v>9</v>
      </c>
      <c r="C34" s="5">
        <v>8</v>
      </c>
      <c r="D34" s="6">
        <f>C34*'Custos Resursos'!$B$4</f>
        <v>243.52</v>
      </c>
      <c r="E34" s="5">
        <v>10.7</v>
      </c>
      <c r="F34" s="6">
        <f>E34*'Custos Resursos'!$B$4</f>
        <v>325.70799999999997</v>
      </c>
      <c r="G34" s="3" t="s">
        <v>10</v>
      </c>
      <c r="H34" s="33">
        <f t="shared" si="1"/>
        <v>1</v>
      </c>
    </row>
    <row r="35" spans="1:8" ht="13.2" x14ac:dyDescent="0.25">
      <c r="A35" s="3" t="s">
        <v>83</v>
      </c>
      <c r="B35" s="39" t="s">
        <v>9</v>
      </c>
      <c r="C35" s="5">
        <v>2</v>
      </c>
      <c r="D35" s="6">
        <f>C35*'Custos Resursos'!$B$4</f>
        <v>60.88</v>
      </c>
      <c r="E35" s="5">
        <v>2.75</v>
      </c>
      <c r="F35" s="6">
        <f>E35*'Custos Resursos'!$B$4</f>
        <v>83.710000000000008</v>
      </c>
      <c r="G35" s="3" t="s">
        <v>10</v>
      </c>
      <c r="H35" s="33">
        <f t="shared" si="1"/>
        <v>1</v>
      </c>
    </row>
    <row r="36" spans="1:8" ht="13.2" x14ac:dyDescent="0.25">
      <c r="A36" s="39" t="s">
        <v>106</v>
      </c>
      <c r="B36" s="3" t="s">
        <v>9</v>
      </c>
      <c r="C36" s="5">
        <v>1</v>
      </c>
      <c r="D36" s="6">
        <f>C36*'Custos Resursos'!$B$4</f>
        <v>30.44</v>
      </c>
      <c r="E36" s="5">
        <v>1.1000000000000001</v>
      </c>
      <c r="F36" s="6">
        <f>E36*'Custos Resursos'!$B$4</f>
        <v>33.484000000000002</v>
      </c>
      <c r="G36" s="3" t="s">
        <v>10</v>
      </c>
      <c r="H36" s="33">
        <f t="shared" si="1"/>
        <v>1</v>
      </c>
    </row>
    <row r="37" spans="1:8" ht="13.2" x14ac:dyDescent="0.25">
      <c r="A37" s="39" t="s">
        <v>107</v>
      </c>
      <c r="B37" s="3" t="s">
        <v>9</v>
      </c>
      <c r="C37" s="5">
        <v>0.7</v>
      </c>
      <c r="D37" s="6">
        <f>C37*'Custos Resursos'!$B$4</f>
        <v>21.308</v>
      </c>
      <c r="E37" s="5">
        <v>2.35</v>
      </c>
      <c r="F37" s="6">
        <f>E37*'Custos Resursos'!$B$4</f>
        <v>71.534000000000006</v>
      </c>
      <c r="G37" s="3" t="s">
        <v>10</v>
      </c>
      <c r="H37" s="33">
        <f t="shared" si="1"/>
        <v>1</v>
      </c>
    </row>
    <row r="38" spans="1:8" ht="13.2" x14ac:dyDescent="0.25">
      <c r="A38" s="39" t="s">
        <v>108</v>
      </c>
      <c r="B38" s="3" t="s">
        <v>9</v>
      </c>
      <c r="C38" s="5">
        <v>0.5</v>
      </c>
      <c r="D38" s="6">
        <f>C38*'Custos Resursos'!$B$4</f>
        <v>15.22</v>
      </c>
      <c r="E38" s="5">
        <v>0.4</v>
      </c>
      <c r="F38" s="6">
        <f>E38*'Custos Resursos'!$B$4</f>
        <v>12.176000000000002</v>
      </c>
      <c r="G38" s="3" t="s">
        <v>10</v>
      </c>
      <c r="H38" s="33">
        <f t="shared" si="1"/>
        <v>1</v>
      </c>
    </row>
    <row r="39" spans="1:8" ht="13.2" x14ac:dyDescent="0.25">
      <c r="A39" s="3" t="s">
        <v>69</v>
      </c>
      <c r="B39" s="3" t="s">
        <v>14</v>
      </c>
      <c r="C39" s="5">
        <v>0.5</v>
      </c>
      <c r="D39" s="6">
        <f>C39*'Custos Resursos'!$B$5</f>
        <v>17.125</v>
      </c>
      <c r="E39" s="5">
        <v>0.1</v>
      </c>
      <c r="F39" s="6">
        <f>E39*'Custos Resursos'!$B$5</f>
        <v>3.4250000000000003</v>
      </c>
      <c r="G39" s="3" t="s">
        <v>10</v>
      </c>
      <c r="H39" s="33">
        <f t="shared" si="1"/>
        <v>1</v>
      </c>
    </row>
    <row r="40" spans="1:8" ht="13.2" x14ac:dyDescent="0.25">
      <c r="A40" s="3" t="s">
        <v>62</v>
      </c>
      <c r="B40" s="3" t="s">
        <v>14</v>
      </c>
      <c r="C40" s="5">
        <v>1</v>
      </c>
      <c r="D40" s="6">
        <f>C40*'Custos Resursos'!$B$5</f>
        <v>34.25</v>
      </c>
      <c r="E40" s="5">
        <v>0.6</v>
      </c>
      <c r="F40" s="6">
        <f>E40*'Custos Resursos'!$B$5</f>
        <v>20.55</v>
      </c>
      <c r="G40" s="3" t="s">
        <v>10</v>
      </c>
      <c r="H40" s="33">
        <f t="shared" si="1"/>
        <v>1</v>
      </c>
    </row>
    <row r="41" spans="1:8" ht="13.2" x14ac:dyDescent="0.25">
      <c r="A41" s="3" t="s">
        <v>68</v>
      </c>
      <c r="B41" s="3" t="s">
        <v>14</v>
      </c>
      <c r="C41" s="5">
        <v>2</v>
      </c>
      <c r="D41" s="6">
        <f>C41*'Custos Resursos'!$B$5</f>
        <v>68.5</v>
      </c>
      <c r="E41" s="5">
        <v>1.6</v>
      </c>
      <c r="F41" s="6">
        <f>E41*'Custos Resursos'!$B$5</f>
        <v>54.800000000000004</v>
      </c>
      <c r="G41" s="3" t="s">
        <v>10</v>
      </c>
      <c r="H41" s="33">
        <f t="shared" si="1"/>
        <v>1</v>
      </c>
    </row>
    <row r="42" spans="1:8" ht="13.2" x14ac:dyDescent="0.25">
      <c r="A42" s="3" t="s">
        <v>70</v>
      </c>
      <c r="B42" s="3" t="s">
        <v>14</v>
      </c>
      <c r="C42" s="5">
        <v>2</v>
      </c>
      <c r="D42" s="6">
        <f>C42*'Custos Resursos'!$B$5</f>
        <v>68.5</v>
      </c>
      <c r="E42" s="5">
        <v>2</v>
      </c>
      <c r="F42" s="6">
        <f>E42*'Custos Resursos'!$B$5</f>
        <v>68.5</v>
      </c>
      <c r="G42" s="3" t="s">
        <v>10</v>
      </c>
      <c r="H42" s="33">
        <f t="shared" si="1"/>
        <v>1</v>
      </c>
    </row>
    <row r="43" spans="1:8" ht="13.2" x14ac:dyDescent="0.25">
      <c r="A43" s="3" t="s">
        <v>71</v>
      </c>
      <c r="B43" s="3" t="s">
        <v>14</v>
      </c>
      <c r="C43" s="5">
        <v>3</v>
      </c>
      <c r="D43" s="6">
        <f>C43*'Custos Resursos'!$B$5</f>
        <v>102.75</v>
      </c>
      <c r="E43" s="5">
        <v>7.65</v>
      </c>
      <c r="F43" s="6">
        <f>E43*'Custos Resursos'!$B$5</f>
        <v>262.01249999999999</v>
      </c>
      <c r="G43" s="3" t="s">
        <v>10</v>
      </c>
      <c r="H43" s="33">
        <f t="shared" si="1"/>
        <v>1</v>
      </c>
    </row>
    <row r="44" spans="1:8" ht="13.2" x14ac:dyDescent="0.25">
      <c r="A44" s="3" t="s">
        <v>72</v>
      </c>
      <c r="B44" s="3" t="s">
        <v>14</v>
      </c>
      <c r="C44" s="5">
        <v>4</v>
      </c>
      <c r="D44" s="6">
        <f>C44*'Custos Resursos'!$B$5</f>
        <v>137</v>
      </c>
      <c r="E44" s="5">
        <v>3</v>
      </c>
      <c r="F44" s="6">
        <f>E44*'Custos Resursos'!$B$5</f>
        <v>102.75</v>
      </c>
      <c r="G44" s="3" t="s">
        <v>10</v>
      </c>
      <c r="H44" s="33">
        <f t="shared" si="1"/>
        <v>1</v>
      </c>
    </row>
    <row r="45" spans="1:8" ht="13.2" x14ac:dyDescent="0.25">
      <c r="A45" s="3" t="s">
        <v>73</v>
      </c>
      <c r="B45" s="3" t="s">
        <v>14</v>
      </c>
      <c r="C45" s="5">
        <v>0.5</v>
      </c>
      <c r="D45" s="6">
        <f>C45*'Custos Resursos'!$B$5</f>
        <v>17.125</v>
      </c>
      <c r="E45" s="5">
        <v>0.5</v>
      </c>
      <c r="F45" s="6">
        <f>E45*'Custos Resursos'!$B$5</f>
        <v>17.125</v>
      </c>
      <c r="G45" s="3" t="s">
        <v>10</v>
      </c>
      <c r="H45" s="33">
        <f t="shared" si="1"/>
        <v>1</v>
      </c>
    </row>
    <row r="46" spans="1:8" ht="13.2" x14ac:dyDescent="0.25">
      <c r="A46" s="3" t="s">
        <v>75</v>
      </c>
      <c r="B46" s="3" t="s">
        <v>14</v>
      </c>
      <c r="C46" s="5">
        <v>4</v>
      </c>
      <c r="D46" s="6">
        <f>C46*'Custos Resursos'!$B$5</f>
        <v>137</v>
      </c>
      <c r="E46" s="5">
        <v>11.8</v>
      </c>
      <c r="F46" s="6">
        <f>E46*'Custos Resursos'!$B$5</f>
        <v>404.15000000000003</v>
      </c>
      <c r="G46" s="3" t="s">
        <v>10</v>
      </c>
      <c r="H46" s="33">
        <f t="shared" si="1"/>
        <v>1</v>
      </c>
    </row>
    <row r="47" spans="1:8" ht="13.2" x14ac:dyDescent="0.25">
      <c r="A47" s="3" t="s">
        <v>63</v>
      </c>
      <c r="B47" s="3" t="s">
        <v>14</v>
      </c>
      <c r="C47" s="5">
        <v>8</v>
      </c>
      <c r="D47" s="6">
        <f>C47*'Custos Resursos'!$B$5</f>
        <v>274</v>
      </c>
      <c r="E47" s="5">
        <v>17.5</v>
      </c>
      <c r="F47" s="6">
        <f>E47*'Custos Resursos'!$B$5</f>
        <v>599.375</v>
      </c>
      <c r="G47" s="3" t="s">
        <v>10</v>
      </c>
      <c r="H47" s="33">
        <f t="shared" si="1"/>
        <v>1</v>
      </c>
    </row>
    <row r="48" spans="1:8" ht="13.2" x14ac:dyDescent="0.25">
      <c r="A48" s="3" t="s">
        <v>76</v>
      </c>
      <c r="B48" s="3" t="s">
        <v>77</v>
      </c>
      <c r="C48" s="5">
        <v>0.5</v>
      </c>
      <c r="D48" s="6">
        <f>C48*('Custos Resursos'!$B$2+'Custos Resursos'!$B$3)</f>
        <v>48.314999999999998</v>
      </c>
      <c r="E48" s="5">
        <v>0.5</v>
      </c>
      <c r="F48" s="6">
        <f>E48*('Custos Resursos'!$B$2+'Custos Resursos'!$B$3)</f>
        <v>48.314999999999998</v>
      </c>
      <c r="G48" s="3" t="s">
        <v>10</v>
      </c>
      <c r="H48" s="33">
        <f t="shared" si="1"/>
        <v>1</v>
      </c>
    </row>
    <row r="49" spans="1:8" ht="13.2" x14ac:dyDescent="0.25">
      <c r="A49" s="3" t="s">
        <v>84</v>
      </c>
      <c r="B49" s="3" t="s">
        <v>9</v>
      </c>
      <c r="C49" s="5">
        <v>3</v>
      </c>
      <c r="D49" s="6">
        <f>C49*'Custos Resursos'!$B$4</f>
        <v>91.320000000000007</v>
      </c>
      <c r="E49" s="5">
        <v>2.1</v>
      </c>
      <c r="F49" s="6">
        <f>E49*'Custos Resursos'!$B$4</f>
        <v>63.924000000000007</v>
      </c>
      <c r="G49" s="3" t="s">
        <v>10</v>
      </c>
      <c r="H49" s="36">
        <f t="shared" si="1"/>
        <v>1</v>
      </c>
    </row>
    <row r="50" spans="1:8" ht="13.2" x14ac:dyDescent="0.25">
      <c r="A50" s="39" t="s">
        <v>109</v>
      </c>
      <c r="B50" s="3" t="s">
        <v>9</v>
      </c>
      <c r="C50" s="5">
        <v>6</v>
      </c>
      <c r="D50" s="6">
        <f>C50*'Custos Resursos'!$B$4</f>
        <v>182.64000000000001</v>
      </c>
      <c r="E50" s="5">
        <v>3.65</v>
      </c>
      <c r="F50" s="6">
        <f>E50*'Custos Resursos'!$B$4</f>
        <v>111.10600000000001</v>
      </c>
      <c r="G50" s="3" t="s">
        <v>10</v>
      </c>
      <c r="H50" s="36">
        <f t="shared" si="1"/>
        <v>1</v>
      </c>
    </row>
    <row r="51" spans="1:8" ht="13.2" x14ac:dyDescent="0.25">
      <c r="A51" s="39" t="s">
        <v>98</v>
      </c>
      <c r="B51" s="3" t="s">
        <v>9</v>
      </c>
      <c r="C51" s="5">
        <v>1</v>
      </c>
      <c r="D51" s="6">
        <f>C51*'Custos Resursos'!$B$4</f>
        <v>30.44</v>
      </c>
      <c r="E51" s="5">
        <v>0.75</v>
      </c>
      <c r="F51" s="6">
        <f>E51*'Custos Resursos'!$B$4</f>
        <v>22.830000000000002</v>
      </c>
      <c r="G51" s="3" t="s">
        <v>117</v>
      </c>
      <c r="H51" s="36">
        <f t="shared" si="1"/>
        <v>0</v>
      </c>
    </row>
    <row r="52" spans="1:8" ht="13.2" x14ac:dyDescent="0.25">
      <c r="A52" s="39" t="s">
        <v>84</v>
      </c>
      <c r="B52" s="3" t="s">
        <v>9</v>
      </c>
      <c r="C52" s="5">
        <v>3</v>
      </c>
      <c r="D52" s="6">
        <f>C52*'Custos Resursos'!$B$4</f>
        <v>91.320000000000007</v>
      </c>
      <c r="E52" s="5">
        <v>2.1</v>
      </c>
      <c r="F52" s="6">
        <f>E52*'Custos Resursos'!$B$4</f>
        <v>63.924000000000007</v>
      </c>
      <c r="G52" s="3" t="s">
        <v>10</v>
      </c>
      <c r="H52" s="36">
        <f t="shared" si="1"/>
        <v>1</v>
      </c>
    </row>
    <row r="53" spans="1:8" ht="13.2" x14ac:dyDescent="0.25">
      <c r="A53" s="39" t="s">
        <v>110</v>
      </c>
      <c r="B53" s="3" t="s">
        <v>9</v>
      </c>
      <c r="C53" s="5">
        <v>1</v>
      </c>
      <c r="D53" s="6">
        <f>C53*'Custos Resursos'!$B$4</f>
        <v>30.44</v>
      </c>
      <c r="E53" s="5"/>
      <c r="F53" s="6">
        <f>E53*'Custos Resursos'!$B$4</f>
        <v>0</v>
      </c>
      <c r="G53" s="3" t="s">
        <v>64</v>
      </c>
      <c r="H53" s="36">
        <f t="shared" si="1"/>
        <v>0</v>
      </c>
    </row>
    <row r="54" spans="1:8" ht="13.2" x14ac:dyDescent="0.25">
      <c r="A54" s="39" t="s">
        <v>111</v>
      </c>
      <c r="B54" s="3" t="s">
        <v>9</v>
      </c>
      <c r="C54" s="5">
        <v>16</v>
      </c>
      <c r="D54" s="6">
        <f>C54*'Custos Resursos'!$B$4</f>
        <v>487.04</v>
      </c>
      <c r="E54" s="5">
        <v>21.6</v>
      </c>
      <c r="F54" s="6">
        <f>E54*'Custos Resursos'!$B$4</f>
        <v>657.50400000000002</v>
      </c>
      <c r="G54" s="3" t="s">
        <v>10</v>
      </c>
      <c r="H54" s="36">
        <f t="shared" si="1"/>
        <v>1</v>
      </c>
    </row>
    <row r="55" spans="1:8" ht="13.2" x14ac:dyDescent="0.25">
      <c r="A55" s="39" t="s">
        <v>135</v>
      </c>
      <c r="B55" s="3" t="s">
        <v>9</v>
      </c>
      <c r="C55" s="5">
        <v>0.65</v>
      </c>
      <c r="D55" s="6">
        <f>C55*'Custos Resursos'!$B$4</f>
        <v>19.786000000000001</v>
      </c>
      <c r="E55" s="5">
        <v>0.6</v>
      </c>
      <c r="F55" s="6">
        <f>E55*'Custos Resursos'!$B$4</f>
        <v>18.263999999999999</v>
      </c>
      <c r="G55" s="3" t="s">
        <v>10</v>
      </c>
      <c r="H55" s="36">
        <f t="shared" si="1"/>
        <v>1</v>
      </c>
    </row>
    <row r="56" spans="1:8" ht="13.2" x14ac:dyDescent="0.25">
      <c r="A56" s="39" t="s">
        <v>143</v>
      </c>
      <c r="B56" s="3" t="s">
        <v>9</v>
      </c>
      <c r="C56" s="5">
        <v>4</v>
      </c>
      <c r="D56" s="6">
        <f>C56*'Custos Resursos'!$B$4</f>
        <v>121.76</v>
      </c>
      <c r="E56" s="5">
        <v>1.75</v>
      </c>
      <c r="F56" s="6">
        <f>E56*'Custos Resursos'!$B$4</f>
        <v>53.27</v>
      </c>
      <c r="G56" s="3" t="s">
        <v>117</v>
      </c>
      <c r="H56" s="36">
        <f t="shared" si="1"/>
        <v>0</v>
      </c>
    </row>
    <row r="57" spans="1:8" ht="13.2" x14ac:dyDescent="0.25">
      <c r="A57" s="39" t="s">
        <v>144</v>
      </c>
      <c r="B57" s="3" t="s">
        <v>9</v>
      </c>
      <c r="C57" s="5">
        <v>0.7</v>
      </c>
      <c r="D57" s="6">
        <f>C57*'Custos Resursos'!$B$4</f>
        <v>21.308</v>
      </c>
      <c r="E57" s="5">
        <v>0.35</v>
      </c>
      <c r="F57" s="6">
        <f>E57*'Custos Resursos'!$B$4</f>
        <v>10.654</v>
      </c>
      <c r="G57" s="3" t="s">
        <v>117</v>
      </c>
      <c r="H57" s="36">
        <f t="shared" si="1"/>
        <v>0</v>
      </c>
    </row>
    <row r="58" spans="1:8" ht="13.2" x14ac:dyDescent="0.25">
      <c r="A58" s="39" t="s">
        <v>112</v>
      </c>
      <c r="B58" s="3" t="s">
        <v>9</v>
      </c>
      <c r="C58" s="5">
        <v>0.7</v>
      </c>
      <c r="D58" s="6">
        <f>C58*'Custos Resursos'!$B$4</f>
        <v>21.308</v>
      </c>
      <c r="E58" s="5"/>
      <c r="F58" s="6">
        <f>E58*'Custos Resursos'!$B$4</f>
        <v>0</v>
      </c>
      <c r="G58" s="3" t="s">
        <v>64</v>
      </c>
      <c r="H58" s="36">
        <f t="shared" si="1"/>
        <v>0</v>
      </c>
    </row>
    <row r="59" spans="1:8" ht="13.2" x14ac:dyDescent="0.25">
      <c r="A59" s="39" t="s">
        <v>115</v>
      </c>
      <c r="B59" s="3" t="s">
        <v>9</v>
      </c>
      <c r="C59" s="5">
        <v>8</v>
      </c>
      <c r="D59" s="6">
        <f>C59*'Custos Resursos'!$B$4</f>
        <v>243.52</v>
      </c>
      <c r="E59" s="5">
        <v>6.9</v>
      </c>
      <c r="F59" s="6">
        <f>E59*'Custos Resursos'!$B$4</f>
        <v>210.03600000000003</v>
      </c>
      <c r="G59" s="3" t="s">
        <v>10</v>
      </c>
      <c r="H59" s="36">
        <f t="shared" si="1"/>
        <v>1</v>
      </c>
    </row>
    <row r="60" spans="1:8" ht="13.2" x14ac:dyDescent="0.25">
      <c r="A60" s="39" t="s">
        <v>114</v>
      </c>
      <c r="B60" s="3" t="s">
        <v>9</v>
      </c>
      <c r="C60" s="5">
        <v>6</v>
      </c>
      <c r="D60" s="6">
        <f>C60*'Custos Resursos'!$B$4</f>
        <v>182.64000000000001</v>
      </c>
      <c r="E60" s="5">
        <v>5.15</v>
      </c>
      <c r="F60" s="6">
        <f>E60*'Custos Resursos'!$B$4</f>
        <v>156.76600000000002</v>
      </c>
      <c r="G60" s="3" t="s">
        <v>10</v>
      </c>
      <c r="H60" s="36">
        <f t="shared" si="1"/>
        <v>1</v>
      </c>
    </row>
    <row r="61" spans="1:8" ht="13.2" x14ac:dyDescent="0.25">
      <c r="A61" s="39" t="s">
        <v>116</v>
      </c>
      <c r="B61" s="3" t="s">
        <v>9</v>
      </c>
      <c r="C61" s="5">
        <v>3</v>
      </c>
      <c r="D61" s="6">
        <f>C61*'Custos Resursos'!$B$4</f>
        <v>91.320000000000007</v>
      </c>
      <c r="E61" s="5">
        <v>1.35</v>
      </c>
      <c r="F61" s="6">
        <f>E61*'Custos Resursos'!$B$4</f>
        <v>41.094000000000001</v>
      </c>
      <c r="G61" s="3" t="s">
        <v>10</v>
      </c>
      <c r="H61" s="36">
        <f t="shared" si="1"/>
        <v>1</v>
      </c>
    </row>
    <row r="62" spans="1:8" ht="13.2" hidden="1" x14ac:dyDescent="0.25">
      <c r="A62" s="39"/>
      <c r="B62" s="3"/>
      <c r="C62" s="5"/>
      <c r="D62" s="6"/>
      <c r="E62" s="5"/>
      <c r="F62" s="6"/>
      <c r="G62" s="3"/>
      <c r="H62" s="36"/>
    </row>
    <row r="63" spans="1:8" ht="13.2" x14ac:dyDescent="0.25">
      <c r="A63" s="39" t="s">
        <v>113</v>
      </c>
      <c r="B63" s="3" t="s">
        <v>9</v>
      </c>
      <c r="C63" s="5">
        <v>6</v>
      </c>
      <c r="D63" s="6">
        <f>C63*'Custos Resursos'!$B$4</f>
        <v>182.64000000000001</v>
      </c>
      <c r="E63" s="5"/>
      <c r="F63" s="6">
        <f>E63*'Custos Resursos'!$B$4</f>
        <v>0</v>
      </c>
      <c r="G63" s="3" t="s">
        <v>64</v>
      </c>
      <c r="H63" s="36">
        <f t="shared" si="1"/>
        <v>0</v>
      </c>
    </row>
    <row r="64" spans="1:8" ht="13.2" x14ac:dyDescent="0.25">
      <c r="A64" s="46" t="s">
        <v>148</v>
      </c>
      <c r="B64" s="3" t="s">
        <v>9</v>
      </c>
      <c r="C64" s="5">
        <v>3</v>
      </c>
      <c r="D64" s="6">
        <f>C64*'Custos Resursos'!$B$4</f>
        <v>91.320000000000007</v>
      </c>
      <c r="E64" s="5">
        <v>2.5499999999999998</v>
      </c>
      <c r="F64" s="6">
        <f>E64*'Custos Resursos'!$B$4</f>
        <v>77.622</v>
      </c>
      <c r="G64" s="3" t="s">
        <v>117</v>
      </c>
      <c r="H64" s="36">
        <f t="shared" si="1"/>
        <v>0</v>
      </c>
    </row>
    <row r="65" spans="1:8" ht="13.2" x14ac:dyDescent="0.25">
      <c r="A65" s="46" t="s">
        <v>149</v>
      </c>
      <c r="B65" s="3" t="s">
        <v>9</v>
      </c>
      <c r="C65" s="5">
        <v>4</v>
      </c>
      <c r="D65" s="6">
        <f>C65*'Custos Resursos'!$B$4</f>
        <v>121.76</v>
      </c>
      <c r="E65" s="5">
        <v>5.36</v>
      </c>
      <c r="F65" s="6">
        <f>E65*'Custos Resursos'!$B$4</f>
        <v>163.15840000000003</v>
      </c>
      <c r="G65" s="3" t="s">
        <v>117</v>
      </c>
      <c r="H65" s="36">
        <f t="shared" si="1"/>
        <v>0</v>
      </c>
    </row>
    <row r="66" spans="1:8" ht="13.2" x14ac:dyDescent="0.25">
      <c r="A66" s="46" t="s">
        <v>150</v>
      </c>
      <c r="B66" s="3" t="s">
        <v>9</v>
      </c>
      <c r="C66" s="5">
        <v>16</v>
      </c>
      <c r="D66" s="6">
        <f>C66*'Custos Resursos'!$B$4</f>
        <v>487.04</v>
      </c>
      <c r="E66" s="5"/>
      <c r="F66" s="6">
        <f>E66*'Custos Resursos'!$B$4</f>
        <v>0</v>
      </c>
      <c r="G66" s="3" t="s">
        <v>64</v>
      </c>
      <c r="H66" s="36">
        <f t="shared" si="1"/>
        <v>0</v>
      </c>
    </row>
    <row r="67" spans="1:8" ht="13.2" x14ac:dyDescent="0.25">
      <c r="A67" s="46" t="s">
        <v>166</v>
      </c>
      <c r="B67" s="3" t="s">
        <v>9</v>
      </c>
      <c r="C67" s="5">
        <v>2</v>
      </c>
      <c r="D67" s="6">
        <f>C67*'Custos Resursos'!$B$4</f>
        <v>60.88</v>
      </c>
      <c r="E67" s="5"/>
      <c r="F67" s="6">
        <f>E67*'Custos Resursos'!$B$4</f>
        <v>0</v>
      </c>
      <c r="G67" s="3" t="s">
        <v>64</v>
      </c>
      <c r="H67" s="36">
        <f t="shared" si="1"/>
        <v>0</v>
      </c>
    </row>
    <row r="68" spans="1:8" ht="13.2" x14ac:dyDescent="0.25">
      <c r="A68" s="47" t="s">
        <v>110</v>
      </c>
      <c r="B68" s="3" t="s">
        <v>9</v>
      </c>
      <c r="C68" s="5">
        <v>1</v>
      </c>
      <c r="D68" s="6">
        <f>C68*'Custos Resursos'!$B$4</f>
        <v>30.44</v>
      </c>
      <c r="E68" s="5">
        <v>1.75</v>
      </c>
      <c r="F68" s="6">
        <f>E68*'Custos Resursos'!$B$4</f>
        <v>53.27</v>
      </c>
      <c r="G68" s="3" t="s">
        <v>117</v>
      </c>
      <c r="H68" s="36">
        <f t="shared" si="1"/>
        <v>0</v>
      </c>
    </row>
    <row r="69" spans="1:8" ht="13.2" x14ac:dyDescent="0.25">
      <c r="A69" s="47" t="s">
        <v>189</v>
      </c>
      <c r="B69" s="3" t="s">
        <v>9</v>
      </c>
      <c r="C69" s="5">
        <v>2</v>
      </c>
      <c r="D69" s="6">
        <f>C69*'Custos Resursos'!$B$4</f>
        <v>60.88</v>
      </c>
      <c r="E69" s="5">
        <v>2.2000000000000002</v>
      </c>
      <c r="F69" s="6">
        <f>E69*'Custos Resursos'!$B$4</f>
        <v>66.968000000000004</v>
      </c>
      <c r="G69" s="3" t="s">
        <v>117</v>
      </c>
      <c r="H69" s="36">
        <f t="shared" si="1"/>
        <v>0</v>
      </c>
    </row>
    <row r="70" spans="1:8" ht="13.2" x14ac:dyDescent="0.25">
      <c r="A70" s="47" t="s">
        <v>190</v>
      </c>
      <c r="B70" s="3" t="s">
        <v>9</v>
      </c>
      <c r="C70" s="5">
        <v>1</v>
      </c>
      <c r="D70" s="6">
        <f>C70*'Custos Resursos'!$B$4</f>
        <v>30.44</v>
      </c>
      <c r="E70" s="5">
        <v>1</v>
      </c>
      <c r="F70" s="6">
        <f>E70*'Custos Resursos'!$B$4</f>
        <v>30.44</v>
      </c>
      <c r="G70" s="3" t="s">
        <v>117</v>
      </c>
      <c r="H70" s="36">
        <f t="shared" si="1"/>
        <v>0</v>
      </c>
    </row>
    <row r="71" spans="1:8" ht="13.2" x14ac:dyDescent="0.25">
      <c r="A71" s="47" t="s">
        <v>191</v>
      </c>
      <c r="B71" s="3" t="s">
        <v>9</v>
      </c>
      <c r="C71" s="5">
        <v>0.7</v>
      </c>
      <c r="D71" s="6">
        <f>C71*'Custos Resursos'!$B$4</f>
        <v>21.308</v>
      </c>
      <c r="E71" s="5">
        <v>0.8</v>
      </c>
      <c r="F71" s="6">
        <f>E71*'Custos Resursos'!$B$4</f>
        <v>24.352000000000004</v>
      </c>
      <c r="G71" s="3" t="s">
        <v>117</v>
      </c>
      <c r="H71" s="36">
        <f t="shared" si="1"/>
        <v>0</v>
      </c>
    </row>
    <row r="72" spans="1:8" ht="13.2" x14ac:dyDescent="0.25">
      <c r="A72" s="46" t="s">
        <v>168</v>
      </c>
      <c r="B72" s="3" t="s">
        <v>9</v>
      </c>
      <c r="C72" s="5">
        <v>4</v>
      </c>
      <c r="D72" s="6">
        <f>C72*'Custos Resursos'!$B$4</f>
        <v>121.76</v>
      </c>
      <c r="E72" s="5">
        <v>3.7</v>
      </c>
      <c r="F72" s="6">
        <f>E72*'Custos Resursos'!$B$4</f>
        <v>112.62800000000001</v>
      </c>
      <c r="G72" s="3" t="s">
        <v>117</v>
      </c>
      <c r="H72" s="36">
        <f t="shared" si="1"/>
        <v>0</v>
      </c>
    </row>
    <row r="73" spans="1:8" ht="13.2" x14ac:dyDescent="0.25">
      <c r="A73" s="46" t="s">
        <v>163</v>
      </c>
      <c r="B73" s="3" t="s">
        <v>9</v>
      </c>
      <c r="C73" s="5">
        <v>4</v>
      </c>
      <c r="D73" s="6">
        <f>C73*'Custos Resursos'!$B$4</f>
        <v>121.76</v>
      </c>
      <c r="E73" s="5">
        <v>1.7</v>
      </c>
      <c r="F73" s="6">
        <f>E73*'Custos Resursos'!$B$4</f>
        <v>51.747999999999998</v>
      </c>
      <c r="G73" s="3" t="s">
        <v>117</v>
      </c>
      <c r="H73" s="36">
        <f t="shared" si="1"/>
        <v>0</v>
      </c>
    </row>
    <row r="74" spans="1:8" ht="13.2" x14ac:dyDescent="0.25">
      <c r="A74" s="46" t="s">
        <v>165</v>
      </c>
      <c r="B74" s="3" t="s">
        <v>9</v>
      </c>
      <c r="C74" s="5">
        <v>2</v>
      </c>
      <c r="D74" s="6">
        <f>C74*'Custos Resursos'!$B$4</f>
        <v>60.88</v>
      </c>
      <c r="E74" s="5">
        <v>1.7</v>
      </c>
      <c r="F74" s="6">
        <f>E74*'Custos Resursos'!$B$4</f>
        <v>51.747999999999998</v>
      </c>
      <c r="G74" s="3" t="s">
        <v>117</v>
      </c>
      <c r="H74" s="36">
        <f t="shared" si="1"/>
        <v>0</v>
      </c>
    </row>
    <row r="75" spans="1:8" ht="13.2" x14ac:dyDescent="0.25">
      <c r="A75" s="46" t="s">
        <v>169</v>
      </c>
      <c r="B75" s="3" t="s">
        <v>9</v>
      </c>
      <c r="C75" s="5">
        <v>8</v>
      </c>
      <c r="D75" s="6">
        <f>C75*'Custos Resursos'!$B$4</f>
        <v>243.52</v>
      </c>
      <c r="E75" s="5"/>
      <c r="F75" s="6">
        <f>E75*'Custos Resursos'!$B$4</f>
        <v>0</v>
      </c>
      <c r="G75" s="3" t="s">
        <v>23</v>
      </c>
      <c r="H75" s="36">
        <f t="shared" si="1"/>
        <v>0</v>
      </c>
    </row>
    <row r="76" spans="1:8" ht="13.2" x14ac:dyDescent="0.25">
      <c r="A76" s="47" t="s">
        <v>170</v>
      </c>
      <c r="B76" s="3" t="s">
        <v>9</v>
      </c>
      <c r="C76" s="5">
        <v>6</v>
      </c>
      <c r="D76" s="6">
        <f>C76*'Custos Resursos'!$B$4</f>
        <v>182.64000000000001</v>
      </c>
      <c r="E76" s="5">
        <v>3.95</v>
      </c>
      <c r="F76" s="6">
        <f>E76*'Custos Resursos'!$B$4</f>
        <v>120.23800000000001</v>
      </c>
      <c r="G76" s="3" t="s">
        <v>117</v>
      </c>
      <c r="H76" s="36">
        <f t="shared" si="1"/>
        <v>0</v>
      </c>
    </row>
    <row r="77" spans="1:8" ht="13.2" x14ac:dyDescent="0.25">
      <c r="A77" s="47" t="s">
        <v>188</v>
      </c>
      <c r="B77" s="3" t="s">
        <v>9</v>
      </c>
      <c r="C77" s="5">
        <v>1</v>
      </c>
      <c r="D77" s="6">
        <f>C77*'Custos Resursos'!$B$4</f>
        <v>30.44</v>
      </c>
      <c r="E77" s="5">
        <v>0.5</v>
      </c>
      <c r="F77" s="6">
        <f>E77*'Custos Resursos'!$B$4</f>
        <v>15.22</v>
      </c>
      <c r="G77" s="3" t="s">
        <v>117</v>
      </c>
      <c r="H77" s="36">
        <f t="shared" si="1"/>
        <v>0</v>
      </c>
    </row>
    <row r="78" spans="1:8" ht="13.2" x14ac:dyDescent="0.25">
      <c r="A78" s="46" t="s">
        <v>151</v>
      </c>
      <c r="B78" s="3" t="s">
        <v>9</v>
      </c>
      <c r="C78" s="5">
        <v>8</v>
      </c>
      <c r="D78" s="6">
        <f>C78*'Custos Resursos'!$B$4</f>
        <v>243.52</v>
      </c>
      <c r="E78" s="5">
        <v>4.3</v>
      </c>
      <c r="F78" s="6">
        <f>E78*'Custos Resursos'!$B$4</f>
        <v>130.892</v>
      </c>
      <c r="G78" s="3" t="s">
        <v>95</v>
      </c>
      <c r="H78" s="36">
        <f t="shared" si="1"/>
        <v>0</v>
      </c>
    </row>
    <row r="79" spans="1:8" ht="13.2" x14ac:dyDescent="0.25">
      <c r="A79" s="39" t="s">
        <v>118</v>
      </c>
      <c r="B79" s="3" t="s">
        <v>9</v>
      </c>
      <c r="C79" s="5">
        <v>0.5</v>
      </c>
      <c r="D79" s="6">
        <f>C79*'Custos Resursos'!$B$4</f>
        <v>15.22</v>
      </c>
      <c r="E79" s="5">
        <v>0.4</v>
      </c>
      <c r="F79" s="6">
        <f>E79*'Custos Resursos'!$B$4</f>
        <v>12.176000000000002</v>
      </c>
      <c r="G79" s="3" t="s">
        <v>10</v>
      </c>
      <c r="H79" s="36">
        <f t="shared" si="1"/>
        <v>1</v>
      </c>
    </row>
    <row r="80" spans="1:8" ht="13.2" x14ac:dyDescent="0.25">
      <c r="A80" s="39" t="s">
        <v>119</v>
      </c>
      <c r="B80" s="3" t="s">
        <v>9</v>
      </c>
      <c r="C80" s="5">
        <v>3</v>
      </c>
      <c r="D80" s="6">
        <f>C80*'Custos Resursos'!$B$4</f>
        <v>91.320000000000007</v>
      </c>
      <c r="E80" s="5">
        <v>1.5</v>
      </c>
      <c r="F80" s="6">
        <f>E80*'Custos Resursos'!$B$4</f>
        <v>45.660000000000004</v>
      </c>
      <c r="G80" s="3" t="s">
        <v>10</v>
      </c>
      <c r="H80" s="36">
        <f t="shared" si="1"/>
        <v>1</v>
      </c>
    </row>
    <row r="81" spans="1:8" ht="13.2" x14ac:dyDescent="0.25">
      <c r="A81" s="39" t="s">
        <v>120</v>
      </c>
      <c r="B81" s="3" t="s">
        <v>9</v>
      </c>
      <c r="C81" s="5">
        <v>1</v>
      </c>
      <c r="D81" s="6">
        <f>C81*'Custos Resursos'!$B$4</f>
        <v>30.44</v>
      </c>
      <c r="E81" s="5">
        <v>0.4</v>
      </c>
      <c r="F81" s="6">
        <f>E81*'Custos Resursos'!$B$4</f>
        <v>12.176000000000002</v>
      </c>
      <c r="G81" s="3" t="s">
        <v>10</v>
      </c>
      <c r="H81" s="36">
        <f t="shared" si="1"/>
        <v>1</v>
      </c>
    </row>
    <row r="82" spans="1:8" ht="13.2" x14ac:dyDescent="0.25">
      <c r="A82" s="39" t="s">
        <v>130</v>
      </c>
      <c r="B82" s="3" t="s">
        <v>9</v>
      </c>
      <c r="C82" s="5">
        <v>3</v>
      </c>
      <c r="D82" s="6">
        <f>C82*'Custos Resursos'!$B$4</f>
        <v>91.320000000000007</v>
      </c>
      <c r="E82" s="5">
        <v>5</v>
      </c>
      <c r="F82" s="6">
        <f>E82*'Custos Resursos'!$B$4</f>
        <v>152.20000000000002</v>
      </c>
      <c r="G82" s="3" t="s">
        <v>10</v>
      </c>
      <c r="H82" s="36">
        <f t="shared" si="1"/>
        <v>1</v>
      </c>
    </row>
    <row r="83" spans="1:8" ht="13.2" x14ac:dyDescent="0.25">
      <c r="A83" s="39" t="s">
        <v>127</v>
      </c>
      <c r="B83" s="3" t="s">
        <v>9</v>
      </c>
      <c r="C83" s="5">
        <v>1.5</v>
      </c>
      <c r="D83" s="6">
        <f>C83*'Custos Resursos'!$B$4</f>
        <v>45.660000000000004</v>
      </c>
      <c r="E83" s="5">
        <v>1.5</v>
      </c>
      <c r="F83" s="6">
        <f>E83*'Custos Resursos'!$B$4</f>
        <v>45.660000000000004</v>
      </c>
      <c r="G83" s="3" t="s">
        <v>10</v>
      </c>
      <c r="H83" s="36">
        <f t="shared" si="1"/>
        <v>1</v>
      </c>
    </row>
    <row r="84" spans="1:8" ht="13.2" x14ac:dyDescent="0.25">
      <c r="A84" s="39" t="s">
        <v>134</v>
      </c>
      <c r="B84" s="3" t="s">
        <v>9</v>
      </c>
      <c r="C84" s="5">
        <v>4</v>
      </c>
      <c r="D84" s="6">
        <f>C84*'Custos Resursos'!$B$4</f>
        <v>121.76</v>
      </c>
      <c r="E84" s="5">
        <v>5.5</v>
      </c>
      <c r="F84" s="6">
        <f>E84*'Custos Resursos'!$B$4</f>
        <v>167.42000000000002</v>
      </c>
      <c r="G84" s="3" t="s">
        <v>10</v>
      </c>
      <c r="H84" s="36">
        <f t="shared" si="1"/>
        <v>1</v>
      </c>
    </row>
    <row r="85" spans="1:8" ht="13.2" x14ac:dyDescent="0.25">
      <c r="A85" s="39" t="s">
        <v>128</v>
      </c>
      <c r="B85" s="3" t="s">
        <v>9</v>
      </c>
      <c r="C85" s="5">
        <v>1.5</v>
      </c>
      <c r="D85" s="6">
        <f>C85*'Custos Resursos'!$B$4</f>
        <v>45.660000000000004</v>
      </c>
      <c r="E85" s="5">
        <v>0.75</v>
      </c>
      <c r="F85" s="6">
        <f>E85*'Custos Resursos'!$B$4</f>
        <v>22.830000000000002</v>
      </c>
      <c r="G85" s="3" t="s">
        <v>10</v>
      </c>
      <c r="H85" s="36">
        <f t="shared" si="1"/>
        <v>1</v>
      </c>
    </row>
    <row r="86" spans="1:8" ht="13.2" x14ac:dyDescent="0.25">
      <c r="A86" s="39" t="s">
        <v>129</v>
      </c>
      <c r="B86" s="3" t="s">
        <v>14</v>
      </c>
      <c r="C86" s="5">
        <v>1</v>
      </c>
      <c r="D86" s="6">
        <f>C86*'Custos Resursos'!$B$5</f>
        <v>34.25</v>
      </c>
      <c r="E86" s="5">
        <v>0.4</v>
      </c>
      <c r="F86" s="6">
        <f>E86*'Custos Resursos'!$B$5</f>
        <v>13.700000000000001</v>
      </c>
      <c r="G86" s="3" t="s">
        <v>10</v>
      </c>
      <c r="H86" s="36">
        <f t="shared" si="1"/>
        <v>1</v>
      </c>
    </row>
    <row r="87" spans="1:8" ht="13.2" x14ac:dyDescent="0.25">
      <c r="A87" s="46" t="s">
        <v>152</v>
      </c>
      <c r="B87" s="3" t="s">
        <v>14</v>
      </c>
      <c r="C87" s="5">
        <v>8</v>
      </c>
      <c r="D87" s="6">
        <f>C87*'Custos Resursos'!$B$5</f>
        <v>274</v>
      </c>
      <c r="E87" s="5">
        <v>7.3</v>
      </c>
      <c r="F87" s="6">
        <f>E87*'Custos Resursos'!$B$5</f>
        <v>250.02500000000001</v>
      </c>
      <c r="G87" s="3" t="s">
        <v>117</v>
      </c>
      <c r="H87" s="36">
        <f t="shared" si="1"/>
        <v>0</v>
      </c>
    </row>
    <row r="88" spans="1:8" ht="13.2" x14ac:dyDescent="0.25">
      <c r="A88" s="47" t="s">
        <v>174</v>
      </c>
      <c r="B88" s="3" t="s">
        <v>177</v>
      </c>
      <c r="C88" s="5">
        <v>3</v>
      </c>
      <c r="D88" s="6"/>
      <c r="E88" s="5">
        <v>0.2</v>
      </c>
      <c r="F88" s="6"/>
      <c r="G88" s="3" t="s">
        <v>95</v>
      </c>
      <c r="H88" s="36">
        <f t="shared" si="1"/>
        <v>0</v>
      </c>
    </row>
    <row r="89" spans="1:8" ht="13.2" x14ac:dyDescent="0.25">
      <c r="A89" s="47" t="s">
        <v>175</v>
      </c>
      <c r="B89" s="3" t="s">
        <v>177</v>
      </c>
      <c r="C89" s="5">
        <v>6</v>
      </c>
      <c r="D89" s="6"/>
      <c r="E89" s="5">
        <v>0.1</v>
      </c>
      <c r="F89" s="6"/>
      <c r="G89" s="3" t="s">
        <v>95</v>
      </c>
      <c r="H89" s="36">
        <f t="shared" si="1"/>
        <v>0</v>
      </c>
    </row>
    <row r="90" spans="1:8" ht="13.2" x14ac:dyDescent="0.25">
      <c r="A90" s="47" t="s">
        <v>176</v>
      </c>
      <c r="B90" s="3" t="s">
        <v>177</v>
      </c>
      <c r="C90" s="5">
        <v>12</v>
      </c>
      <c r="D90" s="6"/>
      <c r="E90" s="5">
        <v>9.4</v>
      </c>
      <c r="F90" s="6"/>
      <c r="G90" s="3" t="s">
        <v>95</v>
      </c>
      <c r="H90" s="36">
        <f t="shared" si="1"/>
        <v>0</v>
      </c>
    </row>
    <row r="91" spans="1:8" ht="13.2" x14ac:dyDescent="0.25">
      <c r="A91" s="47" t="s">
        <v>162</v>
      </c>
      <c r="B91" s="3" t="s">
        <v>177</v>
      </c>
      <c r="C91" s="5">
        <v>16</v>
      </c>
      <c r="D91" s="6"/>
      <c r="E91" s="5"/>
      <c r="F91" s="6"/>
      <c r="G91" s="3" t="s">
        <v>64</v>
      </c>
      <c r="H91" s="36">
        <f t="shared" si="1"/>
        <v>0</v>
      </c>
    </row>
    <row r="92" spans="1:8" ht="13.2" x14ac:dyDescent="0.25">
      <c r="A92" s="47" t="s">
        <v>159</v>
      </c>
      <c r="B92" s="3" t="s">
        <v>177</v>
      </c>
      <c r="C92" s="5">
        <v>6</v>
      </c>
      <c r="D92" s="6"/>
      <c r="E92" s="5"/>
      <c r="F92" s="6"/>
      <c r="G92" s="3" t="s">
        <v>64</v>
      </c>
      <c r="H92" s="36">
        <f t="shared" si="1"/>
        <v>0</v>
      </c>
    </row>
    <row r="93" spans="1:8" ht="13.2" x14ac:dyDescent="0.25">
      <c r="A93" s="47" t="s">
        <v>180</v>
      </c>
      <c r="B93" s="3" t="s">
        <v>177</v>
      </c>
      <c r="C93" s="5">
        <v>1.5</v>
      </c>
      <c r="D93" s="6"/>
      <c r="E93" s="5">
        <v>0.2</v>
      </c>
      <c r="F93" s="6"/>
      <c r="G93" s="3" t="s">
        <v>117</v>
      </c>
      <c r="H93" s="36">
        <f t="shared" si="1"/>
        <v>0</v>
      </c>
    </row>
    <row r="94" spans="1:8" ht="13.2" x14ac:dyDescent="0.25">
      <c r="A94" s="47" t="s">
        <v>181</v>
      </c>
      <c r="B94" s="3" t="s">
        <v>177</v>
      </c>
      <c r="C94" s="5">
        <v>2</v>
      </c>
      <c r="D94" s="6"/>
      <c r="E94" s="5"/>
      <c r="F94" s="6"/>
      <c r="G94" s="3" t="s">
        <v>64</v>
      </c>
      <c r="H94" s="36">
        <f t="shared" si="1"/>
        <v>0</v>
      </c>
    </row>
    <row r="95" spans="1:8" ht="13.2" x14ac:dyDescent="0.25">
      <c r="A95" s="47" t="s">
        <v>193</v>
      </c>
      <c r="B95" s="3" t="s">
        <v>14</v>
      </c>
      <c r="C95" s="5">
        <v>1</v>
      </c>
      <c r="D95" s="6">
        <f>C95*'Custos Resursos'!$B$5</f>
        <v>34.25</v>
      </c>
      <c r="E95" s="5">
        <v>0.6</v>
      </c>
      <c r="F95" s="6">
        <f>E95*'Custos Resursos'!$B$5</f>
        <v>20.55</v>
      </c>
      <c r="G95" s="3" t="s">
        <v>117</v>
      </c>
      <c r="H95" s="36">
        <f t="shared" si="1"/>
        <v>0</v>
      </c>
    </row>
    <row r="96" spans="1:8" ht="13.2" x14ac:dyDescent="0.25">
      <c r="A96" s="47" t="s">
        <v>194</v>
      </c>
      <c r="B96" s="3" t="s">
        <v>14</v>
      </c>
      <c r="C96" s="5">
        <v>2</v>
      </c>
      <c r="D96" s="6">
        <f>C96*'Custos Resursos'!$B$5</f>
        <v>68.5</v>
      </c>
      <c r="E96" s="5">
        <v>0.6</v>
      </c>
      <c r="F96" s="6">
        <f>E96*'Custos Resursos'!$B$5</f>
        <v>20.55</v>
      </c>
      <c r="G96" s="3" t="s">
        <v>117</v>
      </c>
      <c r="H96" s="36">
        <f t="shared" si="1"/>
        <v>0</v>
      </c>
    </row>
    <row r="97" spans="1:8" ht="13.2" x14ac:dyDescent="0.25">
      <c r="A97" s="47" t="s">
        <v>192</v>
      </c>
      <c r="B97" s="3" t="s">
        <v>14</v>
      </c>
      <c r="C97" s="5">
        <v>1</v>
      </c>
      <c r="D97" s="6">
        <f>C97*'Custos Resursos'!$B$5</f>
        <v>34.25</v>
      </c>
      <c r="E97" s="5">
        <v>0.5</v>
      </c>
      <c r="F97" s="6">
        <f>E97*'Custos Resursos'!$B$5</f>
        <v>17.125</v>
      </c>
      <c r="G97" s="3" t="s">
        <v>117</v>
      </c>
      <c r="H97" s="36">
        <f t="shared" si="1"/>
        <v>0</v>
      </c>
    </row>
    <row r="98" spans="1:8" ht="13.2" x14ac:dyDescent="0.25">
      <c r="A98" s="47" t="s">
        <v>187</v>
      </c>
      <c r="B98" s="3" t="s">
        <v>14</v>
      </c>
      <c r="C98" s="5">
        <v>6</v>
      </c>
      <c r="D98" s="6">
        <f>C98*'Custos Resursos'!$B$5</f>
        <v>205.5</v>
      </c>
      <c r="E98" s="5"/>
      <c r="F98" s="6">
        <f>E98*'Custos Resursos'!$B$5</f>
        <v>0</v>
      </c>
      <c r="G98" s="3" t="s">
        <v>64</v>
      </c>
      <c r="H98" s="36">
        <f t="shared" si="1"/>
        <v>0</v>
      </c>
    </row>
    <row r="99" spans="1:8" ht="13.2" x14ac:dyDescent="0.25">
      <c r="A99" s="47" t="s">
        <v>182</v>
      </c>
      <c r="B99" s="3" t="s">
        <v>14</v>
      </c>
      <c r="C99" s="5">
        <v>6</v>
      </c>
      <c r="D99" s="6">
        <f>C99*'Custos Resursos'!$B$5</f>
        <v>205.5</v>
      </c>
      <c r="E99" s="5"/>
      <c r="F99" s="6">
        <f>E99*'Custos Resursos'!$B$5</f>
        <v>0</v>
      </c>
      <c r="G99" s="3" t="s">
        <v>64</v>
      </c>
      <c r="H99" s="36">
        <f t="shared" si="1"/>
        <v>0</v>
      </c>
    </row>
    <row r="100" spans="1:8" ht="13.2" x14ac:dyDescent="0.25">
      <c r="A100" s="47" t="s">
        <v>183</v>
      </c>
      <c r="B100" s="3" t="s">
        <v>14</v>
      </c>
      <c r="C100" s="5">
        <v>8</v>
      </c>
      <c r="D100" s="6">
        <f>C100*'Custos Resursos'!$B$5</f>
        <v>274</v>
      </c>
      <c r="E100" s="5"/>
      <c r="F100" s="6">
        <f>E100*'Custos Resursos'!$B$5</f>
        <v>0</v>
      </c>
      <c r="G100" s="3" t="s">
        <v>64</v>
      </c>
      <c r="H100" s="36">
        <f t="shared" si="1"/>
        <v>0</v>
      </c>
    </row>
    <row r="101" spans="1:8" ht="13.2" x14ac:dyDescent="0.25">
      <c r="A101" s="47" t="s">
        <v>184</v>
      </c>
      <c r="B101" s="3" t="s">
        <v>14</v>
      </c>
      <c r="C101" s="5">
        <v>5</v>
      </c>
      <c r="D101" s="6">
        <f>C101*'Custos Resursos'!$B$5</f>
        <v>171.25</v>
      </c>
      <c r="E101" s="5"/>
      <c r="F101" s="6">
        <f>E101*'Custos Resursos'!$B$5</f>
        <v>0</v>
      </c>
      <c r="G101" s="3" t="s">
        <v>64</v>
      </c>
      <c r="H101" s="36">
        <f t="shared" si="1"/>
        <v>0</v>
      </c>
    </row>
    <row r="102" spans="1:8" ht="13.2" x14ac:dyDescent="0.25">
      <c r="A102" s="47" t="s">
        <v>185</v>
      </c>
      <c r="B102" s="3" t="s">
        <v>14</v>
      </c>
      <c r="C102" s="5">
        <v>4</v>
      </c>
      <c r="D102" s="6">
        <f>C102*'Custos Resursos'!$B$5</f>
        <v>137</v>
      </c>
      <c r="E102" s="5"/>
      <c r="F102" s="6">
        <f>E102*'Custos Resursos'!$B$5</f>
        <v>0</v>
      </c>
      <c r="G102" s="3" t="s">
        <v>64</v>
      </c>
      <c r="H102" s="36">
        <f t="shared" si="1"/>
        <v>0</v>
      </c>
    </row>
    <row r="103" spans="1:8" ht="13.2" x14ac:dyDescent="0.25">
      <c r="A103" s="47" t="s">
        <v>186</v>
      </c>
      <c r="B103" s="3" t="s">
        <v>14</v>
      </c>
      <c r="C103" s="5">
        <v>2</v>
      </c>
      <c r="D103" s="6">
        <f>C103*'Custos Resursos'!$B$5</f>
        <v>68.5</v>
      </c>
      <c r="E103" s="5"/>
      <c r="F103" s="6">
        <f>E103*'Custos Resursos'!$B$5</f>
        <v>0</v>
      </c>
      <c r="G103" s="3" t="s">
        <v>64</v>
      </c>
      <c r="H103" s="36">
        <f t="shared" si="1"/>
        <v>0</v>
      </c>
    </row>
    <row r="104" spans="1:8" ht="13.2" x14ac:dyDescent="0.25">
      <c r="A104" s="47" t="s">
        <v>178</v>
      </c>
      <c r="B104" s="3" t="s">
        <v>14</v>
      </c>
      <c r="C104" s="5">
        <v>12</v>
      </c>
      <c r="D104" s="6">
        <f>C104*'Custos Resursos'!$B$5</f>
        <v>411</v>
      </c>
      <c r="E104" s="5">
        <v>2.6</v>
      </c>
      <c r="F104" s="6">
        <f>E104*'Custos Resursos'!$B$5</f>
        <v>89.05</v>
      </c>
      <c r="G104" s="3" t="s">
        <v>95</v>
      </c>
      <c r="H104" s="36">
        <f t="shared" si="1"/>
        <v>0</v>
      </c>
    </row>
    <row r="105" spans="1:8" ht="13.2" x14ac:dyDescent="0.25">
      <c r="A105" s="47" t="s">
        <v>179</v>
      </c>
      <c r="B105" s="3" t="s">
        <v>14</v>
      </c>
      <c r="C105" s="5">
        <v>1</v>
      </c>
      <c r="D105" s="6">
        <f>C105*'Custos Resursos'!$B$5</f>
        <v>34.25</v>
      </c>
      <c r="E105" s="5">
        <v>0.85</v>
      </c>
      <c r="F105" s="6">
        <f>E105*'Custos Resursos'!$B$5</f>
        <v>29.112500000000001</v>
      </c>
      <c r="G105" s="3" t="s">
        <v>117</v>
      </c>
      <c r="H105" s="36">
        <f t="shared" si="1"/>
        <v>0</v>
      </c>
    </row>
    <row r="106" spans="1:8" ht="13.2" x14ac:dyDescent="0.25">
      <c r="A106" s="46" t="s">
        <v>153</v>
      </c>
      <c r="B106" s="3" t="s">
        <v>14</v>
      </c>
      <c r="C106" s="5">
        <v>3</v>
      </c>
      <c r="D106" s="6">
        <f>C106*'Custos Resursos'!$B$5</f>
        <v>102.75</v>
      </c>
      <c r="E106" s="5">
        <v>1.3</v>
      </c>
      <c r="F106" s="6">
        <f>E106*'Custos Resursos'!$B$5</f>
        <v>44.524999999999999</v>
      </c>
      <c r="G106" s="3" t="s">
        <v>95</v>
      </c>
      <c r="H106" s="36">
        <f t="shared" si="1"/>
        <v>0</v>
      </c>
    </row>
    <row r="107" spans="1:8" ht="13.2" x14ac:dyDescent="0.25">
      <c r="A107" s="46" t="s">
        <v>154</v>
      </c>
      <c r="B107" s="3" t="s">
        <v>14</v>
      </c>
      <c r="C107" s="5">
        <v>3</v>
      </c>
      <c r="D107" s="6">
        <f>C107*'Custos Resursos'!$B$5</f>
        <v>102.75</v>
      </c>
      <c r="E107" s="5">
        <v>3</v>
      </c>
      <c r="F107" s="6">
        <f>E107*'Custos Resursos'!$B$5</f>
        <v>102.75</v>
      </c>
      <c r="G107" s="3" t="s">
        <v>117</v>
      </c>
      <c r="H107" s="36">
        <f t="shared" si="1"/>
        <v>0</v>
      </c>
    </row>
    <row r="108" spans="1:8" ht="13.2" x14ac:dyDescent="0.25">
      <c r="A108" s="47" t="s">
        <v>155</v>
      </c>
      <c r="B108" s="3" t="s">
        <v>14</v>
      </c>
      <c r="C108" s="5">
        <v>6</v>
      </c>
      <c r="D108" s="6">
        <f>C108*'Custos Resursos'!$B$5</f>
        <v>205.5</v>
      </c>
      <c r="E108" s="5"/>
      <c r="F108" s="6">
        <f>E108*'Custos Resursos'!$B$5</f>
        <v>0</v>
      </c>
      <c r="G108" s="3" t="s">
        <v>64</v>
      </c>
      <c r="H108" s="36">
        <f t="shared" si="1"/>
        <v>0</v>
      </c>
    </row>
    <row r="109" spans="1:8" ht="13.2" x14ac:dyDescent="0.25">
      <c r="A109" s="46" t="s">
        <v>156</v>
      </c>
      <c r="B109" s="3" t="s">
        <v>14</v>
      </c>
      <c r="C109" s="5">
        <v>8</v>
      </c>
      <c r="D109" s="6">
        <f>C109*'Custos Resursos'!$B$5</f>
        <v>274</v>
      </c>
      <c r="E109" s="5">
        <v>6.4</v>
      </c>
      <c r="F109" s="6">
        <f>E109*'Custos Resursos'!$B$5</f>
        <v>219.20000000000002</v>
      </c>
      <c r="G109" s="3" t="s">
        <v>117</v>
      </c>
      <c r="H109" s="36">
        <f t="shared" si="1"/>
        <v>0</v>
      </c>
    </row>
    <row r="110" spans="1:8" ht="13.2" x14ac:dyDescent="0.25">
      <c r="A110" s="47" t="s">
        <v>197</v>
      </c>
      <c r="B110" s="3" t="s">
        <v>14</v>
      </c>
      <c r="C110" s="5">
        <v>3</v>
      </c>
      <c r="D110" s="6">
        <f>C110*'Custos Resursos'!$B$5</f>
        <v>102.75</v>
      </c>
      <c r="E110" s="5">
        <v>1.6</v>
      </c>
      <c r="F110" s="6">
        <f>E110*'Custos Resursos'!$B$5</f>
        <v>54.800000000000004</v>
      </c>
      <c r="G110" s="3" t="s">
        <v>117</v>
      </c>
      <c r="H110" s="36">
        <f t="shared" si="1"/>
        <v>0</v>
      </c>
    </row>
    <row r="111" spans="1:8" ht="13.2" x14ac:dyDescent="0.25">
      <c r="A111" s="46" t="s">
        <v>157</v>
      </c>
      <c r="B111" s="3" t="s">
        <v>14</v>
      </c>
      <c r="C111" s="5">
        <v>8</v>
      </c>
      <c r="D111" s="6">
        <f>C111*'Custos Resursos'!$B$5</f>
        <v>274</v>
      </c>
      <c r="E111" s="5">
        <v>4.75</v>
      </c>
      <c r="F111" s="6">
        <f>E111*'Custos Resursos'!$B$5</f>
        <v>162.6875</v>
      </c>
      <c r="G111" s="3" t="s">
        <v>117</v>
      </c>
      <c r="H111" s="36">
        <f t="shared" si="1"/>
        <v>0</v>
      </c>
    </row>
    <row r="112" spans="1:8" ht="13.2" x14ac:dyDescent="0.25">
      <c r="A112" s="47" t="s">
        <v>198</v>
      </c>
      <c r="B112" s="3" t="s">
        <v>14</v>
      </c>
      <c r="C112" s="5">
        <v>4</v>
      </c>
      <c r="D112" s="6">
        <f>C112*'Custos Resursos'!$B$5</f>
        <v>137</v>
      </c>
      <c r="E112" s="5">
        <v>2.2999999999999998</v>
      </c>
      <c r="F112" s="6">
        <f>E112*'Custos Resursos'!$B$5</f>
        <v>78.774999999999991</v>
      </c>
      <c r="G112" s="3" t="s">
        <v>117</v>
      </c>
      <c r="H112" s="36">
        <f t="shared" si="1"/>
        <v>0</v>
      </c>
    </row>
    <row r="113" spans="1:8" ht="13.2" x14ac:dyDescent="0.25">
      <c r="A113" s="46" t="s">
        <v>158</v>
      </c>
      <c r="B113" s="3" t="s">
        <v>14</v>
      </c>
      <c r="C113" s="5">
        <v>4</v>
      </c>
      <c r="D113" s="6">
        <f>C113*'Custos Resursos'!$B$5</f>
        <v>137</v>
      </c>
      <c r="E113" s="5"/>
      <c r="F113" s="6">
        <f>E113*'Custos Resursos'!$B$5</f>
        <v>0</v>
      </c>
      <c r="G113" s="3" t="s">
        <v>64</v>
      </c>
      <c r="H113" s="36">
        <f t="shared" si="1"/>
        <v>0</v>
      </c>
    </row>
    <row r="114" spans="1:8" ht="13.2" x14ac:dyDescent="0.25">
      <c r="A114" s="46" t="s">
        <v>160</v>
      </c>
      <c r="B114" s="3" t="s">
        <v>14</v>
      </c>
      <c r="C114" s="5">
        <v>4</v>
      </c>
      <c r="D114" s="6">
        <f>C114*'Custos Resursos'!$B$5</f>
        <v>137</v>
      </c>
      <c r="E114" s="5">
        <v>6.6</v>
      </c>
      <c r="F114" s="6">
        <f>E114*'Custos Resursos'!$B$5</f>
        <v>226.04999999999998</v>
      </c>
      <c r="G114" s="3" t="s">
        <v>117</v>
      </c>
      <c r="H114" s="36">
        <f t="shared" si="1"/>
        <v>0</v>
      </c>
    </row>
    <row r="115" spans="1:8" ht="13.2" x14ac:dyDescent="0.25">
      <c r="A115" s="46" t="s">
        <v>161</v>
      </c>
      <c r="B115" s="3" t="s">
        <v>14</v>
      </c>
      <c r="C115" s="5">
        <v>2</v>
      </c>
      <c r="D115" s="6">
        <f>C115*'Custos Resursos'!$B$5</f>
        <v>68.5</v>
      </c>
      <c r="E115" s="5">
        <v>0.9</v>
      </c>
      <c r="F115" s="6">
        <f>E115*'Custos Resursos'!$B$5</f>
        <v>30.824999999999999</v>
      </c>
      <c r="G115" s="3" t="s">
        <v>117</v>
      </c>
      <c r="H115" s="36">
        <f t="shared" si="1"/>
        <v>0</v>
      </c>
    </row>
    <row r="116" spans="1:8" ht="13.2" x14ac:dyDescent="0.25">
      <c r="A116" s="47" t="s">
        <v>172</v>
      </c>
      <c r="B116" s="3" t="s">
        <v>14</v>
      </c>
      <c r="C116" s="42">
        <v>3</v>
      </c>
      <c r="D116" s="6">
        <f>C116*'Custos Resursos'!$B$5</f>
        <v>102.75</v>
      </c>
      <c r="E116" s="5">
        <v>11.85</v>
      </c>
      <c r="F116" s="6">
        <f>E116*'Custos Resursos'!$B$5</f>
        <v>405.86250000000001</v>
      </c>
      <c r="G116" s="3" t="s">
        <v>10</v>
      </c>
      <c r="H116" s="36">
        <f t="shared" si="1"/>
        <v>1</v>
      </c>
    </row>
    <row r="117" spans="1:8" ht="13.2" x14ac:dyDescent="0.25">
      <c r="A117" s="47" t="s">
        <v>172</v>
      </c>
      <c r="B117" s="3" t="s">
        <v>173</v>
      </c>
      <c r="C117" s="5">
        <v>1</v>
      </c>
      <c r="D117" s="6"/>
      <c r="E117" s="5">
        <v>2</v>
      </c>
      <c r="F117" s="6"/>
      <c r="G117" s="3" t="s">
        <v>10</v>
      </c>
      <c r="H117" s="36">
        <f t="shared" si="1"/>
        <v>1</v>
      </c>
    </row>
    <row r="118" spans="1:8" ht="13.2" x14ac:dyDescent="0.25">
      <c r="A118" s="47" t="s">
        <v>195</v>
      </c>
      <c r="B118" s="3" t="s">
        <v>205</v>
      </c>
      <c r="C118" s="5">
        <v>5</v>
      </c>
      <c r="D118" s="6"/>
      <c r="E118" s="5">
        <v>2.7</v>
      </c>
      <c r="F118" s="6"/>
      <c r="G118" s="3" t="s">
        <v>10</v>
      </c>
      <c r="H118" s="36">
        <f t="shared" si="1"/>
        <v>1</v>
      </c>
    </row>
    <row r="119" spans="1:8" ht="13.2" x14ac:dyDescent="0.25">
      <c r="A119" s="46" t="s">
        <v>164</v>
      </c>
      <c r="B119" s="3" t="s">
        <v>89</v>
      </c>
      <c r="C119" s="5">
        <v>2</v>
      </c>
      <c r="D119" s="38">
        <f>C119*'Custos Resursos'!$B$5</f>
        <v>68.5</v>
      </c>
      <c r="E119" s="5">
        <v>0.9</v>
      </c>
      <c r="F119" s="6">
        <f>E119*'Custos Resursos'!$B$5</f>
        <v>30.824999999999999</v>
      </c>
      <c r="G119" s="3" t="s">
        <v>117</v>
      </c>
      <c r="H119" s="36">
        <f t="shared" si="1"/>
        <v>0</v>
      </c>
    </row>
    <row r="120" spans="1:8" ht="13.2" x14ac:dyDescent="0.25">
      <c r="A120" s="47" t="s">
        <v>196</v>
      </c>
      <c r="B120" s="3" t="s">
        <v>14</v>
      </c>
      <c r="C120" s="5">
        <v>1</v>
      </c>
      <c r="D120" s="41">
        <f>C120*'Custos Resursos'!$B$5</f>
        <v>34.25</v>
      </c>
      <c r="E120" s="5">
        <v>0.6</v>
      </c>
      <c r="F120" s="6">
        <f>E120*'Custos Resursos'!$B$5</f>
        <v>20.55</v>
      </c>
      <c r="G120" s="3" t="s">
        <v>117</v>
      </c>
      <c r="H120" s="36">
        <f t="shared" si="1"/>
        <v>0</v>
      </c>
    </row>
    <row r="121" spans="1:8" ht="13.2" x14ac:dyDescent="0.25">
      <c r="A121" s="47" t="s">
        <v>199</v>
      </c>
      <c r="B121" s="3" t="s">
        <v>14</v>
      </c>
      <c r="C121" s="5">
        <v>0.5</v>
      </c>
      <c r="D121" s="41">
        <f>C121*'Custos Resursos'!$B$5</f>
        <v>17.125</v>
      </c>
      <c r="E121" s="5">
        <v>0.2</v>
      </c>
      <c r="F121" s="6">
        <f>E121*'Custos Resursos'!$B$5</f>
        <v>6.8500000000000005</v>
      </c>
      <c r="G121" s="3" t="s">
        <v>117</v>
      </c>
      <c r="H121" s="36">
        <f t="shared" si="1"/>
        <v>0</v>
      </c>
    </row>
    <row r="122" spans="1:8" ht="13.2" x14ac:dyDescent="0.25">
      <c r="A122" s="47" t="s">
        <v>200</v>
      </c>
      <c r="B122" s="3" t="s">
        <v>14</v>
      </c>
      <c r="C122" s="5">
        <v>1</v>
      </c>
      <c r="D122" s="41">
        <f>C122*'Custos Resursos'!$B$5</f>
        <v>34.25</v>
      </c>
      <c r="E122" s="5">
        <v>0.2</v>
      </c>
      <c r="F122" s="6">
        <f>E122*'Custos Resursos'!$B$5</f>
        <v>6.8500000000000005</v>
      </c>
      <c r="G122" s="3" t="s">
        <v>117</v>
      </c>
      <c r="H122" s="36">
        <f t="shared" si="1"/>
        <v>0</v>
      </c>
    </row>
    <row r="123" spans="1:8" ht="13.2" x14ac:dyDescent="0.25">
      <c r="A123" s="47" t="s">
        <v>201</v>
      </c>
      <c r="B123" s="3" t="s">
        <v>14</v>
      </c>
      <c r="C123" s="5">
        <v>1</v>
      </c>
      <c r="D123" s="41">
        <f>C123*'Custos Resursos'!$B$5</f>
        <v>34.25</v>
      </c>
      <c r="E123" s="5">
        <v>0.95</v>
      </c>
      <c r="F123" s="6">
        <f>E123*'Custos Resursos'!$B$5</f>
        <v>32.537500000000001</v>
      </c>
      <c r="G123" s="3" t="s">
        <v>117</v>
      </c>
      <c r="H123" s="36">
        <f t="shared" si="1"/>
        <v>0</v>
      </c>
    </row>
    <row r="124" spans="1:8" ht="13.2" x14ac:dyDescent="0.25">
      <c r="A124" s="47" t="s">
        <v>202</v>
      </c>
      <c r="B124" s="3" t="s">
        <v>14</v>
      </c>
      <c r="C124" s="5">
        <v>1</v>
      </c>
      <c r="D124" s="41">
        <f>C124*'Custos Resursos'!$B$5</f>
        <v>34.25</v>
      </c>
      <c r="E124" s="5">
        <v>1.1499999999999999</v>
      </c>
      <c r="F124" s="6">
        <f>E124*'Custos Resursos'!$B$5</f>
        <v>39.387499999999996</v>
      </c>
      <c r="G124" s="3" t="s">
        <v>117</v>
      </c>
      <c r="H124" s="36">
        <f t="shared" si="1"/>
        <v>0</v>
      </c>
    </row>
    <row r="125" spans="1:8" ht="13.2" x14ac:dyDescent="0.25">
      <c r="A125" s="47" t="s">
        <v>204</v>
      </c>
      <c r="B125" s="3" t="s">
        <v>14</v>
      </c>
      <c r="C125" s="5">
        <v>2</v>
      </c>
      <c r="D125" s="41">
        <f>C125*'Custos Resursos'!$B$5</f>
        <v>68.5</v>
      </c>
      <c r="E125" s="5">
        <v>2.15</v>
      </c>
      <c r="F125" s="6">
        <f>E125*'Custos Resursos'!$B$5</f>
        <v>73.637500000000003</v>
      </c>
      <c r="G125" s="3" t="s">
        <v>117</v>
      </c>
      <c r="H125" s="36">
        <f t="shared" si="1"/>
        <v>0</v>
      </c>
    </row>
    <row r="126" spans="1:8" ht="13.2" x14ac:dyDescent="0.25">
      <c r="A126" s="47" t="s">
        <v>203</v>
      </c>
      <c r="B126" s="3" t="s">
        <v>14</v>
      </c>
      <c r="C126" s="5">
        <v>1</v>
      </c>
      <c r="D126" s="41">
        <f>C126*'Custos Resursos'!$B$5</f>
        <v>34.25</v>
      </c>
      <c r="E126" s="5">
        <v>1.35</v>
      </c>
      <c r="F126" s="6">
        <f>E126*'Custos Resursos'!$B$5</f>
        <v>46.237500000000004</v>
      </c>
      <c r="G126" s="3" t="s">
        <v>117</v>
      </c>
      <c r="H126" s="36">
        <f t="shared" si="1"/>
        <v>0</v>
      </c>
    </row>
    <row r="127" spans="1:8" ht="13.2" x14ac:dyDescent="0.25">
      <c r="A127" s="47" t="s">
        <v>171</v>
      </c>
      <c r="B127" s="3" t="s">
        <v>14</v>
      </c>
      <c r="C127" s="5">
        <v>1</v>
      </c>
      <c r="D127" s="41">
        <f>C127*'Custos Resursos'!$B$5</f>
        <v>34.25</v>
      </c>
      <c r="E127" s="5">
        <v>0.6</v>
      </c>
      <c r="F127" s="6">
        <f>E127*'Custos Resursos'!$B$5</f>
        <v>20.55</v>
      </c>
      <c r="G127" s="3" t="s">
        <v>117</v>
      </c>
      <c r="H127" s="36">
        <f t="shared" si="1"/>
        <v>0</v>
      </c>
    </row>
    <row r="128" spans="1:8" ht="13.2" x14ac:dyDescent="0.25">
      <c r="A128" s="46" t="s">
        <v>167</v>
      </c>
      <c r="B128" s="3" t="s">
        <v>14</v>
      </c>
      <c r="C128" s="5">
        <v>4</v>
      </c>
      <c r="D128" s="41">
        <f>C128*'Custos Resursos'!$B$5</f>
        <v>137</v>
      </c>
      <c r="E128" s="5"/>
      <c r="F128" s="6">
        <f>E128*'Custos Resursos'!$B$5</f>
        <v>0</v>
      </c>
      <c r="G128" s="3" t="s">
        <v>23</v>
      </c>
      <c r="H128" s="36">
        <f t="shared" si="1"/>
        <v>0</v>
      </c>
    </row>
    <row r="129" spans="1:8" ht="13.2" x14ac:dyDescent="0.25">
      <c r="A129" s="46" t="s">
        <v>166</v>
      </c>
      <c r="B129" s="3" t="s">
        <v>14</v>
      </c>
      <c r="C129" s="5">
        <v>6</v>
      </c>
      <c r="D129" s="41">
        <f>C129*'Custos Resursos'!$B$5</f>
        <v>205.5</v>
      </c>
      <c r="E129" s="5"/>
      <c r="F129" s="6">
        <f>E129*'Custos Resursos'!$B$5</f>
        <v>0</v>
      </c>
      <c r="G129" s="3" t="s">
        <v>23</v>
      </c>
      <c r="H129" s="36">
        <f t="shared" si="1"/>
        <v>0</v>
      </c>
    </row>
    <row r="130" spans="1:8" ht="13.2" x14ac:dyDescent="0.25">
      <c r="A130" s="46" t="s">
        <v>162</v>
      </c>
      <c r="B130" s="3" t="s">
        <v>14</v>
      </c>
      <c r="C130" s="5">
        <v>16</v>
      </c>
      <c r="D130" s="6">
        <f>C130*'Custos Resursos'!$B$5</f>
        <v>548</v>
      </c>
      <c r="E130" s="5"/>
      <c r="F130" s="6">
        <f>E130*'Custos Resursos'!$B$5</f>
        <v>0</v>
      </c>
      <c r="G130" s="3" t="s">
        <v>64</v>
      </c>
      <c r="H130" s="36">
        <f t="shared" si="1"/>
        <v>0</v>
      </c>
    </row>
    <row r="131" spans="1:8" ht="13.2" x14ac:dyDescent="0.25">
      <c r="A131" s="3" t="s">
        <v>82</v>
      </c>
      <c r="B131" s="3" t="s">
        <v>14</v>
      </c>
      <c r="C131" s="5">
        <v>16</v>
      </c>
      <c r="D131" s="6">
        <f>C131*'Custos Resursos'!$B$5</f>
        <v>548</v>
      </c>
      <c r="E131" s="5"/>
      <c r="F131" s="6">
        <f>E131*'Custos Resursos'!$B$5</f>
        <v>0</v>
      </c>
      <c r="G131" s="3" t="s">
        <v>64</v>
      </c>
      <c r="H131" s="36">
        <f t="shared" si="1"/>
        <v>0</v>
      </c>
    </row>
    <row r="132" spans="1:8" ht="13.2" x14ac:dyDescent="0.25">
      <c r="A132" s="3" t="s">
        <v>81</v>
      </c>
      <c r="B132" s="3" t="s">
        <v>14</v>
      </c>
      <c r="C132" s="5">
        <v>4</v>
      </c>
      <c r="D132" s="6">
        <f>C132*'Custos Resursos'!$B$5</f>
        <v>137</v>
      </c>
      <c r="E132" s="5">
        <v>0.55000000000000004</v>
      </c>
      <c r="F132" s="6">
        <f>E132*'Custos Resursos'!$B$5</f>
        <v>18.837500000000002</v>
      </c>
      <c r="G132" s="3" t="s">
        <v>56</v>
      </c>
      <c r="H132" s="36">
        <f t="shared" si="1"/>
        <v>0</v>
      </c>
    </row>
    <row r="133" spans="1:8" ht="13.2" x14ac:dyDescent="0.25">
      <c r="A133" s="3" t="s">
        <v>86</v>
      </c>
      <c r="B133" s="3" t="s">
        <v>14</v>
      </c>
      <c r="C133" s="5">
        <v>3</v>
      </c>
      <c r="D133" s="6">
        <f>C133*'Custos Resursos'!$B$5</f>
        <v>102.75</v>
      </c>
      <c r="E133" s="5">
        <v>1.6</v>
      </c>
      <c r="F133" s="6">
        <f>E133*'Custos Resursos'!$B$5</f>
        <v>54.800000000000004</v>
      </c>
      <c r="G133" s="3" t="s">
        <v>10</v>
      </c>
      <c r="H133" s="36">
        <f t="shared" si="1"/>
        <v>1</v>
      </c>
    </row>
    <row r="134" spans="1:8" ht="13.2" x14ac:dyDescent="0.25">
      <c r="A134" s="3" t="s">
        <v>87</v>
      </c>
      <c r="B134" s="3" t="s">
        <v>14</v>
      </c>
      <c r="C134" s="5">
        <v>2</v>
      </c>
      <c r="D134" s="6">
        <f>C134*'Custos Resursos'!$B$5</f>
        <v>68.5</v>
      </c>
      <c r="E134" s="5">
        <v>2.4</v>
      </c>
      <c r="F134" s="6">
        <f>E134*'Custos Resursos'!$B$5</f>
        <v>82.2</v>
      </c>
      <c r="G134" s="3" t="s">
        <v>10</v>
      </c>
      <c r="H134" s="36">
        <f t="shared" si="1"/>
        <v>1</v>
      </c>
    </row>
    <row r="135" spans="1:8" ht="13.2" x14ac:dyDescent="0.25">
      <c r="A135" s="39" t="s">
        <v>96</v>
      </c>
      <c r="B135" s="3" t="s">
        <v>14</v>
      </c>
      <c r="C135" s="5">
        <v>2</v>
      </c>
      <c r="D135" s="6">
        <f>C135*'Custos Resursos'!$B$5</f>
        <v>68.5</v>
      </c>
      <c r="E135" s="5"/>
      <c r="F135" s="6">
        <f>E135*'Custos Resursos'!$B$5</f>
        <v>0</v>
      </c>
      <c r="G135" s="3" t="s">
        <v>64</v>
      </c>
      <c r="H135" s="36">
        <f t="shared" si="1"/>
        <v>0</v>
      </c>
    </row>
    <row r="136" spans="1:8" ht="13.2" x14ac:dyDescent="0.25">
      <c r="A136" s="39" t="s">
        <v>97</v>
      </c>
      <c r="B136" s="3" t="s">
        <v>14</v>
      </c>
      <c r="C136" s="5">
        <v>2</v>
      </c>
      <c r="D136" s="6">
        <f>C136*'Custos Resursos'!$B$5</f>
        <v>68.5</v>
      </c>
      <c r="E136" s="5">
        <v>2</v>
      </c>
      <c r="F136" s="6">
        <f>E136*'Custos Resursos'!$B$5</f>
        <v>68.5</v>
      </c>
      <c r="G136" s="3" t="s">
        <v>10</v>
      </c>
      <c r="H136" s="36">
        <f t="shared" si="1"/>
        <v>1</v>
      </c>
    </row>
    <row r="137" spans="1:8" ht="13.2" x14ac:dyDescent="0.25">
      <c r="A137" s="39" t="s">
        <v>98</v>
      </c>
      <c r="B137" s="3" t="s">
        <v>14</v>
      </c>
      <c r="C137" s="5">
        <v>4</v>
      </c>
      <c r="D137" s="6">
        <f>C137*'Custos Resursos'!$B$5</f>
        <v>137</v>
      </c>
      <c r="E137" s="5">
        <v>1.3</v>
      </c>
      <c r="F137" s="6">
        <f>E137*'Custos Resursos'!$B$5</f>
        <v>44.524999999999999</v>
      </c>
      <c r="G137" s="3" t="s">
        <v>10</v>
      </c>
      <c r="H137" s="36">
        <f t="shared" si="1"/>
        <v>1</v>
      </c>
    </row>
    <row r="138" spans="1:8" ht="13.2" x14ac:dyDescent="0.25">
      <c r="A138" s="39" t="s">
        <v>100</v>
      </c>
      <c r="B138" s="3" t="s">
        <v>14</v>
      </c>
      <c r="C138" s="5">
        <v>2</v>
      </c>
      <c r="D138" s="6">
        <f>C138*'Custos Resursos'!$B$5</f>
        <v>68.5</v>
      </c>
      <c r="E138" s="5"/>
      <c r="F138" s="6">
        <f>E138*'Custos Resursos'!$B$5</f>
        <v>0</v>
      </c>
      <c r="G138" s="3" t="s">
        <v>64</v>
      </c>
      <c r="H138" s="36">
        <f t="shared" si="1"/>
        <v>0</v>
      </c>
    </row>
    <row r="139" spans="1:8" ht="13.2" x14ac:dyDescent="0.25">
      <c r="A139" s="39" t="s">
        <v>101</v>
      </c>
      <c r="B139" s="3" t="s">
        <v>133</v>
      </c>
      <c r="C139" s="5">
        <v>5</v>
      </c>
      <c r="D139" s="6">
        <f>C139*('Custos Resursos'!$B$4+'Custos Resursos'!$B$2+'Custos Resursos'!$B$3+'Custos Resursos'!$B$5)</f>
        <v>806.59999999999991</v>
      </c>
      <c r="E139" s="5">
        <v>2</v>
      </c>
      <c r="F139" s="6">
        <f>E139*('Custos Resursos'!$B$4+'Custos Resursos'!$B$2+'Custos Resursos'!$B$3+'Custos Resursos'!$B$5)</f>
        <v>322.64</v>
      </c>
      <c r="G139" s="3" t="s">
        <v>10</v>
      </c>
      <c r="H139" s="36">
        <f t="shared" si="1"/>
        <v>1</v>
      </c>
    </row>
    <row r="140" spans="1:8" ht="13.2" x14ac:dyDescent="0.25">
      <c r="A140" s="39" t="s">
        <v>102</v>
      </c>
      <c r="B140" s="3" t="s">
        <v>14</v>
      </c>
      <c r="C140" s="5">
        <v>8</v>
      </c>
      <c r="D140" s="6">
        <f>C140*'Custos Resursos'!$B$5</f>
        <v>274</v>
      </c>
      <c r="E140" s="5"/>
      <c r="F140" s="6">
        <f>E140*'Custos Resursos'!$B$5</f>
        <v>0</v>
      </c>
      <c r="G140" s="3" t="s">
        <v>64</v>
      </c>
      <c r="H140" s="36">
        <f t="shared" si="1"/>
        <v>0</v>
      </c>
    </row>
    <row r="141" spans="1:8" ht="13.2" x14ac:dyDescent="0.25">
      <c r="A141" s="39" t="s">
        <v>103</v>
      </c>
      <c r="B141" s="3" t="s">
        <v>14</v>
      </c>
      <c r="C141" s="5">
        <v>4</v>
      </c>
      <c r="D141" s="6">
        <f>C141*'Custos Resursos'!$B$5</f>
        <v>137</v>
      </c>
      <c r="E141" s="5">
        <v>0.1</v>
      </c>
      <c r="F141" s="6">
        <f>E141*'Custos Resursos'!$B$5</f>
        <v>3.4250000000000003</v>
      </c>
      <c r="G141" s="3" t="s">
        <v>95</v>
      </c>
      <c r="H141" s="36">
        <f t="shared" si="1"/>
        <v>0</v>
      </c>
    </row>
    <row r="142" spans="1:8" ht="13.2" x14ac:dyDescent="0.25">
      <c r="A142" s="39" t="s">
        <v>104</v>
      </c>
      <c r="B142" s="3" t="s">
        <v>14</v>
      </c>
      <c r="C142" s="5">
        <v>8</v>
      </c>
      <c r="D142" s="6">
        <f>C142*'Custos Resursos'!$B$5</f>
        <v>274</v>
      </c>
      <c r="E142" s="5"/>
      <c r="F142" s="6">
        <f>E142*'Custos Resursos'!$B$5</f>
        <v>0</v>
      </c>
      <c r="G142" s="3" t="s">
        <v>64</v>
      </c>
      <c r="H142" s="36">
        <f t="shared" si="1"/>
        <v>0</v>
      </c>
    </row>
    <row r="143" spans="1:8" ht="13.2" x14ac:dyDescent="0.25">
      <c r="A143" s="39" t="s">
        <v>105</v>
      </c>
      <c r="B143" s="3" t="s">
        <v>14</v>
      </c>
      <c r="C143" s="5">
        <v>7</v>
      </c>
      <c r="D143" s="6">
        <f>C143*'Custos Resursos'!$B$5</f>
        <v>239.75</v>
      </c>
      <c r="E143" s="5"/>
      <c r="F143" s="6">
        <f>E143*'Custos Resursos'!$B$5</f>
        <v>0</v>
      </c>
      <c r="G143" s="3" t="s">
        <v>64</v>
      </c>
      <c r="H143" s="36">
        <f t="shared" si="1"/>
        <v>0</v>
      </c>
    </row>
    <row r="144" spans="1:8" ht="13.2" x14ac:dyDescent="0.25">
      <c r="A144" s="39" t="s">
        <v>99</v>
      </c>
      <c r="B144" s="3" t="s">
        <v>14</v>
      </c>
      <c r="C144" s="5">
        <v>2</v>
      </c>
      <c r="D144" s="6">
        <f>C144*'Custos Resursos'!$B$5</f>
        <v>68.5</v>
      </c>
      <c r="E144" s="5">
        <v>1.85</v>
      </c>
      <c r="F144" s="6">
        <f>E144*'Custos Resursos'!$B$5</f>
        <v>63.362500000000004</v>
      </c>
      <c r="G144" s="3" t="s">
        <v>10</v>
      </c>
      <c r="H144" s="36">
        <f t="shared" si="1"/>
        <v>1</v>
      </c>
    </row>
    <row r="145" spans="1:8" ht="13.2" x14ac:dyDescent="0.25">
      <c r="A145" s="3" t="s">
        <v>79</v>
      </c>
      <c r="B145" s="3" t="s">
        <v>14</v>
      </c>
      <c r="C145" s="5">
        <v>6</v>
      </c>
      <c r="D145" s="6">
        <f>C145*'Custos Resursos'!$B$5</f>
        <v>205.5</v>
      </c>
      <c r="E145" s="5"/>
      <c r="F145" s="6">
        <f>E145*'Custos Resursos'!$B$5</f>
        <v>0</v>
      </c>
      <c r="G145" s="3" t="s">
        <v>64</v>
      </c>
      <c r="H145" s="36">
        <f t="shared" si="1"/>
        <v>0</v>
      </c>
    </row>
    <row r="146" spans="1:8" ht="13.2" x14ac:dyDescent="0.25">
      <c r="A146" s="3" t="s">
        <v>80</v>
      </c>
      <c r="B146" s="3" t="s">
        <v>14</v>
      </c>
      <c r="C146" s="5">
        <v>4</v>
      </c>
      <c r="D146" s="6">
        <f>C146*'Custos Resursos'!$B$5</f>
        <v>137</v>
      </c>
      <c r="E146" s="5"/>
      <c r="F146" s="6">
        <f>E146*'Custos Resursos'!$B$5</f>
        <v>0</v>
      </c>
      <c r="G146" s="3" t="s">
        <v>64</v>
      </c>
      <c r="H146" s="36">
        <f t="shared" si="1"/>
        <v>0</v>
      </c>
    </row>
    <row r="147" spans="1:8" ht="13.2" x14ac:dyDescent="0.25">
      <c r="A147" s="3" t="s">
        <v>145</v>
      </c>
      <c r="B147" s="3" t="s">
        <v>14</v>
      </c>
      <c r="C147" s="5">
        <v>3</v>
      </c>
      <c r="D147" s="6">
        <f>C147*'Custos Resursos'!$B$5</f>
        <v>102.75</v>
      </c>
      <c r="E147" s="5">
        <v>3.4</v>
      </c>
      <c r="F147" s="6">
        <f>E147*'Custos Resursos'!$B$5</f>
        <v>116.45</v>
      </c>
      <c r="G147" s="3" t="s">
        <v>117</v>
      </c>
      <c r="H147" s="36">
        <f t="shared" si="1"/>
        <v>0</v>
      </c>
    </row>
    <row r="148" spans="1:8" ht="13.2" x14ac:dyDescent="0.25">
      <c r="A148" s="3" t="s">
        <v>146</v>
      </c>
      <c r="B148" s="3" t="s">
        <v>14</v>
      </c>
      <c r="C148" s="5">
        <v>1</v>
      </c>
      <c r="D148" s="6">
        <f>C148*'Custos Resursos'!$B$5</f>
        <v>34.25</v>
      </c>
      <c r="E148" s="5">
        <v>0.9</v>
      </c>
      <c r="F148" s="6">
        <f>E148*'Custos Resursos'!$B$5</f>
        <v>30.824999999999999</v>
      </c>
      <c r="G148" s="3" t="s">
        <v>117</v>
      </c>
      <c r="H148" s="36">
        <f>IF(G148="CONCLUÍDO",1,0)</f>
        <v>0</v>
      </c>
    </row>
    <row r="149" spans="1:8" ht="13.2" x14ac:dyDescent="0.25">
      <c r="A149" s="3" t="s">
        <v>147</v>
      </c>
      <c r="B149" s="3" t="s">
        <v>14</v>
      </c>
      <c r="C149" s="5">
        <v>1.5</v>
      </c>
      <c r="D149" s="6">
        <f>C149*'Custos Resursos'!$B$5</f>
        <v>51.375</v>
      </c>
      <c r="E149" s="5">
        <v>1</v>
      </c>
      <c r="F149" s="6">
        <f>E149*'Custos Resursos'!$B$5</f>
        <v>34.25</v>
      </c>
      <c r="G149" s="3" t="s">
        <v>117</v>
      </c>
      <c r="H149" s="36">
        <f t="shared" ref="H149:H150" si="3">IF(G149="CONCLUÍDO",1,0)</f>
        <v>0</v>
      </c>
    </row>
    <row r="150" spans="1:8" ht="13.2" x14ac:dyDescent="0.25">
      <c r="A150" s="3" t="s">
        <v>147</v>
      </c>
      <c r="B150" s="3" t="s">
        <v>40</v>
      </c>
      <c r="C150" s="5"/>
      <c r="D150" s="6">
        <f>C150*'Custos Resursos'!$B$3</f>
        <v>0</v>
      </c>
      <c r="E150" s="5">
        <v>0.7</v>
      </c>
      <c r="F150" s="6">
        <f>E150*'Custos Resursos'!$B$3</f>
        <v>32.857999999999997</v>
      </c>
      <c r="G150" s="3" t="s">
        <v>117</v>
      </c>
      <c r="H150" s="36">
        <f t="shared" si="3"/>
        <v>0</v>
      </c>
    </row>
    <row r="151" spans="1:8" ht="13.2" x14ac:dyDescent="0.25">
      <c r="A151" s="3" t="s">
        <v>78</v>
      </c>
      <c r="B151" s="3" t="s">
        <v>14</v>
      </c>
      <c r="C151" s="5">
        <v>2</v>
      </c>
      <c r="D151" s="6">
        <f>C151*'Custos Resursos'!$B$5</f>
        <v>68.5</v>
      </c>
      <c r="E151" s="5">
        <v>1.35</v>
      </c>
      <c r="F151" s="6">
        <f>E151*'Custos Resursos'!$B$5</f>
        <v>46.237500000000004</v>
      </c>
      <c r="G151" s="3" t="s">
        <v>10</v>
      </c>
      <c r="H151" s="36">
        <f t="shared" si="1"/>
        <v>1</v>
      </c>
    </row>
    <row r="152" spans="1:8" ht="13.2" x14ac:dyDescent="0.25">
      <c r="A152" s="3" t="s">
        <v>88</v>
      </c>
      <c r="B152" s="3" t="s">
        <v>89</v>
      </c>
      <c r="C152" s="5">
        <v>2</v>
      </c>
      <c r="D152" s="38">
        <f>C152*'Custos Resursos'!$B$5</f>
        <v>68.5</v>
      </c>
      <c r="E152" s="5">
        <v>2</v>
      </c>
      <c r="F152" s="6">
        <f>E152*'Custos Resursos'!$B$5</f>
        <v>68.5</v>
      </c>
      <c r="G152" s="3" t="s">
        <v>10</v>
      </c>
      <c r="H152" s="36">
        <f t="shared" si="1"/>
        <v>1</v>
      </c>
    </row>
    <row r="153" spans="1:8" ht="13.2" x14ac:dyDescent="0.25">
      <c r="A153" s="39" t="s">
        <v>90</v>
      </c>
      <c r="B153" s="3" t="s">
        <v>14</v>
      </c>
      <c r="C153" s="5">
        <v>1</v>
      </c>
      <c r="D153" s="6">
        <f>C153*'Custos Resursos'!$B$5</f>
        <v>34.25</v>
      </c>
      <c r="E153" s="5">
        <v>2.1</v>
      </c>
      <c r="F153" s="6">
        <f>E153*'Custos Resursos'!$B$5</f>
        <v>71.924999999999997</v>
      </c>
      <c r="G153" s="3" t="s">
        <v>10</v>
      </c>
      <c r="H153" s="36">
        <f t="shared" si="1"/>
        <v>1</v>
      </c>
    </row>
    <row r="154" spans="1:8" ht="13.2" x14ac:dyDescent="0.25">
      <c r="A154" s="39" t="s">
        <v>91</v>
      </c>
      <c r="B154" s="3" t="s">
        <v>14</v>
      </c>
      <c r="C154" s="5">
        <v>3</v>
      </c>
      <c r="D154" s="6">
        <f>C154*'Custos Resursos'!$B$5</f>
        <v>102.75</v>
      </c>
      <c r="E154" s="5">
        <v>4.1500000000000004</v>
      </c>
      <c r="F154" s="6">
        <f>E154*'Custos Resursos'!$B$5</f>
        <v>142.13750000000002</v>
      </c>
      <c r="G154" s="3" t="s">
        <v>10</v>
      </c>
      <c r="H154" s="36">
        <f t="shared" si="1"/>
        <v>1</v>
      </c>
    </row>
    <row r="155" spans="1:8" ht="13.2" x14ac:dyDescent="0.25">
      <c r="A155" s="39" t="s">
        <v>122</v>
      </c>
      <c r="B155" s="3" t="s">
        <v>14</v>
      </c>
      <c r="C155" s="5">
        <v>0.5</v>
      </c>
      <c r="D155" s="6">
        <f>C155*'Custos Resursos'!$B$5</f>
        <v>17.125</v>
      </c>
      <c r="E155" s="5">
        <v>0.2</v>
      </c>
      <c r="F155" s="6">
        <f>E155*'Custos Resursos'!$B$5</f>
        <v>6.8500000000000005</v>
      </c>
      <c r="G155" s="3" t="s">
        <v>10</v>
      </c>
      <c r="H155" s="36">
        <f t="shared" si="1"/>
        <v>1</v>
      </c>
    </row>
    <row r="156" spans="1:8" ht="13.2" x14ac:dyDescent="0.25">
      <c r="A156" s="39" t="s">
        <v>19</v>
      </c>
      <c r="B156" s="3" t="s">
        <v>14</v>
      </c>
      <c r="C156" s="5">
        <v>0.75</v>
      </c>
      <c r="D156" s="6">
        <f>C156*'Custos Resursos'!$B$5</f>
        <v>25.6875</v>
      </c>
      <c r="E156" s="5">
        <v>0.6</v>
      </c>
      <c r="F156" s="6">
        <f>E156*'Custos Resursos'!$B$5</f>
        <v>20.55</v>
      </c>
      <c r="G156" s="3" t="s">
        <v>10</v>
      </c>
      <c r="H156" s="36">
        <f t="shared" si="1"/>
        <v>1</v>
      </c>
    </row>
    <row r="157" spans="1:8" ht="13.2" x14ac:dyDescent="0.25">
      <c r="A157" s="39" t="s">
        <v>121</v>
      </c>
      <c r="B157" s="3" t="s">
        <v>14</v>
      </c>
      <c r="C157" s="5">
        <v>0.5</v>
      </c>
      <c r="D157" s="6">
        <f>C157*'Custos Resursos'!$B$5</f>
        <v>17.125</v>
      </c>
      <c r="E157" s="5">
        <v>0.15</v>
      </c>
      <c r="F157" s="6">
        <f>E157*'Custos Resursos'!$B$5</f>
        <v>5.1375000000000002</v>
      </c>
      <c r="G157" s="3" t="s">
        <v>10</v>
      </c>
      <c r="H157" s="36">
        <f t="shared" si="1"/>
        <v>1</v>
      </c>
    </row>
    <row r="158" spans="1:8" ht="13.2" x14ac:dyDescent="0.25">
      <c r="A158" s="39" t="s">
        <v>123</v>
      </c>
      <c r="B158" s="3" t="s">
        <v>14</v>
      </c>
      <c r="C158" s="5">
        <v>2</v>
      </c>
      <c r="D158" s="6">
        <f>C158*'Custos Resursos'!$B$5</f>
        <v>68.5</v>
      </c>
      <c r="E158" s="5">
        <v>1.45</v>
      </c>
      <c r="F158" s="6">
        <f>E158*'Custos Resursos'!$B$5</f>
        <v>49.662500000000001</v>
      </c>
      <c r="G158" s="3" t="s">
        <v>10</v>
      </c>
      <c r="H158" s="36">
        <f t="shared" si="1"/>
        <v>1</v>
      </c>
    </row>
    <row r="159" spans="1:8" ht="13.2" x14ac:dyDescent="0.25">
      <c r="A159" s="39" t="s">
        <v>138</v>
      </c>
      <c r="B159" s="3" t="s">
        <v>139</v>
      </c>
      <c r="C159" s="5">
        <v>5</v>
      </c>
      <c r="D159" s="6">
        <f>C159*'Custos Resursos'!$B$5</f>
        <v>171.25</v>
      </c>
      <c r="E159" s="5">
        <v>3.5</v>
      </c>
      <c r="F159" s="6">
        <f>E159*'Custos Resursos'!$B$5</f>
        <v>119.875</v>
      </c>
      <c r="G159" s="3" t="s">
        <v>10</v>
      </c>
      <c r="H159" s="36">
        <f t="shared" si="1"/>
        <v>1</v>
      </c>
    </row>
    <row r="160" spans="1:8" ht="13.2" x14ac:dyDescent="0.25">
      <c r="A160" s="39" t="s">
        <v>140</v>
      </c>
      <c r="B160" s="3" t="s">
        <v>14</v>
      </c>
      <c r="C160" s="5">
        <v>0.5</v>
      </c>
      <c r="D160" s="6">
        <f>C160*'Custos Resursos'!$B$5</f>
        <v>17.125</v>
      </c>
      <c r="E160" s="5">
        <v>0.3</v>
      </c>
      <c r="F160" s="6">
        <f>E160*'Custos Resursos'!$B$5</f>
        <v>10.275</v>
      </c>
      <c r="G160" s="3" t="s">
        <v>10</v>
      </c>
      <c r="H160" s="36">
        <f t="shared" si="1"/>
        <v>1</v>
      </c>
    </row>
    <row r="161" spans="1:8" ht="13.2" x14ac:dyDescent="0.25">
      <c r="A161" s="39" t="s">
        <v>141</v>
      </c>
      <c r="B161" s="3" t="s">
        <v>14</v>
      </c>
      <c r="C161" s="5">
        <v>2</v>
      </c>
      <c r="D161" s="6">
        <f>C161*'Custos Resursos'!$B$5</f>
        <v>68.5</v>
      </c>
      <c r="E161" s="5">
        <v>1.45</v>
      </c>
      <c r="F161" s="6">
        <f>E161*'Custos Resursos'!$B$5</f>
        <v>49.662500000000001</v>
      </c>
      <c r="G161" s="3" t="s">
        <v>10</v>
      </c>
      <c r="H161" s="36">
        <f t="shared" si="1"/>
        <v>1</v>
      </c>
    </row>
    <row r="162" spans="1:8" ht="13.2" x14ac:dyDescent="0.25">
      <c r="A162" s="39" t="s">
        <v>142</v>
      </c>
      <c r="B162" s="3" t="s">
        <v>14</v>
      </c>
      <c r="C162" s="5">
        <v>6</v>
      </c>
      <c r="D162" s="6">
        <f>C162*'Custos Resursos'!$B$5</f>
        <v>205.5</v>
      </c>
      <c r="E162" s="5">
        <v>4</v>
      </c>
      <c r="F162" s="6">
        <f>E162*'Custos Resursos'!$B$5</f>
        <v>137</v>
      </c>
      <c r="G162" s="3" t="s">
        <v>10</v>
      </c>
      <c r="H162" s="36">
        <f t="shared" si="1"/>
        <v>1</v>
      </c>
    </row>
    <row r="163" spans="1:8" ht="13.2" x14ac:dyDescent="0.25">
      <c r="A163" s="3" t="s">
        <v>65</v>
      </c>
      <c r="B163" s="3" t="s">
        <v>14</v>
      </c>
      <c r="C163" s="5">
        <v>1</v>
      </c>
      <c r="D163" s="6">
        <f>C163*'Custos Resursos'!$B$5</f>
        <v>34.25</v>
      </c>
      <c r="E163" s="5"/>
      <c r="F163" s="6">
        <f>E163*'Custos Resursos'!$B$5</f>
        <v>0</v>
      </c>
      <c r="G163" s="3" t="s">
        <v>64</v>
      </c>
      <c r="H163" s="36">
        <f t="shared" si="1"/>
        <v>0</v>
      </c>
    </row>
    <row r="164" spans="1:8" ht="13.2" x14ac:dyDescent="0.25">
      <c r="A164" s="3" t="s">
        <v>85</v>
      </c>
      <c r="B164" s="3" t="s">
        <v>14</v>
      </c>
      <c r="C164" s="5">
        <v>6</v>
      </c>
      <c r="D164" s="6">
        <f>C164*'Custos Resursos'!$B$5</f>
        <v>205.5</v>
      </c>
      <c r="E164" s="5"/>
      <c r="F164" s="6">
        <f>E164*'Custos Resursos'!$B$5</f>
        <v>0</v>
      </c>
      <c r="G164" s="3" t="s">
        <v>64</v>
      </c>
      <c r="H164" s="36">
        <f t="shared" si="1"/>
        <v>0</v>
      </c>
    </row>
    <row r="165" spans="1:8" ht="13.2" x14ac:dyDescent="0.25">
      <c r="A165" s="3" t="s">
        <v>137</v>
      </c>
      <c r="B165" s="3" t="s">
        <v>14</v>
      </c>
      <c r="C165" s="5">
        <v>1</v>
      </c>
      <c r="D165" s="6">
        <f>C165*'Custos Resursos'!$B$5</f>
        <v>34.25</v>
      </c>
      <c r="E165" s="5">
        <v>0.5</v>
      </c>
      <c r="F165" s="6">
        <f>E165*'Custos Resursos'!$B$5</f>
        <v>17.125</v>
      </c>
      <c r="G165" s="3" t="s">
        <v>10</v>
      </c>
      <c r="H165" s="36">
        <f t="shared" si="1"/>
        <v>1</v>
      </c>
    </row>
    <row r="166" spans="1:8" ht="13.2" x14ac:dyDescent="0.25">
      <c r="A166" s="39" t="s">
        <v>92</v>
      </c>
      <c r="B166" s="3" t="s">
        <v>14</v>
      </c>
      <c r="C166" s="5">
        <v>17</v>
      </c>
      <c r="D166" s="6">
        <f>C166*'Custos Resursos'!$B$5</f>
        <v>582.25</v>
      </c>
      <c r="E166" s="5">
        <v>19.149999999999999</v>
      </c>
      <c r="F166" s="6">
        <f>E166*'Custos Resursos'!$B$5</f>
        <v>655.88749999999993</v>
      </c>
      <c r="G166" s="3" t="s">
        <v>10</v>
      </c>
      <c r="H166" s="36">
        <f t="shared" si="1"/>
        <v>1</v>
      </c>
    </row>
    <row r="167" spans="1:8" ht="13.2" x14ac:dyDescent="0.25">
      <c r="A167" s="39" t="s">
        <v>93</v>
      </c>
      <c r="B167" s="39" t="s">
        <v>131</v>
      </c>
      <c r="C167" s="5"/>
      <c r="D167" s="6">
        <f>C167*'Custos Resursos'!$B$5</f>
        <v>0</v>
      </c>
      <c r="E167" s="5">
        <v>2.5</v>
      </c>
      <c r="F167" s="6">
        <f>E167*('Custos Resursos'!B5+'Custos Resursos'!B3+'Custos Resursos'!B4+'Custos Resursos'!B2+'Custos Resursos'!B7)</f>
        <v>492.22499999999997</v>
      </c>
      <c r="G167" s="3" t="s">
        <v>10</v>
      </c>
      <c r="H167" s="36">
        <f t="shared" si="1"/>
        <v>1</v>
      </c>
    </row>
    <row r="168" spans="1:8" ht="13.2" x14ac:dyDescent="0.25">
      <c r="A168" s="39" t="s">
        <v>93</v>
      </c>
      <c r="B168" s="39" t="s">
        <v>14</v>
      </c>
      <c r="C168" s="5">
        <v>4</v>
      </c>
      <c r="D168" s="6">
        <f>C168*'Custos Resursos'!$B$5</f>
        <v>137</v>
      </c>
      <c r="E168" s="5">
        <v>2.25</v>
      </c>
      <c r="F168" s="6">
        <f>E168*'Custos Resursos'!$B$5</f>
        <v>77.0625</v>
      </c>
      <c r="G168" s="3" t="s">
        <v>10</v>
      </c>
      <c r="H168" s="36">
        <f>IF(G168="CONCLUÍDO",1,0)</f>
        <v>1</v>
      </c>
    </row>
    <row r="169" spans="1:8" ht="13.2" x14ac:dyDescent="0.25">
      <c r="A169" s="39" t="s">
        <v>136</v>
      </c>
      <c r="B169" s="39" t="s">
        <v>14</v>
      </c>
      <c r="C169" s="5">
        <v>0.5</v>
      </c>
      <c r="D169" s="6">
        <f>C169*'Custos Resursos'!$B$5</f>
        <v>17.125</v>
      </c>
      <c r="E169" s="5">
        <v>0.35</v>
      </c>
      <c r="F169" s="6">
        <f>E169*'Custos Resursos'!$B$5</f>
        <v>11.987499999999999</v>
      </c>
      <c r="G169" s="3" t="s">
        <v>10</v>
      </c>
      <c r="H169" s="36">
        <f>IF(G169="CONCLUÍDO",1,0)</f>
        <v>1</v>
      </c>
    </row>
    <row r="170" spans="1:8" ht="13.2" x14ac:dyDescent="0.25">
      <c r="A170" s="39" t="s">
        <v>125</v>
      </c>
      <c r="B170" s="3" t="s">
        <v>14</v>
      </c>
      <c r="C170" s="5">
        <v>1</v>
      </c>
      <c r="D170" s="6">
        <f>C170*'Custos Resursos'!$B$5</f>
        <v>34.25</v>
      </c>
      <c r="E170" s="5">
        <v>0.2</v>
      </c>
      <c r="F170" s="6">
        <f>E170*'Custos Resursos'!$B$5</f>
        <v>6.8500000000000005</v>
      </c>
      <c r="G170" s="3" t="s">
        <v>10</v>
      </c>
      <c r="H170" s="36">
        <f t="shared" si="1"/>
        <v>1</v>
      </c>
    </row>
    <row r="171" spans="1:8" ht="13.2" x14ac:dyDescent="0.25">
      <c r="A171" s="39" t="s">
        <v>126</v>
      </c>
      <c r="B171" s="3" t="s">
        <v>14</v>
      </c>
      <c r="C171" s="5">
        <v>1</v>
      </c>
      <c r="D171" s="6">
        <f>C171*'Custos Resursos'!$B$5</f>
        <v>34.25</v>
      </c>
      <c r="E171" s="5">
        <v>0.6</v>
      </c>
      <c r="F171" s="6">
        <f>E171*'Custos Resursos'!$B$5</f>
        <v>20.55</v>
      </c>
      <c r="G171" s="3" t="s">
        <v>10</v>
      </c>
      <c r="H171" s="36">
        <f t="shared" si="1"/>
        <v>1</v>
      </c>
    </row>
    <row r="172" spans="1:8" ht="13.2" x14ac:dyDescent="0.25">
      <c r="A172" s="39" t="s">
        <v>124</v>
      </c>
      <c r="B172" s="3" t="s">
        <v>14</v>
      </c>
      <c r="C172" s="5">
        <v>1</v>
      </c>
      <c r="D172" s="6">
        <f>C172*'Custos Resursos'!$B$5</f>
        <v>34.25</v>
      </c>
      <c r="E172" s="5">
        <v>0.8</v>
      </c>
      <c r="F172" s="6">
        <f>E172*'Custos Resursos'!$B$5</f>
        <v>27.400000000000002</v>
      </c>
      <c r="G172" s="3" t="s">
        <v>10</v>
      </c>
      <c r="H172" s="36">
        <f t="shared" si="1"/>
        <v>1</v>
      </c>
    </row>
    <row r="173" spans="1:8" ht="13.2" x14ac:dyDescent="0.25">
      <c r="A173" s="39" t="s">
        <v>94</v>
      </c>
      <c r="B173" s="3" t="s">
        <v>14</v>
      </c>
      <c r="C173" s="5">
        <v>6</v>
      </c>
      <c r="D173" s="6">
        <f>C173*'Custos Resursos'!$B$5</f>
        <v>205.5</v>
      </c>
      <c r="E173" s="5">
        <v>7</v>
      </c>
      <c r="F173" s="6">
        <f>E173*'Custos Resursos'!$B$5</f>
        <v>239.75</v>
      </c>
      <c r="G173" s="3" t="s">
        <v>10</v>
      </c>
      <c r="H173" s="36">
        <f t="shared" si="1"/>
        <v>1</v>
      </c>
    </row>
    <row r="174" spans="1:8" ht="13.2" x14ac:dyDescent="0.25">
      <c r="A174" s="15" t="s">
        <v>24</v>
      </c>
      <c r="B174" s="16"/>
      <c r="C174" s="17">
        <f>C13+C28+SUM(C29:C173)</f>
        <v>799.45</v>
      </c>
      <c r="D174" s="35">
        <f>D13+D28+SUM(D29:D173)</f>
        <v>24869.890500000001</v>
      </c>
      <c r="E174" s="17">
        <f>E13+E28+SUM(E29:E173)</f>
        <v>459.51</v>
      </c>
      <c r="F174" s="35">
        <f>F13+F28+SUM(F29:F173)</f>
        <v>14914.437900000001</v>
      </c>
      <c r="G174" s="16"/>
      <c r="H174" s="18">
        <f>AVERAGE(H2:H173)</f>
        <v>0.53254437869822491</v>
      </c>
    </row>
  </sheetData>
  <autoFilter ref="A1:H174" xr:uid="{00000000-0009-0000-0000-000000000000}">
    <filterColumn colId="7">
      <customFilters>
        <customFilter operator="notEqual" val=" "/>
      </customFilters>
    </filterColumn>
  </autoFilter>
  <conditionalFormatting sqref="G2:G12 G165:G173 G79:G130">
    <cfRule type="containsText" dxfId="9" priority="16" operator="containsText" text="CONCLUÍDO">
      <formula>NOT(ISERROR(SEARCH("CONCLUÍDO",G2)))</formula>
    </cfRule>
  </conditionalFormatting>
  <conditionalFormatting sqref="G14:G27">
    <cfRule type="containsText" dxfId="8" priority="15" operator="containsText" text="CONCLUÍDO">
      <formula>NOT(ISERROR(SEARCH("CONCLUÍDO",G14)))</formula>
    </cfRule>
  </conditionalFormatting>
  <conditionalFormatting sqref="G30:G50">
    <cfRule type="containsText" dxfId="7" priority="9" operator="containsText" text="CONCLUÍDO">
      <formula>NOT(ISERROR(SEARCH("CONCLUÍDO",G30)))</formula>
    </cfRule>
  </conditionalFormatting>
  <conditionalFormatting sqref="G54:G57">
    <cfRule type="containsText" dxfId="6" priority="1" operator="containsText" text="CONCLUÍDO">
      <formula>NOT(ISERROR(SEARCH("CONCLUÍDO",G54)))</formula>
    </cfRule>
  </conditionalFormatting>
  <conditionalFormatting sqref="G59:G62">
    <cfRule type="containsText" dxfId="5" priority="10" operator="containsText" text="CONCLUÍDO">
      <formula>NOT(ISERROR(SEARCH("CONCLUÍDO",G59)))</formula>
    </cfRule>
  </conditionalFormatting>
  <conditionalFormatting sqref="G133:G134">
    <cfRule type="containsText" dxfId="4" priority="12" operator="containsText" text="CONCLUÍDO">
      <formula>NOT(ISERROR(SEARCH("CONCLUÍDO",G133)))</formula>
    </cfRule>
  </conditionalFormatting>
  <conditionalFormatting sqref="G136">
    <cfRule type="containsText" dxfId="3" priority="3" operator="containsText" text="CONCLUÍDO">
      <formula>NOT(ISERROR(SEARCH("CONCLUÍDO",G136)))</formula>
    </cfRule>
  </conditionalFormatting>
  <conditionalFormatting sqref="G139">
    <cfRule type="containsText" dxfId="2" priority="4" operator="containsText" text="CONCLUÍDO">
      <formula>NOT(ISERROR(SEARCH("CONCLUÍDO",G139)))</formula>
    </cfRule>
  </conditionalFormatting>
  <conditionalFormatting sqref="G144">
    <cfRule type="containsText" dxfId="1" priority="2" operator="containsText" text="CONCLUÍDO">
      <formula>NOT(ISERROR(SEARCH("CONCLUÍDO",G144)))</formula>
    </cfRule>
  </conditionalFormatting>
  <conditionalFormatting sqref="G151:G162">
    <cfRule type="containsText" dxfId="0" priority="11" operator="containsText" text="CONCLUÍDO">
      <formula>NOT(ISERROR(SEARCH("CONCLUÍDO",G151)))</formula>
    </cfRule>
  </conditionalFormatting>
  <dataValidations count="1">
    <dataValidation type="list" allowBlank="1" showErrorMessage="1" sqref="G2:G174" xr:uid="{00000000-0002-0000-0000-000000000000}">
      <formula1>"BACKLOG,A FAZER,EM EXECUÇÃO,IMPEDIMENTO,REVISÃO,CONCLUÍDO"</formula1>
    </dataValidation>
  </dataValidations>
  <pageMargins left="0" right="0" top="0" bottom="0" header="0" footer="0"/>
  <ignoredErrors>
    <ignoredError sqref="D8:D9 D5 D13:E13 F8:F9 F5 D31:D32 F31:F32 F167 D150 F15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"/>
  <sheetViews>
    <sheetView showGridLines="0" workbookViewId="0">
      <selection activeCell="E29" sqref="E29"/>
    </sheetView>
  </sheetViews>
  <sheetFormatPr defaultColWidth="12.5546875" defaultRowHeight="15.75" customHeight="1" x14ac:dyDescent="0.25"/>
  <cols>
    <col min="1" max="1" width="6.44140625" customWidth="1"/>
    <col min="2" max="2" width="23.77734375" bestFit="1" customWidth="1"/>
    <col min="3" max="3" width="20.5546875" customWidth="1"/>
    <col min="4" max="4" width="19.33203125" bestFit="1" customWidth="1"/>
    <col min="5" max="5" width="19.109375" customWidth="1"/>
    <col min="6" max="6" width="20.77734375" bestFit="1" customWidth="1"/>
    <col min="7" max="7" width="18.44140625" customWidth="1"/>
    <col min="8" max="8" width="7.88671875" customWidth="1"/>
  </cols>
  <sheetData>
    <row r="1" spans="1:8" ht="9" customHeight="1" thickBot="1" x14ac:dyDescent="0.3"/>
    <row r="2" spans="1:8" ht="13.2" x14ac:dyDescent="0.25">
      <c r="B2" s="19" t="s">
        <v>25</v>
      </c>
      <c r="C2" s="19" t="s">
        <v>26</v>
      </c>
      <c r="D2" s="19" t="s">
        <v>27</v>
      </c>
      <c r="E2" s="19" t="s">
        <v>57</v>
      </c>
      <c r="F2" s="19" t="s">
        <v>58</v>
      </c>
    </row>
    <row r="3" spans="1:8" ht="14.4" thickBot="1" x14ac:dyDescent="0.3">
      <c r="B3" s="20">
        <v>45488</v>
      </c>
      <c r="C3" s="20" t="s">
        <v>66</v>
      </c>
      <c r="D3" s="21" t="s">
        <v>28</v>
      </c>
      <c r="E3" s="22">
        <f>'Tarefas Gerais'!D174</f>
        <v>24869.890500000001</v>
      </c>
      <c r="F3" s="22">
        <f>'Tarefas Gerais'!F174</f>
        <v>14914.437900000001</v>
      </c>
    </row>
    <row r="4" spans="1:8" ht="7.5" customHeight="1" thickBot="1" x14ac:dyDescent="0.3"/>
    <row r="5" spans="1:8" ht="13.2" x14ac:dyDescent="0.25">
      <c r="B5" s="43" t="s">
        <v>29</v>
      </c>
      <c r="C5" s="44"/>
      <c r="D5" s="45"/>
      <c r="E5" s="43" t="s">
        <v>30</v>
      </c>
      <c r="F5" s="44"/>
      <c r="G5" s="45"/>
      <c r="H5" s="23"/>
    </row>
    <row r="6" spans="1:8" ht="13.2" x14ac:dyDescent="0.25">
      <c r="B6" s="24" t="s">
        <v>31</v>
      </c>
      <c r="C6" s="25" t="s">
        <v>32</v>
      </c>
      <c r="D6" s="26" t="s">
        <v>33</v>
      </c>
      <c r="E6" s="24" t="s">
        <v>34</v>
      </c>
      <c r="F6" s="25" t="s">
        <v>35</v>
      </c>
      <c r="G6" s="26" t="s">
        <v>36</v>
      </c>
    </row>
    <row r="7" spans="1:8" ht="13.8" x14ac:dyDescent="0.25">
      <c r="A7" s="23"/>
      <c r="B7" s="27">
        <v>87</v>
      </c>
      <c r="C7" s="28">
        <v>135</v>
      </c>
      <c r="D7" s="34">
        <f>B7/C7</f>
        <v>0.64444444444444449</v>
      </c>
      <c r="E7" s="27">
        <f>'Tarefas Gerais'!E174</f>
        <v>459.51</v>
      </c>
      <c r="F7" s="28">
        <f>'Tarefas Gerais'!C174</f>
        <v>799.45</v>
      </c>
      <c r="G7" s="34">
        <f>E7/F7</f>
        <v>0.57478266308086801</v>
      </c>
    </row>
  </sheetData>
  <mergeCells count="2">
    <mergeCell ref="B5:D5"/>
    <mergeCell ref="E5:G5"/>
  </mergeCells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workbookViewId="0">
      <selection activeCell="A8" sqref="A8"/>
    </sheetView>
  </sheetViews>
  <sheetFormatPr defaultColWidth="12.5546875" defaultRowHeight="15.75" customHeight="1" x14ac:dyDescent="0.25"/>
  <cols>
    <col min="1" max="1" width="16.6640625" customWidth="1"/>
    <col min="2" max="2" width="16.33203125" customWidth="1"/>
    <col min="3" max="3" width="13.77734375" customWidth="1"/>
  </cols>
  <sheetData>
    <row r="1" spans="1:2" ht="13.2" x14ac:dyDescent="0.25">
      <c r="A1" s="29" t="s">
        <v>37</v>
      </c>
      <c r="B1" s="29" t="s">
        <v>38</v>
      </c>
    </row>
    <row r="2" spans="1:2" ht="13.2" x14ac:dyDescent="0.25">
      <c r="A2" s="30" t="s">
        <v>39</v>
      </c>
      <c r="B2" s="31">
        <v>49.69</v>
      </c>
    </row>
    <row r="3" spans="1:2" ht="13.2" x14ac:dyDescent="0.25">
      <c r="A3" s="32" t="s">
        <v>40</v>
      </c>
      <c r="B3" s="31">
        <v>46.94</v>
      </c>
    </row>
    <row r="4" spans="1:2" ht="13.2" x14ac:dyDescent="0.25">
      <c r="A4" s="32" t="s">
        <v>9</v>
      </c>
      <c r="B4" s="31">
        <v>30.44</v>
      </c>
    </row>
    <row r="5" spans="1:2" ht="13.2" x14ac:dyDescent="0.25">
      <c r="A5" s="32" t="s">
        <v>14</v>
      </c>
      <c r="B5" s="31">
        <v>34.25</v>
      </c>
    </row>
    <row r="6" spans="1:2" ht="13.2" x14ac:dyDescent="0.25">
      <c r="A6" s="32" t="s">
        <v>41</v>
      </c>
      <c r="B6" s="31">
        <v>20.91</v>
      </c>
    </row>
    <row r="7" spans="1:2" ht="15.75" customHeight="1" x14ac:dyDescent="0.25">
      <c r="A7" s="40" t="s">
        <v>132</v>
      </c>
      <c r="B7" s="31">
        <v>35.57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2579f-9a63-491a-b92e-9017b7c87e84">
      <Terms xmlns="http://schemas.microsoft.com/office/infopath/2007/PartnerControls"/>
    </lcf76f155ced4ddcb4097134ff3c332f>
    <TaxCatchAll xmlns="5565224f-5304-4c6c-884f-a6edb7fe4e9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9B0D718463C242894D548A37C71351" ma:contentTypeVersion="13" ma:contentTypeDescription="Crie um novo documento." ma:contentTypeScope="" ma:versionID="7de5478f4906e5947338624ea48ba3db">
  <xsd:schema xmlns:xsd="http://www.w3.org/2001/XMLSchema" xmlns:xs="http://www.w3.org/2001/XMLSchema" xmlns:p="http://schemas.microsoft.com/office/2006/metadata/properties" xmlns:ns2="6412579f-9a63-491a-b92e-9017b7c87e84" xmlns:ns3="5565224f-5304-4c6c-884f-a6edb7fe4e92" targetNamespace="http://schemas.microsoft.com/office/2006/metadata/properties" ma:root="true" ma:fieldsID="1fba35646668f3f4d9d8b68d94e5de50" ns2:_="" ns3:_="">
    <xsd:import namespace="6412579f-9a63-491a-b92e-9017b7c87e84"/>
    <xsd:import namespace="5565224f-5304-4c6c-884f-a6edb7fe4e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2579f-9a63-491a-b92e-9017b7c87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b28c5811-b2c4-4f8b-ad5f-750b760ac1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5224f-5304-4c6c-884f-a6edb7fe4e9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eebf925-eefb-4338-8f11-2b1bd9fa3d5f}" ma:internalName="TaxCatchAll" ma:showField="CatchAllData" ma:web="5565224f-5304-4c6c-884f-a6edb7fe4e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9AFCB8-D70D-4B9A-8DA6-F2914E71E8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23AF75-6EFC-4643-B9BE-C10D943A87EA}">
  <ds:schemaRefs>
    <ds:schemaRef ds:uri="5565224f-5304-4c6c-884f-a6edb7fe4e92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6412579f-9a63-491a-b92e-9017b7c87e84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0975D80-79FC-453C-8A46-DC3CD75171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12579f-9a63-491a-b92e-9017b7c87e84"/>
    <ds:schemaRef ds:uri="5565224f-5304-4c6c-884f-a6edb7fe4e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Tarefas Gerais</vt:lpstr>
      <vt:lpstr>Gráfico Apresentação</vt:lpstr>
      <vt:lpstr>Custos Resursos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Bianca De Aguiar Hubner</cp:lastModifiedBy>
  <cp:revision/>
  <dcterms:created xsi:type="dcterms:W3CDTF">2024-08-15T15:08:51Z</dcterms:created>
  <dcterms:modified xsi:type="dcterms:W3CDTF">2024-10-21T13:40:06Z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0x0101006D9B0D718463C242894D548A37C71351</vt:lpwstr>
  </property>
  <property fmtid="{D5CDD505-2E9C-101B-9397-08002B2CF9AE}" pid="3" name="Order">
    <vt:r8>3800</vt:r8>
  </property>
  <property fmtid="{D5CDD505-2E9C-101B-9397-08002B2CF9AE}" pid="4" name="MediaServiceImageTags">
    <vt:lpwstr/>
  </property>
</Properties>
</file>