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e\Dropbox\Maryville\2020\Online\Week5 - Trees and Forests\"/>
    </mc:Choice>
  </mc:AlternateContent>
  <xr:revisionPtr revIDLastSave="0" documentId="13_ncr:1_{6C26E5EC-32F2-48EB-94E9-522927377C10}" xr6:coauthVersionLast="45" xr6:coauthVersionMax="45" xr10:uidLastSave="{00000000-0000-0000-0000-000000000000}"/>
  <bookViews>
    <workbookView xWindow="345" yWindow="345" windowWidth="19905" windowHeight="12510" xr2:uid="{66B98006-4838-4807-A407-C04AA41FFB3C}"/>
  </bookViews>
  <sheets>
    <sheet name="Gini_and_entropy" sheetId="3" r:id="rId1"/>
  </sheets>
  <definedNames>
    <definedName name="animals">Gini_and_entropy!$E$13</definedName>
    <definedName name="birds">Gini_and_entropy!$E$7</definedName>
    <definedName name="butterflies">Gini_and_entropy!$E$11</definedName>
    <definedName name="caterpillars">Gini_and_entropy!$E$12</definedName>
    <definedName name="cows">Gini_and_entropy!$E$10</definedName>
    <definedName name="dogs">Gini_and_entropy!$E$9</definedName>
    <definedName name="gorillas">Gini_and_entropy!$E$8</definedName>
    <definedName name="snakes">Gini_and_entropy!$E$6</definedName>
    <definedName name="trainingset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8" i="3" l="1"/>
  <c r="S99" i="3"/>
  <c r="S100" i="3"/>
  <c r="S101" i="3"/>
  <c r="S102" i="3"/>
  <c r="S103" i="3"/>
  <c r="S97" i="3"/>
  <c r="G12" i="3" l="1"/>
  <c r="G11" i="3"/>
  <c r="G10" i="3"/>
  <c r="G9" i="3"/>
  <c r="G8" i="3"/>
  <c r="G7" i="3"/>
  <c r="S104" i="3"/>
  <c r="K104" i="3"/>
  <c r="K103" i="3"/>
  <c r="K102" i="3"/>
  <c r="K101" i="3"/>
  <c r="K100" i="3"/>
  <c r="K99" i="3"/>
  <c r="K98" i="3"/>
  <c r="K97" i="3"/>
  <c r="S93" i="3"/>
  <c r="S92" i="3"/>
  <c r="S91" i="3"/>
  <c r="S90" i="3"/>
  <c r="S89" i="3"/>
  <c r="S88" i="3"/>
  <c r="S87" i="3"/>
  <c r="S86" i="3"/>
  <c r="K93" i="3"/>
  <c r="K92" i="3"/>
  <c r="K91" i="3"/>
  <c r="K90" i="3"/>
  <c r="K89" i="3"/>
  <c r="K88" i="3"/>
  <c r="K87" i="3"/>
  <c r="K86" i="3"/>
  <c r="S82" i="3"/>
  <c r="S81" i="3"/>
  <c r="S80" i="3"/>
  <c r="S79" i="3"/>
  <c r="S78" i="3"/>
  <c r="S77" i="3"/>
  <c r="S76" i="3"/>
  <c r="S75" i="3"/>
  <c r="K82" i="3"/>
  <c r="K81" i="3"/>
  <c r="K80" i="3"/>
  <c r="K79" i="3"/>
  <c r="K78" i="3"/>
  <c r="K77" i="3"/>
  <c r="K76" i="3"/>
  <c r="K75" i="3"/>
  <c r="S71" i="3"/>
  <c r="S70" i="3"/>
  <c r="S69" i="3"/>
  <c r="S68" i="3"/>
  <c r="S67" i="3"/>
  <c r="S66" i="3"/>
  <c r="S65" i="3"/>
  <c r="S64" i="3"/>
  <c r="K71" i="3"/>
  <c r="K70" i="3"/>
  <c r="K69" i="3"/>
  <c r="K68" i="3"/>
  <c r="K67" i="3"/>
  <c r="K66" i="3"/>
  <c r="K65" i="3"/>
  <c r="K64" i="3"/>
  <c r="S59" i="3"/>
  <c r="S58" i="3"/>
  <c r="S57" i="3"/>
  <c r="S56" i="3"/>
  <c r="S55" i="3"/>
  <c r="S54" i="3"/>
  <c r="S53" i="3"/>
  <c r="S52" i="3"/>
  <c r="K59" i="3"/>
  <c r="K58" i="3"/>
  <c r="K57" i="3"/>
  <c r="K56" i="3"/>
  <c r="K55" i="3"/>
  <c r="K54" i="3"/>
  <c r="K53" i="3"/>
  <c r="K52" i="3"/>
  <c r="S37" i="3"/>
  <c r="S36" i="3"/>
  <c r="S35" i="3"/>
  <c r="S34" i="3"/>
  <c r="S33" i="3"/>
  <c r="S32" i="3"/>
  <c r="S31" i="3"/>
  <c r="S30" i="3"/>
  <c r="K37" i="3"/>
  <c r="K36" i="3"/>
  <c r="K35" i="3"/>
  <c r="K34" i="3"/>
  <c r="K33" i="3"/>
  <c r="K32" i="3"/>
  <c r="K31" i="3"/>
  <c r="K30" i="3"/>
  <c r="S26" i="3"/>
  <c r="K26" i="3"/>
  <c r="S25" i="3"/>
  <c r="S24" i="3"/>
  <c r="S23" i="3"/>
  <c r="S22" i="3"/>
  <c r="S21" i="3"/>
  <c r="S20" i="3"/>
  <c r="S19" i="3"/>
  <c r="K25" i="3"/>
  <c r="K24" i="3"/>
  <c r="K23" i="3"/>
  <c r="K22" i="3"/>
  <c r="K21" i="3"/>
  <c r="K20" i="3"/>
  <c r="K19" i="3"/>
  <c r="K6" i="3"/>
  <c r="G25" i="3"/>
  <c r="G24" i="3"/>
  <c r="G23" i="3"/>
  <c r="G22" i="3"/>
  <c r="G21" i="3"/>
  <c r="G20" i="3"/>
  <c r="G19" i="3"/>
  <c r="G6" i="3"/>
  <c r="U104" i="3" l="1"/>
  <c r="U82" i="3"/>
  <c r="U71" i="3"/>
  <c r="U59" i="3"/>
  <c r="V48" i="3"/>
  <c r="U48" i="3"/>
  <c r="U37" i="3"/>
  <c r="O103" i="3"/>
  <c r="O102" i="3"/>
  <c r="O101" i="3"/>
  <c r="O100" i="3"/>
  <c r="O99" i="3"/>
  <c r="O98" i="3"/>
  <c r="O97" i="3"/>
  <c r="G103" i="3"/>
  <c r="G102" i="3"/>
  <c r="G101" i="3"/>
  <c r="G100" i="3"/>
  <c r="G99" i="3"/>
  <c r="G98" i="3"/>
  <c r="G97" i="3"/>
  <c r="O92" i="3"/>
  <c r="O91" i="3"/>
  <c r="O90" i="3"/>
  <c r="O89" i="3"/>
  <c r="O88" i="3"/>
  <c r="O87" i="3"/>
  <c r="O86" i="3"/>
  <c r="G92" i="3"/>
  <c r="H92" i="3" s="1"/>
  <c r="G91" i="3"/>
  <c r="I91" i="3" s="1"/>
  <c r="J91" i="3" s="1"/>
  <c r="G90" i="3"/>
  <c r="I90" i="3" s="1"/>
  <c r="J90" i="3" s="1"/>
  <c r="G89" i="3"/>
  <c r="G88" i="3"/>
  <c r="G87" i="3"/>
  <c r="G86" i="3"/>
  <c r="O81" i="3"/>
  <c r="O80" i="3"/>
  <c r="O79" i="3"/>
  <c r="O78" i="3"/>
  <c r="O77" i="3"/>
  <c r="O76" i="3"/>
  <c r="O75" i="3"/>
  <c r="G81" i="3"/>
  <c r="G80" i="3"/>
  <c r="G79" i="3"/>
  <c r="G78" i="3"/>
  <c r="G77" i="3"/>
  <c r="G76" i="3"/>
  <c r="G75" i="3"/>
  <c r="O70" i="3"/>
  <c r="O69" i="3"/>
  <c r="O68" i="3"/>
  <c r="O67" i="3"/>
  <c r="O66" i="3"/>
  <c r="O65" i="3"/>
  <c r="O64" i="3"/>
  <c r="G70" i="3"/>
  <c r="G69" i="3"/>
  <c r="G68" i="3"/>
  <c r="G67" i="3"/>
  <c r="G66" i="3"/>
  <c r="G65" i="3"/>
  <c r="G64" i="3"/>
  <c r="O58" i="3"/>
  <c r="O57" i="3"/>
  <c r="O56" i="3"/>
  <c r="O55" i="3"/>
  <c r="O54" i="3"/>
  <c r="O53" i="3"/>
  <c r="O52" i="3"/>
  <c r="G58" i="3"/>
  <c r="G57" i="3"/>
  <c r="G56" i="3"/>
  <c r="G55" i="3"/>
  <c r="G54" i="3"/>
  <c r="I54" i="3" s="1"/>
  <c r="J54" i="3" s="1"/>
  <c r="G53" i="3"/>
  <c r="G52" i="3"/>
  <c r="O47" i="3"/>
  <c r="O46" i="3"/>
  <c r="O45" i="3"/>
  <c r="O44" i="3"/>
  <c r="O43" i="3"/>
  <c r="O42" i="3"/>
  <c r="O41" i="3"/>
  <c r="G47" i="3"/>
  <c r="G46" i="3"/>
  <c r="K46" i="3" s="1"/>
  <c r="G45" i="3"/>
  <c r="I45" i="3" s="1"/>
  <c r="J45" i="3" s="1"/>
  <c r="G44" i="3"/>
  <c r="K44" i="3" s="1"/>
  <c r="G43" i="3"/>
  <c r="K43" i="3" s="1"/>
  <c r="G42" i="3"/>
  <c r="K42" i="3" s="1"/>
  <c r="G41" i="3"/>
  <c r="O36" i="3"/>
  <c r="O35" i="3"/>
  <c r="O34" i="3"/>
  <c r="O33" i="3"/>
  <c r="O32" i="3"/>
  <c r="O31" i="3"/>
  <c r="O30" i="3"/>
  <c r="G36" i="3"/>
  <c r="G35" i="3"/>
  <c r="G34" i="3"/>
  <c r="G33" i="3"/>
  <c r="G32" i="3"/>
  <c r="G31" i="3"/>
  <c r="G30" i="3"/>
  <c r="E71" i="3"/>
  <c r="M70" i="3"/>
  <c r="M69" i="3"/>
  <c r="M68" i="3"/>
  <c r="M67" i="3"/>
  <c r="M66" i="3"/>
  <c r="M65" i="3"/>
  <c r="M64" i="3"/>
  <c r="H64" i="3"/>
  <c r="E104" i="3"/>
  <c r="M103" i="3"/>
  <c r="I103" i="3"/>
  <c r="M102" i="3"/>
  <c r="M101" i="3"/>
  <c r="M100" i="3"/>
  <c r="M99" i="3"/>
  <c r="M98" i="3"/>
  <c r="M97" i="3"/>
  <c r="H97" i="3"/>
  <c r="M92" i="3"/>
  <c r="M91" i="3"/>
  <c r="M90" i="3"/>
  <c r="M89" i="3"/>
  <c r="M88" i="3"/>
  <c r="M87" i="3"/>
  <c r="M86" i="3"/>
  <c r="M81" i="3"/>
  <c r="M80" i="3"/>
  <c r="M79" i="3"/>
  <c r="M78" i="3"/>
  <c r="M77" i="3"/>
  <c r="M76" i="3"/>
  <c r="M75" i="3"/>
  <c r="M58" i="3"/>
  <c r="M57" i="3"/>
  <c r="M56" i="3"/>
  <c r="M55" i="3"/>
  <c r="M54" i="3"/>
  <c r="M53" i="3"/>
  <c r="M52" i="3"/>
  <c r="M47" i="3"/>
  <c r="M46" i="3"/>
  <c r="M45" i="3"/>
  <c r="M44" i="3"/>
  <c r="M43" i="3"/>
  <c r="M42" i="3"/>
  <c r="M41" i="3"/>
  <c r="M36" i="3"/>
  <c r="M35" i="3"/>
  <c r="M34" i="3"/>
  <c r="M33" i="3"/>
  <c r="M32" i="3"/>
  <c r="M31" i="3"/>
  <c r="M30" i="3"/>
  <c r="M25" i="3"/>
  <c r="M24" i="3"/>
  <c r="M23" i="3"/>
  <c r="M22" i="3"/>
  <c r="M21" i="3"/>
  <c r="M20" i="3"/>
  <c r="M19" i="3"/>
  <c r="E93" i="3"/>
  <c r="E82" i="3"/>
  <c r="I79" i="3"/>
  <c r="J79" i="3" s="1"/>
  <c r="I77" i="3"/>
  <c r="J77" i="3" s="1"/>
  <c r="E59" i="3"/>
  <c r="I53" i="3"/>
  <c r="E48" i="3"/>
  <c r="H41" i="3"/>
  <c r="E37" i="3"/>
  <c r="I36" i="3"/>
  <c r="J36" i="3" s="1"/>
  <c r="I33" i="3"/>
  <c r="J33" i="3" s="1"/>
  <c r="E26" i="3"/>
  <c r="I12" i="3"/>
  <c r="I11" i="3"/>
  <c r="H10" i="3"/>
  <c r="K10" i="3" s="1"/>
  <c r="H9" i="3"/>
  <c r="K9" i="3" s="1"/>
  <c r="H8" i="3"/>
  <c r="K8" i="3" s="1"/>
  <c r="H7" i="3"/>
  <c r="K7" i="3" s="1"/>
  <c r="E1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K13" i="3" l="1"/>
  <c r="I87" i="3"/>
  <c r="J87" i="3" s="1"/>
  <c r="K45" i="3"/>
  <c r="H56" i="3"/>
  <c r="I64" i="3"/>
  <c r="J64" i="3" s="1"/>
  <c r="H45" i="3"/>
  <c r="I56" i="3"/>
  <c r="J56" i="3" s="1"/>
  <c r="I70" i="3"/>
  <c r="H100" i="3"/>
  <c r="H75" i="3"/>
  <c r="H87" i="3"/>
  <c r="I100" i="3"/>
  <c r="J100" i="3" s="1"/>
  <c r="H47" i="3"/>
  <c r="H67" i="3"/>
  <c r="I52" i="3"/>
  <c r="J52" i="3" s="1"/>
  <c r="I67" i="3"/>
  <c r="J67" i="3" s="1"/>
  <c r="I41" i="3"/>
  <c r="J41" i="3" s="1"/>
  <c r="I97" i="3"/>
  <c r="K41" i="3"/>
  <c r="M37" i="3"/>
  <c r="M71" i="3"/>
  <c r="H66" i="3"/>
  <c r="I66" i="3"/>
  <c r="J66" i="3" s="1"/>
  <c r="H69" i="3"/>
  <c r="I69" i="3"/>
  <c r="J69" i="3" s="1"/>
  <c r="H65" i="3"/>
  <c r="I65" i="3"/>
  <c r="J65" i="3" s="1"/>
  <c r="H68" i="3"/>
  <c r="I68" i="3"/>
  <c r="J68" i="3" s="1"/>
  <c r="I10" i="3"/>
  <c r="J10" i="3" s="1"/>
  <c r="M93" i="3"/>
  <c r="M48" i="3"/>
  <c r="M82" i="3"/>
  <c r="M59" i="3"/>
  <c r="M104" i="3"/>
  <c r="J97" i="3"/>
  <c r="J103" i="3"/>
  <c r="H102" i="3"/>
  <c r="I102" i="3"/>
  <c r="J102" i="3"/>
  <c r="H103" i="3"/>
  <c r="H98" i="3"/>
  <c r="I98" i="3"/>
  <c r="H101" i="3"/>
  <c r="I101" i="3"/>
  <c r="J101" i="3" s="1"/>
  <c r="M26" i="3"/>
  <c r="I92" i="3"/>
  <c r="J92" i="3" s="1"/>
  <c r="H89" i="3"/>
  <c r="I89" i="3"/>
  <c r="J89" i="3" s="1"/>
  <c r="I86" i="3"/>
  <c r="J86" i="3" s="1"/>
  <c r="H91" i="3"/>
  <c r="H88" i="3"/>
  <c r="I88" i="3"/>
  <c r="J88" i="3"/>
  <c r="H90" i="3"/>
  <c r="H77" i="3"/>
  <c r="I75" i="3"/>
  <c r="J75" i="3" s="1"/>
  <c r="I80" i="3"/>
  <c r="J80" i="3" s="1"/>
  <c r="H80" i="3"/>
  <c r="H79" i="3"/>
  <c r="H81" i="3"/>
  <c r="I81" i="3"/>
  <c r="H78" i="3"/>
  <c r="J81" i="3"/>
  <c r="I78" i="3"/>
  <c r="J78" i="3" s="1"/>
  <c r="H53" i="3"/>
  <c r="J53" i="3"/>
  <c r="H58" i="3"/>
  <c r="I58" i="3"/>
  <c r="J58" i="3" s="1"/>
  <c r="H55" i="3"/>
  <c r="I55" i="3"/>
  <c r="J55" i="3" s="1"/>
  <c r="H52" i="3"/>
  <c r="H57" i="3"/>
  <c r="I57" i="3"/>
  <c r="J57" i="3" s="1"/>
  <c r="H54" i="3"/>
  <c r="I43" i="3"/>
  <c r="J43" i="3" s="1"/>
  <c r="H42" i="3"/>
  <c r="I42" i="3"/>
  <c r="I47" i="3"/>
  <c r="J47" i="3" s="1"/>
  <c r="H44" i="3"/>
  <c r="I44" i="3"/>
  <c r="J44" i="3" s="1"/>
  <c r="K47" i="3"/>
  <c r="H46" i="3"/>
  <c r="I46" i="3"/>
  <c r="J46" i="3" s="1"/>
  <c r="H43" i="3"/>
  <c r="I21" i="3"/>
  <c r="J21" i="3" s="1"/>
  <c r="H33" i="3"/>
  <c r="H30" i="3"/>
  <c r="I30" i="3"/>
  <c r="J30" i="3" s="1"/>
  <c r="H31" i="3"/>
  <c r="I31" i="3"/>
  <c r="J31" i="3" s="1"/>
  <c r="H36" i="3"/>
  <c r="I24" i="3"/>
  <c r="J24" i="3" s="1"/>
  <c r="H24" i="3"/>
  <c r="I22" i="3"/>
  <c r="J22" i="3" s="1"/>
  <c r="H20" i="3"/>
  <c r="I23" i="3"/>
  <c r="J23" i="3" s="1"/>
  <c r="H22" i="3"/>
  <c r="H23" i="3"/>
  <c r="I19" i="3"/>
  <c r="I20" i="3"/>
  <c r="J20" i="3" s="1"/>
  <c r="H6" i="3"/>
  <c r="I6" i="3"/>
  <c r="J6" i="3" s="1"/>
  <c r="I7" i="3"/>
  <c r="J7" i="3" s="1"/>
  <c r="J11" i="3"/>
  <c r="H12" i="3"/>
  <c r="K12" i="3" s="1"/>
  <c r="H11" i="3"/>
  <c r="K11" i="3" s="1"/>
  <c r="G13" i="3"/>
  <c r="J12" i="3"/>
  <c r="I9" i="3"/>
  <c r="J9" i="3" s="1"/>
  <c r="I8" i="3"/>
  <c r="I13" i="3" l="1"/>
  <c r="K48" i="3"/>
  <c r="J99" i="3"/>
  <c r="H86" i="3"/>
  <c r="H93" i="3" s="1"/>
  <c r="I76" i="3"/>
  <c r="J76" i="3" s="1"/>
  <c r="J82" i="3" s="1"/>
  <c r="H76" i="3"/>
  <c r="H82" i="3" s="1"/>
  <c r="I99" i="3"/>
  <c r="I104" i="3" s="1"/>
  <c r="H99" i="3"/>
  <c r="H104" i="3" s="1"/>
  <c r="J70" i="3"/>
  <c r="J71" i="3" s="1"/>
  <c r="H70" i="3"/>
  <c r="H71" i="3" s="1"/>
  <c r="J98" i="3"/>
  <c r="P65" i="3"/>
  <c r="P64" i="3"/>
  <c r="I71" i="3"/>
  <c r="Q101" i="3"/>
  <c r="R101" i="3" s="1"/>
  <c r="I59" i="3"/>
  <c r="P101" i="3"/>
  <c r="P100" i="3"/>
  <c r="O25" i="3"/>
  <c r="O24" i="3"/>
  <c r="O23" i="3"/>
  <c r="O22" i="3"/>
  <c r="O21" i="3"/>
  <c r="O20" i="3"/>
  <c r="O19" i="3"/>
  <c r="J93" i="3"/>
  <c r="I93" i="3"/>
  <c r="I82" i="3"/>
  <c r="H59" i="3"/>
  <c r="J59" i="3"/>
  <c r="H48" i="3"/>
  <c r="I48" i="3"/>
  <c r="J42" i="3"/>
  <c r="J48" i="3" s="1"/>
  <c r="H35" i="3"/>
  <c r="H21" i="3"/>
  <c r="H32" i="3"/>
  <c r="I32" i="3"/>
  <c r="J32" i="3" s="1"/>
  <c r="I34" i="3"/>
  <c r="J34" i="3" s="1"/>
  <c r="I35" i="3"/>
  <c r="J35" i="3" s="1"/>
  <c r="H34" i="3"/>
  <c r="H25" i="3"/>
  <c r="I25" i="3"/>
  <c r="J25" i="3" s="1"/>
  <c r="J19" i="3"/>
  <c r="H19" i="3"/>
  <c r="H13" i="3"/>
  <c r="J8" i="3"/>
  <c r="J13" i="3" s="1"/>
  <c r="J104" i="3" l="1"/>
  <c r="H26" i="3"/>
  <c r="J26" i="3"/>
  <c r="U26" i="3" s="1"/>
  <c r="Q64" i="3"/>
  <c r="R64" i="3" s="1"/>
  <c r="Q66" i="3"/>
  <c r="R66" i="3" s="1"/>
  <c r="P66" i="3"/>
  <c r="Q65" i="3"/>
  <c r="P68" i="3"/>
  <c r="P67" i="3"/>
  <c r="Q67" i="3"/>
  <c r="R67" i="3" s="1"/>
  <c r="Q70" i="3"/>
  <c r="R70" i="3" s="1"/>
  <c r="P70" i="3"/>
  <c r="Q68" i="3"/>
  <c r="R68" i="3" s="1"/>
  <c r="R65" i="3"/>
  <c r="Q100" i="3"/>
  <c r="R100" i="3" s="1"/>
  <c r="Q69" i="3"/>
  <c r="R69" i="3" s="1"/>
  <c r="P69" i="3"/>
  <c r="Q97" i="3"/>
  <c r="P97" i="3"/>
  <c r="P99" i="3"/>
  <c r="Q99" i="3"/>
  <c r="R99" i="3" s="1"/>
  <c r="Q98" i="3"/>
  <c r="R98" i="3" s="1"/>
  <c r="P98" i="3"/>
  <c r="Q103" i="3"/>
  <c r="R103" i="3" s="1"/>
  <c r="P103" i="3"/>
  <c r="P102" i="3"/>
  <c r="Q102" i="3"/>
  <c r="R102" i="3" s="1"/>
  <c r="I26" i="3"/>
  <c r="P24" i="3"/>
  <c r="Q24" i="3"/>
  <c r="R24" i="3" s="1"/>
  <c r="P36" i="3"/>
  <c r="Q36" i="3"/>
  <c r="R36" i="3" s="1"/>
  <c r="Q31" i="3"/>
  <c r="R31" i="3" s="1"/>
  <c r="P31" i="3"/>
  <c r="Q91" i="3"/>
  <c r="R91" i="3" s="1"/>
  <c r="P91" i="3"/>
  <c r="Q19" i="3"/>
  <c r="R19" i="3" s="1"/>
  <c r="P19" i="3"/>
  <c r="P57" i="3"/>
  <c r="Q57" i="3"/>
  <c r="R57" i="3" s="1"/>
  <c r="Q76" i="3"/>
  <c r="R76" i="3" s="1"/>
  <c r="P76" i="3"/>
  <c r="Q53" i="3"/>
  <c r="R53" i="3"/>
  <c r="P53" i="3"/>
  <c r="P54" i="3"/>
  <c r="Q54" i="3"/>
  <c r="R54" i="3" s="1"/>
  <c r="S45" i="3"/>
  <c r="P45" i="3"/>
  <c r="Q45" i="3"/>
  <c r="R45" i="3" s="1"/>
  <c r="Q86" i="3"/>
  <c r="P86" i="3"/>
  <c r="P78" i="3"/>
  <c r="Q78" i="3"/>
  <c r="R78" i="3" s="1"/>
  <c r="Q90" i="3"/>
  <c r="R90" i="3" s="1"/>
  <c r="P90" i="3"/>
  <c r="Q35" i="3"/>
  <c r="R35" i="3" s="1"/>
  <c r="P35" i="3"/>
  <c r="P81" i="3"/>
  <c r="Q81" i="3"/>
  <c r="R81" i="3" s="1"/>
  <c r="Q22" i="3"/>
  <c r="R22" i="3" s="1"/>
  <c r="P22" i="3"/>
  <c r="P77" i="3"/>
  <c r="Q77" i="3"/>
  <c r="R77" i="3" s="1"/>
  <c r="P89" i="3"/>
  <c r="Q89" i="3"/>
  <c r="R89" i="3" s="1"/>
  <c r="P87" i="3"/>
  <c r="Q87" i="3"/>
  <c r="R87" i="3" s="1"/>
  <c r="P41" i="3"/>
  <c r="S41" i="3"/>
  <c r="Q41" i="3"/>
  <c r="S43" i="3"/>
  <c r="Q43" i="3"/>
  <c r="R43" i="3" s="1"/>
  <c r="P43" i="3"/>
  <c r="Q52" i="3"/>
  <c r="P52" i="3"/>
  <c r="P46" i="3"/>
  <c r="S46" i="3"/>
  <c r="Q46" i="3"/>
  <c r="R46" i="3" s="1"/>
  <c r="P88" i="3"/>
  <c r="Q88" i="3"/>
  <c r="R88" i="3" s="1"/>
  <c r="P33" i="3"/>
  <c r="Q33" i="3"/>
  <c r="R33" i="3" s="1"/>
  <c r="Q32" i="3"/>
  <c r="R32" i="3" s="1"/>
  <c r="P32" i="3"/>
  <c r="Q92" i="3"/>
  <c r="R92" i="3" s="1"/>
  <c r="P92" i="3"/>
  <c r="P34" i="3"/>
  <c r="Q34" i="3"/>
  <c r="R34" i="3" s="1"/>
  <c r="P80" i="3"/>
  <c r="Q80" i="3"/>
  <c r="R80" i="3" s="1"/>
  <c r="Q30" i="3"/>
  <c r="R30" i="3" s="1"/>
  <c r="P30" i="3"/>
  <c r="S42" i="3"/>
  <c r="Q42" i="3"/>
  <c r="R42" i="3" s="1"/>
  <c r="P42" i="3"/>
  <c r="Q23" i="3"/>
  <c r="R23" i="3" s="1"/>
  <c r="P23" i="3"/>
  <c r="Q55" i="3"/>
  <c r="R55" i="3" s="1"/>
  <c r="P55" i="3"/>
  <c r="P79" i="3"/>
  <c r="Q79" i="3"/>
  <c r="R79" i="3" s="1"/>
  <c r="Q75" i="3"/>
  <c r="R75" i="3" s="1"/>
  <c r="P75" i="3"/>
  <c r="Q25" i="3"/>
  <c r="R25" i="3" s="1"/>
  <c r="P25" i="3"/>
  <c r="P21" i="3"/>
  <c r="Q21" i="3"/>
  <c r="R21" i="3" s="1"/>
  <c r="P20" i="3"/>
  <c r="Q20" i="3"/>
  <c r="R20" i="3" s="1"/>
  <c r="Q58" i="3"/>
  <c r="R58" i="3" s="1"/>
  <c r="P58" i="3"/>
  <c r="S47" i="3"/>
  <c r="Q47" i="3"/>
  <c r="R47" i="3" s="1"/>
  <c r="P47" i="3"/>
  <c r="S44" i="3"/>
  <c r="P44" i="3"/>
  <c r="Q44" i="3"/>
  <c r="R44" i="3" s="1"/>
  <c r="P56" i="3"/>
  <c r="Q56" i="3"/>
  <c r="R56" i="3" s="1"/>
  <c r="H37" i="3"/>
  <c r="J37" i="3"/>
  <c r="I37" i="3"/>
  <c r="V71" i="3" l="1"/>
  <c r="P71" i="3"/>
  <c r="R71" i="3"/>
  <c r="Q71" i="3"/>
  <c r="Q104" i="3"/>
  <c r="R97" i="3"/>
  <c r="R104" i="3" s="1"/>
  <c r="V104" i="3"/>
  <c r="P104" i="3"/>
  <c r="V37" i="3"/>
  <c r="R37" i="3"/>
  <c r="R82" i="3"/>
  <c r="P26" i="3"/>
  <c r="P37" i="3"/>
  <c r="R52" i="3"/>
  <c r="R59" i="3" s="1"/>
  <c r="Q59" i="3"/>
  <c r="R26" i="3"/>
  <c r="V26" i="3"/>
  <c r="Q82" i="3"/>
  <c r="P59" i="3"/>
  <c r="S48" i="3"/>
  <c r="P93" i="3"/>
  <c r="P48" i="3"/>
  <c r="Q93" i="3"/>
  <c r="R86" i="3"/>
  <c r="R93" i="3" s="1"/>
  <c r="U93" i="3" s="1"/>
  <c r="V59" i="3"/>
  <c r="Q26" i="3"/>
  <c r="V82" i="3"/>
  <c r="Q37" i="3"/>
  <c r="R41" i="3"/>
  <c r="R48" i="3" s="1"/>
  <c r="Q48" i="3"/>
  <c r="V93" i="3"/>
  <c r="P82" i="3"/>
  <c r="U15" i="3" l="1"/>
  <c r="V15" i="3"/>
</calcChain>
</file>

<file path=xl/sharedStrings.xml><?xml version="1.0" encoding="utf-8"?>
<sst xmlns="http://schemas.openxmlformats.org/spreadsheetml/2006/main" count="311" uniqueCount="37">
  <si>
    <t>Legs</t>
  </si>
  <si>
    <t>Body Covering</t>
  </si>
  <si>
    <t>scales</t>
  </si>
  <si>
    <t>feathers</t>
  </si>
  <si>
    <t>Animal</t>
  </si>
  <si>
    <t>bird</t>
  </si>
  <si>
    <t>dog</t>
  </si>
  <si>
    <t>snake</t>
  </si>
  <si>
    <t>hide</t>
  </si>
  <si>
    <t>cow</t>
  </si>
  <si>
    <t>caterpillar</t>
  </si>
  <si>
    <t>butterfly</t>
  </si>
  <si>
    <t>gorilla</t>
  </si>
  <si>
    <t>furry</t>
  </si>
  <si>
    <t>ID</t>
  </si>
  <si>
    <t>Split on Body Covering = scales</t>
  </si>
  <si>
    <t>2 snakes, 3 birds, 2 gorillas, 3 dogs, 1 cow, 7 butterflies, 2 caterpillars</t>
  </si>
  <si>
    <t>total</t>
  </si>
  <si>
    <t>p(x)</t>
  </si>
  <si>
    <t>x</t>
  </si>
  <si>
    <t>p(1-x)</t>
  </si>
  <si>
    <t>Entropy</t>
  </si>
  <si>
    <t>Gini</t>
  </si>
  <si>
    <t>log(p(x),2)</t>
  </si>
  <si>
    <t>count</t>
  </si>
  <si>
    <t>Split on Body Covering = hide</t>
  </si>
  <si>
    <t>Split on Body Covering = furry</t>
  </si>
  <si>
    <t>Split on Body Covering = feathers</t>
  </si>
  <si>
    <t>Split on Legs &lt;= 3</t>
  </si>
  <si>
    <t>Split on Legs &lt;= 5</t>
  </si>
  <si>
    <t>Split on Legs &lt;= 10</t>
  </si>
  <si>
    <t>Split on Legs &lt;= 1</t>
  </si>
  <si>
    <t>min Entropy</t>
  </si>
  <si>
    <t>min Gini</t>
  </si>
  <si>
    <t>Entropy
(0=best)</t>
  </si>
  <si>
    <t>Gini
(0=best)</t>
  </si>
  <si>
    <t>Root node: before any 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</si>
</sst>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43" fontId="2" fillId="0" borderId="0" xfId="1" applyFont="1"/>
    <xf numFmtId="2" fontId="2" fillId="0" borderId="0" xfId="0" applyNumberFormat="1" applyFont="1"/>
    <xf numFmtId="164" fontId="2" fillId="0" borderId="0" xfId="1" applyNumberFormat="1" applyFont="1"/>
    <xf numFmtId="0" fontId="2" fillId="0" borderId="0" xfId="0" applyFont="1"/>
    <xf numFmtId="0" fontId="0" fillId="3" borderId="0" xfId="0" applyFill="1"/>
    <xf numFmtId="43" fontId="0" fillId="3" borderId="0" xfId="0" applyNumberFormat="1" applyFill="1"/>
    <xf numFmtId="0" fontId="0" fillId="5" borderId="0" xfId="0" applyFill="1"/>
    <xf numFmtId="0" fontId="0" fillId="0" borderId="0" xfId="0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B487-8E55-4A35-8A98-1D3F3EA7BB94}">
  <sheetPr codeName="Sheet3"/>
  <dimension ref="A2:V104"/>
  <sheetViews>
    <sheetView tabSelected="1" topLeftCell="D79" workbookViewId="0">
      <selection activeCell="S104" sqref="S104"/>
    </sheetView>
  </sheetViews>
  <sheetFormatPr defaultRowHeight="15" x14ac:dyDescent="0.25"/>
  <cols>
    <col min="1" max="1" width="2.7109375" bestFit="1" customWidth="1"/>
    <col min="2" max="2" width="4.140625" bestFit="1" customWidth="1"/>
    <col min="3" max="3" width="12" bestFit="1" customWidth="1"/>
    <col min="4" max="4" width="8.5703125" bestFit="1" customWidth="1"/>
    <col min="5" max="7" width="8.5703125" customWidth="1"/>
    <col min="13" max="14" width="8.85546875" style="9"/>
    <col min="15" max="15" width="10.5703125" style="7" customWidth="1"/>
    <col min="16" max="20" width="8.85546875" style="7"/>
    <col min="21" max="21" width="11.7109375" bestFit="1" customWidth="1"/>
  </cols>
  <sheetData>
    <row r="2" spans="1:22" x14ac:dyDescent="0.25">
      <c r="A2" s="2" t="s">
        <v>14</v>
      </c>
      <c r="B2" s="2" t="s">
        <v>0</v>
      </c>
      <c r="C2" s="2" t="s">
        <v>1</v>
      </c>
      <c r="D2" s="2" t="s">
        <v>4</v>
      </c>
    </row>
    <row r="3" spans="1:22" x14ac:dyDescent="0.25">
      <c r="A3">
        <v>1</v>
      </c>
      <c r="B3" s="1">
        <v>0</v>
      </c>
      <c r="C3" s="1" t="s">
        <v>2</v>
      </c>
      <c r="D3" s="3" t="s">
        <v>7</v>
      </c>
    </row>
    <row r="4" spans="1:22" x14ac:dyDescent="0.25">
      <c r="A4">
        <f>1+A3</f>
        <v>2</v>
      </c>
      <c r="B4" s="1">
        <v>0</v>
      </c>
      <c r="C4" s="1" t="s">
        <v>2</v>
      </c>
      <c r="D4" s="3" t="s">
        <v>7</v>
      </c>
      <c r="E4" s="14" t="s">
        <v>36</v>
      </c>
      <c r="J4" s="6"/>
      <c r="K4" s="6"/>
    </row>
    <row r="5" spans="1:22" ht="30" x14ac:dyDescent="0.25">
      <c r="A5">
        <f t="shared" ref="A5:A22" si="0">1+A4</f>
        <v>3</v>
      </c>
      <c r="B5" s="1">
        <v>2</v>
      </c>
      <c r="C5" s="1" t="s">
        <v>3</v>
      </c>
      <c r="D5" s="3" t="s">
        <v>5</v>
      </c>
      <c r="E5" s="6" t="s">
        <v>24</v>
      </c>
      <c r="F5" t="s">
        <v>19</v>
      </c>
      <c r="G5" s="6" t="s">
        <v>18</v>
      </c>
      <c r="H5" s="6" t="s">
        <v>20</v>
      </c>
      <c r="I5" s="6" t="s">
        <v>23</v>
      </c>
      <c r="J5" s="18" t="s">
        <v>34</v>
      </c>
      <c r="K5" s="18" t="s">
        <v>35</v>
      </c>
    </row>
    <row r="6" spans="1:22" x14ac:dyDescent="0.25">
      <c r="A6">
        <f t="shared" si="0"/>
        <v>4</v>
      </c>
      <c r="B6" s="1">
        <v>2</v>
      </c>
      <c r="C6" s="1" t="s">
        <v>3</v>
      </c>
      <c r="D6" s="3" t="s">
        <v>5</v>
      </c>
      <c r="E6">
        <v>2</v>
      </c>
      <c r="F6" t="s">
        <v>7</v>
      </c>
      <c r="G6" s="4">
        <f t="shared" ref="G6:G12" si="1">E6/animals</f>
        <v>0.1</v>
      </c>
      <c r="H6" s="4">
        <f>1-G6</f>
        <v>0.9</v>
      </c>
      <c r="I6" s="4">
        <f>LOG(G6,2)</f>
        <v>-3.3219280948873622</v>
      </c>
      <c r="J6" s="4">
        <f>G6*-I6</f>
        <v>0.33219280948873625</v>
      </c>
      <c r="K6" s="4">
        <f>G6*H6</f>
        <v>9.0000000000000011E-2</v>
      </c>
      <c r="L6" s="4"/>
    </row>
    <row r="7" spans="1:22" x14ac:dyDescent="0.25">
      <c r="A7">
        <f t="shared" si="0"/>
        <v>5</v>
      </c>
      <c r="B7" s="1">
        <v>2</v>
      </c>
      <c r="C7" s="1" t="s">
        <v>3</v>
      </c>
      <c r="D7" s="3" t="s">
        <v>5</v>
      </c>
      <c r="E7">
        <v>3</v>
      </c>
      <c r="F7" t="s">
        <v>5</v>
      </c>
      <c r="G7" s="4">
        <f t="shared" si="1"/>
        <v>0.15</v>
      </c>
      <c r="H7" s="4">
        <f t="shared" ref="H7:H12" si="2">1-G7</f>
        <v>0.85</v>
      </c>
      <c r="I7" s="4">
        <f t="shared" ref="I7:I12" si="3">LOG(G7,2)</f>
        <v>-2.7369655941662061</v>
      </c>
      <c r="J7" s="4">
        <f t="shared" ref="J7:J12" si="4">G7*-I7</f>
        <v>0.41054483912493089</v>
      </c>
      <c r="K7" s="4">
        <f t="shared" ref="K7:K12" si="5">G7*H7</f>
        <v>0.1275</v>
      </c>
      <c r="L7" s="4"/>
    </row>
    <row r="8" spans="1:22" x14ac:dyDescent="0.25">
      <c r="A8">
        <f t="shared" si="0"/>
        <v>6</v>
      </c>
      <c r="B8" s="1">
        <v>2</v>
      </c>
      <c r="C8" s="1" t="s">
        <v>13</v>
      </c>
      <c r="D8" s="3" t="s">
        <v>12</v>
      </c>
      <c r="E8">
        <v>2</v>
      </c>
      <c r="F8" t="s">
        <v>12</v>
      </c>
      <c r="G8" s="4">
        <f t="shared" si="1"/>
        <v>0.1</v>
      </c>
      <c r="H8" s="4">
        <f t="shared" si="2"/>
        <v>0.9</v>
      </c>
      <c r="I8" s="4">
        <f t="shared" si="3"/>
        <v>-3.3219280948873622</v>
      </c>
      <c r="J8" s="4">
        <f t="shared" si="4"/>
        <v>0.33219280948873625</v>
      </c>
      <c r="K8" s="4">
        <f t="shared" si="5"/>
        <v>9.0000000000000011E-2</v>
      </c>
      <c r="L8" s="4"/>
    </row>
    <row r="9" spans="1:22" x14ac:dyDescent="0.25">
      <c r="A9">
        <f t="shared" si="0"/>
        <v>7</v>
      </c>
      <c r="B9" s="1">
        <v>2</v>
      </c>
      <c r="C9" s="1" t="s">
        <v>13</v>
      </c>
      <c r="D9" s="3" t="s">
        <v>12</v>
      </c>
      <c r="E9">
        <v>3</v>
      </c>
      <c r="F9" t="s">
        <v>6</v>
      </c>
      <c r="G9" s="4">
        <f t="shared" si="1"/>
        <v>0.15</v>
      </c>
      <c r="H9" s="4">
        <f t="shared" si="2"/>
        <v>0.85</v>
      </c>
      <c r="I9" s="4">
        <f t="shared" si="3"/>
        <v>-2.7369655941662061</v>
      </c>
      <c r="J9" s="4">
        <f t="shared" si="4"/>
        <v>0.41054483912493089</v>
      </c>
      <c r="K9" s="4">
        <f t="shared" si="5"/>
        <v>0.1275</v>
      </c>
      <c r="L9" s="4"/>
    </row>
    <row r="10" spans="1:22" x14ac:dyDescent="0.25">
      <c r="A10">
        <f t="shared" si="0"/>
        <v>8</v>
      </c>
      <c r="B10" s="1">
        <v>4</v>
      </c>
      <c r="C10" s="1" t="s">
        <v>13</v>
      </c>
      <c r="D10" s="3" t="s">
        <v>6</v>
      </c>
      <c r="E10">
        <v>1</v>
      </c>
      <c r="F10" t="s">
        <v>9</v>
      </c>
      <c r="G10" s="4">
        <f t="shared" si="1"/>
        <v>0.05</v>
      </c>
      <c r="H10" s="4">
        <f t="shared" si="2"/>
        <v>0.95</v>
      </c>
      <c r="I10" s="4">
        <f t="shared" si="3"/>
        <v>-4.3219280948873626</v>
      </c>
      <c r="J10" s="4">
        <f t="shared" si="4"/>
        <v>0.21609640474436814</v>
      </c>
      <c r="K10" s="4">
        <f t="shared" si="5"/>
        <v>4.7500000000000001E-2</v>
      </c>
      <c r="L10" s="4"/>
    </row>
    <row r="11" spans="1:22" x14ac:dyDescent="0.25">
      <c r="A11">
        <f t="shared" si="0"/>
        <v>9</v>
      </c>
      <c r="B11" s="1">
        <v>4</v>
      </c>
      <c r="C11" s="1" t="s">
        <v>13</v>
      </c>
      <c r="D11" s="3" t="s">
        <v>6</v>
      </c>
      <c r="E11">
        <v>7</v>
      </c>
      <c r="F11" t="s">
        <v>11</v>
      </c>
      <c r="G11" s="4">
        <f t="shared" si="1"/>
        <v>0.35</v>
      </c>
      <c r="H11" s="4">
        <f t="shared" si="2"/>
        <v>0.65</v>
      </c>
      <c r="I11" s="4">
        <f t="shared" si="3"/>
        <v>-1.5145731728297585</v>
      </c>
      <c r="J11" s="4">
        <f t="shared" si="4"/>
        <v>0.53010061049041546</v>
      </c>
      <c r="K11" s="4">
        <f t="shared" si="5"/>
        <v>0.22749999999999998</v>
      </c>
      <c r="L11" s="4"/>
    </row>
    <row r="12" spans="1:22" x14ac:dyDescent="0.25">
      <c r="A12">
        <f t="shared" si="0"/>
        <v>10</v>
      </c>
      <c r="B12" s="1">
        <v>4</v>
      </c>
      <c r="C12" s="1" t="s">
        <v>13</v>
      </c>
      <c r="D12" s="3" t="s">
        <v>6</v>
      </c>
      <c r="E12">
        <v>2</v>
      </c>
      <c r="F12" t="s">
        <v>10</v>
      </c>
      <c r="G12" s="4">
        <f t="shared" si="1"/>
        <v>0.1</v>
      </c>
      <c r="H12" s="4">
        <f t="shared" si="2"/>
        <v>0.9</v>
      </c>
      <c r="I12" s="4">
        <f t="shared" si="3"/>
        <v>-3.3219280948873622</v>
      </c>
      <c r="J12" s="4">
        <f t="shared" si="4"/>
        <v>0.33219280948873625</v>
      </c>
      <c r="K12" s="4">
        <f t="shared" si="5"/>
        <v>9.0000000000000011E-2</v>
      </c>
      <c r="L12" s="9"/>
    </row>
    <row r="13" spans="1:22" x14ac:dyDescent="0.25">
      <c r="A13">
        <f t="shared" si="0"/>
        <v>11</v>
      </c>
      <c r="B13" s="1">
        <v>4</v>
      </c>
      <c r="C13" s="1" t="s">
        <v>8</v>
      </c>
      <c r="D13" s="3" t="s">
        <v>9</v>
      </c>
      <c r="E13">
        <f>SUM(E6:E12)</f>
        <v>20</v>
      </c>
      <c r="F13" t="s">
        <v>17</v>
      </c>
      <c r="G13" s="5">
        <f>SUM(G6:G12)</f>
        <v>1</v>
      </c>
      <c r="H13" s="4">
        <f t="shared" ref="H13:I13" si="6">SUM(H6:H12)</f>
        <v>6.0000000000000009</v>
      </c>
      <c r="I13" s="4">
        <f t="shared" si="6"/>
        <v>-21.276216740711622</v>
      </c>
      <c r="J13" s="5">
        <f>SUM(J6:J12)</f>
        <v>2.5638651219508541</v>
      </c>
      <c r="K13" s="5">
        <f>SUM(K6:K12)</f>
        <v>0.79999999999999993</v>
      </c>
      <c r="L13" s="9"/>
    </row>
    <row r="14" spans="1:22" x14ac:dyDescent="0.25">
      <c r="A14">
        <f t="shared" si="0"/>
        <v>12</v>
      </c>
      <c r="B14" s="1">
        <v>6</v>
      </c>
      <c r="C14" s="1" t="s">
        <v>2</v>
      </c>
      <c r="D14" s="3" t="s">
        <v>11</v>
      </c>
      <c r="H14" s="4"/>
      <c r="I14" s="4"/>
      <c r="J14" s="4"/>
      <c r="K14" s="4"/>
      <c r="L14" s="4"/>
      <c r="U14" s="17" t="s">
        <v>32</v>
      </c>
      <c r="V14" s="17" t="s">
        <v>33</v>
      </c>
    </row>
    <row r="15" spans="1:22" x14ac:dyDescent="0.25">
      <c r="A15">
        <f t="shared" si="0"/>
        <v>13</v>
      </c>
      <c r="B15" s="1">
        <v>6</v>
      </c>
      <c r="C15" s="1" t="s">
        <v>2</v>
      </c>
      <c r="D15" s="3" t="s">
        <v>11</v>
      </c>
      <c r="F15" s="7" t="s">
        <v>16</v>
      </c>
      <c r="H15" s="4"/>
      <c r="I15" s="4"/>
      <c r="J15" s="4"/>
      <c r="K15" s="4"/>
      <c r="L15" s="4"/>
      <c r="U15" s="17">
        <f>MIN(U17:U105)</f>
        <v>1.5710906679630459</v>
      </c>
      <c r="V15" s="17">
        <f>MIN(V17:V105)</f>
        <v>0.5828282828282827</v>
      </c>
    </row>
    <row r="16" spans="1:22" x14ac:dyDescent="0.25">
      <c r="A16">
        <f t="shared" si="0"/>
        <v>14</v>
      </c>
      <c r="B16" s="1">
        <v>6</v>
      </c>
      <c r="C16" s="1" t="s">
        <v>2</v>
      </c>
      <c r="D16" s="3" t="s">
        <v>11</v>
      </c>
      <c r="H16" s="4"/>
      <c r="I16" s="4"/>
      <c r="J16" s="11"/>
      <c r="K16" s="12"/>
      <c r="L16" s="12"/>
      <c r="M16" s="13"/>
      <c r="N16" s="13"/>
    </row>
    <row r="17" spans="1:22" x14ac:dyDescent="0.25">
      <c r="A17">
        <f t="shared" si="0"/>
        <v>15</v>
      </c>
      <c r="B17" s="1">
        <v>6</v>
      </c>
      <c r="C17" s="1" t="s">
        <v>2</v>
      </c>
      <c r="D17" s="3" t="s">
        <v>11</v>
      </c>
      <c r="E17" s="14" t="s">
        <v>15</v>
      </c>
      <c r="F17" s="13"/>
      <c r="G17" s="11"/>
      <c r="H17" s="7"/>
      <c r="I17" s="7"/>
      <c r="J17" s="7"/>
      <c r="K17" s="7"/>
      <c r="L17" s="7"/>
      <c r="M17"/>
    </row>
    <row r="18" spans="1:22" x14ac:dyDescent="0.25">
      <c r="A18">
        <f t="shared" si="0"/>
        <v>16</v>
      </c>
      <c r="B18" s="1">
        <v>6</v>
      </c>
      <c r="C18" s="1" t="s">
        <v>2</v>
      </c>
      <c r="D18" s="3" t="s">
        <v>11</v>
      </c>
      <c r="E18" s="10" t="s">
        <v>24</v>
      </c>
      <c r="F18" s="9" t="s">
        <v>19</v>
      </c>
      <c r="G18" s="8" t="s">
        <v>18</v>
      </c>
      <c r="H18" s="8" t="s">
        <v>20</v>
      </c>
      <c r="I18" s="8" t="s">
        <v>23</v>
      </c>
      <c r="J18" s="8" t="s">
        <v>21</v>
      </c>
      <c r="K18" s="8" t="s">
        <v>22</v>
      </c>
      <c r="L18" s="7"/>
      <c r="M18" s="8" t="s">
        <v>24</v>
      </c>
      <c r="N18" s="9" t="s">
        <v>19</v>
      </c>
      <c r="O18" s="8" t="s">
        <v>18</v>
      </c>
      <c r="P18" s="8" t="s">
        <v>20</v>
      </c>
      <c r="Q18" s="8" t="s">
        <v>23</v>
      </c>
      <c r="R18" s="8" t="s">
        <v>21</v>
      </c>
      <c r="S18" s="8" t="s">
        <v>22</v>
      </c>
    </row>
    <row r="19" spans="1:22" x14ac:dyDescent="0.25">
      <c r="A19">
        <f t="shared" si="0"/>
        <v>17</v>
      </c>
      <c r="B19" s="1">
        <v>6</v>
      </c>
      <c r="C19" s="1" t="s">
        <v>2</v>
      </c>
      <c r="D19" s="3" t="s">
        <v>11</v>
      </c>
      <c r="E19">
        <v>2</v>
      </c>
      <c r="F19" t="s">
        <v>7</v>
      </c>
      <c r="G19" s="7">
        <f>E19/E$26</f>
        <v>0.22222222222222221</v>
      </c>
      <c r="H19" s="4">
        <f>1-G19</f>
        <v>0.77777777777777779</v>
      </c>
      <c r="I19" s="7">
        <f>IF(G19&gt;0,LOG(G19,2),0)</f>
        <v>-2.1699250014423126</v>
      </c>
      <c r="J19" s="7">
        <f>G19*-I19</f>
        <v>0.48220555587606945</v>
      </c>
      <c r="K19" s="4">
        <f>G19*H19</f>
        <v>0.1728395061728395</v>
      </c>
      <c r="L19" s="8"/>
      <c r="M19">
        <f>snakes-E19</f>
        <v>0</v>
      </c>
      <c r="N19" t="s">
        <v>7</v>
      </c>
      <c r="O19" s="7">
        <f t="shared" ref="O19:O25" si="7">M19/M$26</f>
        <v>0</v>
      </c>
      <c r="P19" s="4">
        <f>1-O19</f>
        <v>1</v>
      </c>
      <c r="Q19" s="7">
        <f>IF(O19&gt;0,LOG(O19,2),0)</f>
        <v>0</v>
      </c>
      <c r="R19" s="7">
        <f>O19*-Q19</f>
        <v>0</v>
      </c>
      <c r="S19" s="4">
        <f>O19*P19</f>
        <v>0</v>
      </c>
    </row>
    <row r="20" spans="1:22" x14ac:dyDescent="0.25">
      <c r="A20">
        <f t="shared" si="0"/>
        <v>18</v>
      </c>
      <c r="B20" s="1">
        <v>6</v>
      </c>
      <c r="C20" s="1" t="s">
        <v>2</v>
      </c>
      <c r="D20" s="3" t="s">
        <v>11</v>
      </c>
      <c r="E20">
        <v>0</v>
      </c>
      <c r="F20" t="s">
        <v>5</v>
      </c>
      <c r="G20" s="7">
        <f t="shared" ref="G20:G25" si="8">E20/E$26</f>
        <v>0</v>
      </c>
      <c r="H20" s="4">
        <f t="shared" ref="H20:H25" si="9">1-G20</f>
        <v>1</v>
      </c>
      <c r="I20" s="7">
        <f>IF(G20&gt;0,LOG(G20,2),0)</f>
        <v>0</v>
      </c>
      <c r="J20" s="7">
        <f t="shared" ref="J20:J25" si="10">G20*-I20</f>
        <v>0</v>
      </c>
      <c r="K20" s="4">
        <f t="shared" ref="K20:K25" si="11">G20*H20</f>
        <v>0</v>
      </c>
      <c r="L20" s="7"/>
      <c r="M20">
        <f>birds-E20</f>
        <v>3</v>
      </c>
      <c r="N20" t="s">
        <v>5</v>
      </c>
      <c r="O20" s="7">
        <f t="shared" si="7"/>
        <v>0.27272727272727271</v>
      </c>
      <c r="P20" s="4">
        <f t="shared" ref="P20:P25" si="12">1-O20</f>
        <v>0.72727272727272729</v>
      </c>
      <c r="Q20" s="7">
        <f>IF(O20&gt;0,LOG(O20,2),0)</f>
        <v>-1.8744691179161412</v>
      </c>
      <c r="R20" s="7">
        <f t="shared" ref="R20:R25" si="13">O20*-Q20</f>
        <v>0.51121885034076575</v>
      </c>
      <c r="S20" s="4">
        <f t="shared" ref="S20:S25" si="14">O20*P20</f>
        <v>0.19834710743801651</v>
      </c>
    </row>
    <row r="21" spans="1:22" x14ac:dyDescent="0.25">
      <c r="A21">
        <f t="shared" si="0"/>
        <v>19</v>
      </c>
      <c r="B21" s="1">
        <v>16</v>
      </c>
      <c r="C21" s="1" t="s">
        <v>13</v>
      </c>
      <c r="D21" s="3" t="s">
        <v>10</v>
      </c>
      <c r="E21">
        <v>0</v>
      </c>
      <c r="F21" t="s">
        <v>12</v>
      </c>
      <c r="G21" s="7">
        <f t="shared" si="8"/>
        <v>0</v>
      </c>
      <c r="H21" s="4">
        <f t="shared" si="9"/>
        <v>1</v>
      </c>
      <c r="I21" s="7">
        <f t="shared" ref="I21:I25" si="15">IF(G21&gt;0,LOG(G21,2),0)</f>
        <v>0</v>
      </c>
      <c r="J21" s="7">
        <f t="shared" si="10"/>
        <v>0</v>
      </c>
      <c r="K21" s="4">
        <f t="shared" si="11"/>
        <v>0</v>
      </c>
      <c r="L21" s="7"/>
      <c r="M21">
        <f>gorillas-E21</f>
        <v>2</v>
      </c>
      <c r="N21" t="s">
        <v>12</v>
      </c>
      <c r="O21" s="7">
        <f t="shared" si="7"/>
        <v>0.18181818181818182</v>
      </c>
      <c r="P21" s="4">
        <f t="shared" si="12"/>
        <v>0.81818181818181812</v>
      </c>
      <c r="Q21" s="7">
        <f t="shared" ref="Q21:Q25" si="16">IF(O21&gt;0,LOG(O21,2),0)</f>
        <v>-2.4594316186372973</v>
      </c>
      <c r="R21" s="7">
        <f t="shared" si="13"/>
        <v>0.44716938520678134</v>
      </c>
      <c r="S21" s="4">
        <f t="shared" si="14"/>
        <v>0.1487603305785124</v>
      </c>
    </row>
    <row r="22" spans="1:22" x14ac:dyDescent="0.25">
      <c r="A22">
        <f t="shared" si="0"/>
        <v>20</v>
      </c>
      <c r="B22" s="1">
        <v>16</v>
      </c>
      <c r="C22" s="1" t="s">
        <v>13</v>
      </c>
      <c r="D22" s="3" t="s">
        <v>10</v>
      </c>
      <c r="E22">
        <v>0</v>
      </c>
      <c r="F22" t="s">
        <v>6</v>
      </c>
      <c r="G22" s="7">
        <f t="shared" si="8"/>
        <v>0</v>
      </c>
      <c r="H22" s="4">
        <f t="shared" si="9"/>
        <v>1</v>
      </c>
      <c r="I22" s="7">
        <f t="shared" si="15"/>
        <v>0</v>
      </c>
      <c r="J22" s="7">
        <f t="shared" si="10"/>
        <v>0</v>
      </c>
      <c r="K22" s="4">
        <f t="shared" si="11"/>
        <v>0</v>
      </c>
      <c r="L22" s="7"/>
      <c r="M22">
        <f>dogs-E22</f>
        <v>3</v>
      </c>
      <c r="N22" t="s">
        <v>6</v>
      </c>
      <c r="O22" s="7">
        <f t="shared" si="7"/>
        <v>0.27272727272727271</v>
      </c>
      <c r="P22" s="4">
        <f t="shared" si="12"/>
        <v>0.72727272727272729</v>
      </c>
      <c r="Q22" s="7">
        <f t="shared" si="16"/>
        <v>-1.8744691179161412</v>
      </c>
      <c r="R22" s="7">
        <f t="shared" si="13"/>
        <v>0.51121885034076575</v>
      </c>
      <c r="S22" s="4">
        <f t="shared" si="14"/>
        <v>0.19834710743801651</v>
      </c>
    </row>
    <row r="23" spans="1:22" x14ac:dyDescent="0.25">
      <c r="E23">
        <v>0</v>
      </c>
      <c r="F23" t="s">
        <v>9</v>
      </c>
      <c r="G23" s="7">
        <f t="shared" si="8"/>
        <v>0</v>
      </c>
      <c r="H23" s="4">
        <f t="shared" si="9"/>
        <v>1</v>
      </c>
      <c r="I23" s="7">
        <f t="shared" si="15"/>
        <v>0</v>
      </c>
      <c r="J23" s="7">
        <f t="shared" si="10"/>
        <v>0</v>
      </c>
      <c r="K23" s="4">
        <f t="shared" si="11"/>
        <v>0</v>
      </c>
      <c r="L23" s="7"/>
      <c r="M23">
        <f>cows-E23</f>
        <v>1</v>
      </c>
      <c r="N23" t="s">
        <v>9</v>
      </c>
      <c r="O23" s="7">
        <f t="shared" si="7"/>
        <v>9.0909090909090912E-2</v>
      </c>
      <c r="P23" s="4">
        <f t="shared" si="12"/>
        <v>0.90909090909090906</v>
      </c>
      <c r="Q23" s="7">
        <f t="shared" si="16"/>
        <v>-3.4594316186372978</v>
      </c>
      <c r="R23" s="7">
        <f t="shared" si="13"/>
        <v>0.31449378351248164</v>
      </c>
      <c r="S23" s="4">
        <f t="shared" si="14"/>
        <v>8.2644628099173556E-2</v>
      </c>
    </row>
    <row r="24" spans="1:22" x14ac:dyDescent="0.25">
      <c r="E24">
        <v>7</v>
      </c>
      <c r="F24" t="s">
        <v>11</v>
      </c>
      <c r="G24" s="7">
        <f t="shared" si="8"/>
        <v>0.77777777777777779</v>
      </c>
      <c r="H24" s="4">
        <f t="shared" si="9"/>
        <v>0.22222222222222221</v>
      </c>
      <c r="I24" s="7">
        <f t="shared" si="15"/>
        <v>-0.36257007938470825</v>
      </c>
      <c r="J24" s="7">
        <f t="shared" si="10"/>
        <v>0.28199895063255087</v>
      </c>
      <c r="K24" s="4">
        <f t="shared" si="11"/>
        <v>0.1728395061728395</v>
      </c>
      <c r="L24" s="7"/>
      <c r="M24">
        <f>butterflies-E24</f>
        <v>0</v>
      </c>
      <c r="N24" t="s">
        <v>11</v>
      </c>
      <c r="O24" s="7">
        <f t="shared" si="7"/>
        <v>0</v>
      </c>
      <c r="P24" s="4">
        <f t="shared" si="12"/>
        <v>1</v>
      </c>
      <c r="Q24" s="7">
        <f t="shared" si="16"/>
        <v>0</v>
      </c>
      <c r="R24" s="7">
        <f t="shared" si="13"/>
        <v>0</v>
      </c>
      <c r="S24" s="4">
        <f t="shared" si="14"/>
        <v>0</v>
      </c>
    </row>
    <row r="25" spans="1:22" x14ac:dyDescent="0.25">
      <c r="E25">
        <v>0</v>
      </c>
      <c r="F25" t="s">
        <v>10</v>
      </c>
      <c r="G25" s="7">
        <f t="shared" si="8"/>
        <v>0</v>
      </c>
      <c r="H25" s="4">
        <f t="shared" si="9"/>
        <v>1</v>
      </c>
      <c r="I25" s="7">
        <f t="shared" si="15"/>
        <v>0</v>
      </c>
      <c r="J25" s="7">
        <f t="shared" si="10"/>
        <v>0</v>
      </c>
      <c r="K25" s="4">
        <f t="shared" si="11"/>
        <v>0</v>
      </c>
      <c r="L25" s="7"/>
      <c r="M25">
        <f>caterpillars-E25</f>
        <v>2</v>
      </c>
      <c r="N25" t="s">
        <v>10</v>
      </c>
      <c r="O25" s="7">
        <f t="shared" si="7"/>
        <v>0.18181818181818182</v>
      </c>
      <c r="P25" s="4">
        <f t="shared" si="12"/>
        <v>0.81818181818181812</v>
      </c>
      <c r="Q25" s="7">
        <f t="shared" si="16"/>
        <v>-2.4594316186372973</v>
      </c>
      <c r="R25" s="7">
        <f t="shared" si="13"/>
        <v>0.44716938520678134</v>
      </c>
      <c r="S25" s="4">
        <f t="shared" si="14"/>
        <v>0.1487603305785124</v>
      </c>
      <c r="U25" s="15" t="s">
        <v>21</v>
      </c>
      <c r="V25" s="15" t="s">
        <v>22</v>
      </c>
    </row>
    <row r="26" spans="1:22" x14ac:dyDescent="0.25">
      <c r="E26" s="9">
        <f>SUM(E19:E25)</f>
        <v>9</v>
      </c>
      <c r="F26" s="9"/>
      <c r="G26" s="7"/>
      <c r="H26" s="4">
        <f t="shared" ref="H26" si="17">SUM(H19:H25)</f>
        <v>6</v>
      </c>
      <c r="I26" s="7">
        <f t="shared" ref="I26" si="18">SUM(I19:I25)</f>
        <v>-2.532495080827021</v>
      </c>
      <c r="J26" s="5">
        <f>SUM(J19:J25)</f>
        <v>0.76420450650862026</v>
      </c>
      <c r="K26" s="5">
        <f>SUM(K19:K25)</f>
        <v>0.34567901234567899</v>
      </c>
      <c r="L26" s="7"/>
      <c r="M26" s="9">
        <f>SUM(M19:M25)</f>
        <v>11</v>
      </c>
      <c r="P26" s="4">
        <f t="shared" ref="P26" si="19">SUM(P19:P25)</f>
        <v>6</v>
      </c>
      <c r="Q26" s="7">
        <f t="shared" ref="Q26" si="20">SUM(Q19:Q25)</f>
        <v>-12.127233091744174</v>
      </c>
      <c r="R26" s="5">
        <f>SUM(R19:R25)</f>
        <v>2.2312702546075758</v>
      </c>
      <c r="S26" s="5">
        <f>SUM(S19:S25)</f>
        <v>0.77685950413223126</v>
      </c>
      <c r="U26" s="16">
        <f>(E26*J26+M26*R26)/animals</f>
        <v>1.5710906679630459</v>
      </c>
      <c r="V26" s="16">
        <f>(E26*K26+M26*S26)/animals</f>
        <v>0.5828282828282827</v>
      </c>
    </row>
    <row r="28" spans="1:22" x14ac:dyDescent="0.25">
      <c r="E28" s="14" t="s">
        <v>26</v>
      </c>
      <c r="F28" s="13"/>
      <c r="G28" s="11"/>
      <c r="H28" s="7"/>
      <c r="I28" s="7"/>
      <c r="J28" s="7"/>
      <c r="K28" s="7"/>
      <c r="L28" s="7"/>
      <c r="M28"/>
    </row>
    <row r="29" spans="1:22" x14ac:dyDescent="0.25">
      <c r="E29" s="10" t="s">
        <v>24</v>
      </c>
      <c r="F29" s="9" t="s">
        <v>19</v>
      </c>
      <c r="G29" s="8" t="s">
        <v>18</v>
      </c>
      <c r="H29" s="8" t="s">
        <v>20</v>
      </c>
      <c r="I29" s="8" t="s">
        <v>23</v>
      </c>
      <c r="J29" s="8" t="s">
        <v>21</v>
      </c>
      <c r="K29" s="8" t="s">
        <v>22</v>
      </c>
      <c r="L29" s="7"/>
      <c r="M29" s="8" t="s">
        <v>24</v>
      </c>
      <c r="N29" s="9" t="s">
        <v>19</v>
      </c>
      <c r="O29" s="8" t="s">
        <v>18</v>
      </c>
      <c r="P29" s="8" t="s">
        <v>20</v>
      </c>
      <c r="Q29" s="8" t="s">
        <v>23</v>
      </c>
      <c r="R29" s="8" t="s">
        <v>21</v>
      </c>
      <c r="S29" s="8" t="s">
        <v>22</v>
      </c>
    </row>
    <row r="30" spans="1:22" x14ac:dyDescent="0.25">
      <c r="E30">
        <v>0</v>
      </c>
      <c r="F30" t="s">
        <v>7</v>
      </c>
      <c r="G30" s="7">
        <f>E30/E$37</f>
        <v>0</v>
      </c>
      <c r="H30" s="4">
        <f>1-G30</f>
        <v>1</v>
      </c>
      <c r="I30" s="7">
        <f>IF(G30&gt;0,LOG(G30,2),0)</f>
        <v>0</v>
      </c>
      <c r="J30" s="7">
        <f>G30*-I30</f>
        <v>0</v>
      </c>
      <c r="K30" s="4">
        <f>G30*H30</f>
        <v>0</v>
      </c>
      <c r="L30" s="8"/>
      <c r="M30">
        <f>snakes-E30</f>
        <v>2</v>
      </c>
      <c r="N30" t="s">
        <v>7</v>
      </c>
      <c r="O30" s="7">
        <f>M30/M$37</f>
        <v>0.15384615384615385</v>
      </c>
      <c r="P30" s="4">
        <f>1-O30</f>
        <v>0.84615384615384615</v>
      </c>
      <c r="Q30" s="7">
        <f>IF(O30&gt;0,LOG(O30,2),0)</f>
        <v>-2.7004397181410922</v>
      </c>
      <c r="R30" s="7">
        <f>O30*-Q30</f>
        <v>0.4154522643293988</v>
      </c>
      <c r="S30" s="4">
        <f>O30*P30</f>
        <v>0.13017751479289941</v>
      </c>
    </row>
    <row r="31" spans="1:22" x14ac:dyDescent="0.25">
      <c r="E31">
        <v>0</v>
      </c>
      <c r="F31" t="s">
        <v>5</v>
      </c>
      <c r="G31" s="7">
        <f t="shared" ref="G31:G36" si="21">E31/E$37</f>
        <v>0</v>
      </c>
      <c r="H31" s="4">
        <f t="shared" ref="H31:H36" si="22">1-G31</f>
        <v>1</v>
      </c>
      <c r="I31" s="7">
        <f>IF(G31&gt;0,LOG(G31,2),0)</f>
        <v>0</v>
      </c>
      <c r="J31" s="7">
        <f t="shared" ref="J31:J36" si="23">G31*-I31</f>
        <v>0</v>
      </c>
      <c r="K31" s="4">
        <f t="shared" ref="K31:K36" si="24">G31*H31</f>
        <v>0</v>
      </c>
      <c r="L31" s="7"/>
      <c r="M31">
        <f>birds-E31</f>
        <v>3</v>
      </c>
      <c r="N31" t="s">
        <v>5</v>
      </c>
      <c r="O31" s="7">
        <f t="shared" ref="O31:O36" si="25">M31/M$37</f>
        <v>0.23076923076923078</v>
      </c>
      <c r="P31" s="4">
        <f t="shared" ref="P31:P36" si="26">1-O31</f>
        <v>0.76923076923076916</v>
      </c>
      <c r="Q31" s="7">
        <f>IF(O31&gt;0,LOG(O31,2),0)</f>
        <v>-2.1154772174199361</v>
      </c>
      <c r="R31" s="7">
        <f t="shared" ref="R31:R36" si="27">O31*-Q31</f>
        <v>0.48818705017383146</v>
      </c>
      <c r="S31" s="4">
        <f t="shared" ref="S31:S36" si="28">O31*P31</f>
        <v>0.17751479289940827</v>
      </c>
    </row>
    <row r="32" spans="1:22" x14ac:dyDescent="0.25">
      <c r="E32">
        <v>2</v>
      </c>
      <c r="F32" t="s">
        <v>12</v>
      </c>
      <c r="G32" s="7">
        <f t="shared" si="21"/>
        <v>0.2857142857142857</v>
      </c>
      <c r="H32" s="4">
        <f t="shared" si="22"/>
        <v>0.7142857142857143</v>
      </c>
      <c r="I32" s="7">
        <f t="shared" ref="I32:I36" si="29">IF(G32&gt;0,LOG(G32,2),0)</f>
        <v>-1.8073549220576042</v>
      </c>
      <c r="J32" s="7">
        <f t="shared" si="23"/>
        <v>0.51638712058788683</v>
      </c>
      <c r="K32" s="4">
        <f t="shared" si="24"/>
        <v>0.20408163265306123</v>
      </c>
      <c r="L32" s="7"/>
      <c r="M32">
        <f>gorillas-E32</f>
        <v>0</v>
      </c>
      <c r="N32" t="s">
        <v>12</v>
      </c>
      <c r="O32" s="7">
        <f t="shared" si="25"/>
        <v>0</v>
      </c>
      <c r="P32" s="4">
        <f t="shared" si="26"/>
        <v>1</v>
      </c>
      <c r="Q32" s="7">
        <f t="shared" ref="Q32:Q36" si="30">IF(O32&gt;0,LOG(O32,2),0)</f>
        <v>0</v>
      </c>
      <c r="R32" s="7">
        <f t="shared" si="27"/>
        <v>0</v>
      </c>
      <c r="S32" s="4">
        <f t="shared" si="28"/>
        <v>0</v>
      </c>
    </row>
    <row r="33" spans="5:22" x14ac:dyDescent="0.25">
      <c r="E33">
        <v>3</v>
      </c>
      <c r="F33" t="s">
        <v>6</v>
      </c>
      <c r="G33" s="7">
        <f t="shared" si="21"/>
        <v>0.42857142857142855</v>
      </c>
      <c r="H33" s="4">
        <f t="shared" si="22"/>
        <v>0.5714285714285714</v>
      </c>
      <c r="I33" s="7">
        <f t="shared" si="29"/>
        <v>-1.2223924213364481</v>
      </c>
      <c r="J33" s="7">
        <f t="shared" si="23"/>
        <v>0.52388246628704915</v>
      </c>
      <c r="K33" s="4">
        <f t="shared" si="24"/>
        <v>0.24489795918367344</v>
      </c>
      <c r="L33" s="7"/>
      <c r="M33">
        <f>dogs-E33</f>
        <v>0</v>
      </c>
      <c r="N33" t="s">
        <v>6</v>
      </c>
      <c r="O33" s="7">
        <f t="shared" si="25"/>
        <v>0</v>
      </c>
      <c r="P33" s="4">
        <f t="shared" si="26"/>
        <v>1</v>
      </c>
      <c r="Q33" s="7">
        <f t="shared" si="30"/>
        <v>0</v>
      </c>
      <c r="R33" s="7">
        <f t="shared" si="27"/>
        <v>0</v>
      </c>
      <c r="S33" s="4">
        <f t="shared" si="28"/>
        <v>0</v>
      </c>
    </row>
    <row r="34" spans="5:22" x14ac:dyDescent="0.25">
      <c r="E34">
        <v>0</v>
      </c>
      <c r="F34" t="s">
        <v>9</v>
      </c>
      <c r="G34" s="7">
        <f t="shared" si="21"/>
        <v>0</v>
      </c>
      <c r="H34" s="4">
        <f t="shared" si="22"/>
        <v>1</v>
      </c>
      <c r="I34" s="7">
        <f t="shared" si="29"/>
        <v>0</v>
      </c>
      <c r="J34" s="7">
        <f t="shared" si="23"/>
        <v>0</v>
      </c>
      <c r="K34" s="4">
        <f t="shared" si="24"/>
        <v>0</v>
      </c>
      <c r="L34" s="7"/>
      <c r="M34">
        <f>cows-E34</f>
        <v>1</v>
      </c>
      <c r="N34" t="s">
        <v>9</v>
      </c>
      <c r="O34" s="7">
        <f t="shared" si="25"/>
        <v>7.6923076923076927E-2</v>
      </c>
      <c r="P34" s="4">
        <f t="shared" si="26"/>
        <v>0.92307692307692313</v>
      </c>
      <c r="Q34" s="7">
        <f t="shared" si="30"/>
        <v>-3.7004397181410922</v>
      </c>
      <c r="R34" s="7">
        <f t="shared" si="27"/>
        <v>0.28464920908777636</v>
      </c>
      <c r="S34" s="4">
        <f t="shared" si="28"/>
        <v>7.1005917159763315E-2</v>
      </c>
    </row>
    <row r="35" spans="5:22" x14ac:dyDescent="0.25">
      <c r="E35">
        <v>0</v>
      </c>
      <c r="F35" t="s">
        <v>11</v>
      </c>
      <c r="G35" s="7">
        <f t="shared" si="21"/>
        <v>0</v>
      </c>
      <c r="H35" s="4">
        <f t="shared" si="22"/>
        <v>1</v>
      </c>
      <c r="I35" s="7">
        <f t="shared" si="29"/>
        <v>0</v>
      </c>
      <c r="J35" s="7">
        <f t="shared" si="23"/>
        <v>0</v>
      </c>
      <c r="K35" s="4">
        <f t="shared" si="24"/>
        <v>0</v>
      </c>
      <c r="L35" s="7"/>
      <c r="M35">
        <f>butterflies-E35</f>
        <v>7</v>
      </c>
      <c r="N35" t="s">
        <v>11</v>
      </c>
      <c r="O35" s="7">
        <f t="shared" si="25"/>
        <v>0.53846153846153844</v>
      </c>
      <c r="P35" s="4">
        <f t="shared" si="26"/>
        <v>0.46153846153846156</v>
      </c>
      <c r="Q35" s="7">
        <f t="shared" si="30"/>
        <v>-0.89308479608348823</v>
      </c>
      <c r="R35" s="7">
        <f t="shared" si="27"/>
        <v>0.48089181327572439</v>
      </c>
      <c r="S35" s="4">
        <f t="shared" si="28"/>
        <v>0.24852071005917159</v>
      </c>
    </row>
    <row r="36" spans="5:22" x14ac:dyDescent="0.25">
      <c r="E36">
        <v>2</v>
      </c>
      <c r="F36" t="s">
        <v>10</v>
      </c>
      <c r="G36" s="7">
        <f t="shared" si="21"/>
        <v>0.2857142857142857</v>
      </c>
      <c r="H36" s="4">
        <f t="shared" si="22"/>
        <v>0.7142857142857143</v>
      </c>
      <c r="I36" s="7">
        <f t="shared" si="29"/>
        <v>-1.8073549220576042</v>
      </c>
      <c r="J36" s="7">
        <f t="shared" si="23"/>
        <v>0.51638712058788683</v>
      </c>
      <c r="K36" s="4">
        <f t="shared" si="24"/>
        <v>0.20408163265306123</v>
      </c>
      <c r="L36" s="7"/>
      <c r="M36">
        <f>caterpillars-E36</f>
        <v>0</v>
      </c>
      <c r="N36" t="s">
        <v>10</v>
      </c>
      <c r="O36" s="7">
        <f t="shared" si="25"/>
        <v>0</v>
      </c>
      <c r="P36" s="4">
        <f t="shared" si="26"/>
        <v>1</v>
      </c>
      <c r="Q36" s="7">
        <f t="shared" si="30"/>
        <v>0</v>
      </c>
      <c r="R36" s="7">
        <f t="shared" si="27"/>
        <v>0</v>
      </c>
      <c r="S36" s="4">
        <f t="shared" si="28"/>
        <v>0</v>
      </c>
      <c r="U36" s="15" t="s">
        <v>21</v>
      </c>
      <c r="V36" s="15" t="s">
        <v>22</v>
      </c>
    </row>
    <row r="37" spans="5:22" x14ac:dyDescent="0.25">
      <c r="E37" s="9">
        <f>SUM(E30:E36)</f>
        <v>7</v>
      </c>
      <c r="F37" s="9"/>
      <c r="G37" s="7"/>
      <c r="H37" s="4">
        <f t="shared" ref="H37" si="31">SUM(H30:H36)</f>
        <v>6</v>
      </c>
      <c r="I37" s="7">
        <f t="shared" ref="I37" si="32">SUM(I30:I36)</f>
        <v>-4.8371022654516569</v>
      </c>
      <c r="J37" s="5">
        <f>SUM(J30:J36)</f>
        <v>1.5566567074628228</v>
      </c>
      <c r="K37" s="5">
        <f>SUM(K30:K36)</f>
        <v>0.65306122448979587</v>
      </c>
      <c r="L37" s="7"/>
      <c r="M37" s="9">
        <f>SUM(M30:M36)</f>
        <v>13</v>
      </c>
      <c r="P37" s="4">
        <f t="shared" ref="P37" si="33">SUM(P30:P36)</f>
        <v>6</v>
      </c>
      <c r="Q37" s="7">
        <f t="shared" ref="Q37" si="34">SUM(Q30:Q36)</f>
        <v>-9.4094414497856089</v>
      </c>
      <c r="R37" s="5">
        <f>SUM(R30:R36)</f>
        <v>1.6691803368667308</v>
      </c>
      <c r="S37" s="5">
        <f>SUM(S30:S36)</f>
        <v>0.6272189349112427</v>
      </c>
      <c r="U37" s="16">
        <f>(E37*J37+M37*R37)/animals</f>
        <v>1.6297970665753632</v>
      </c>
      <c r="V37" s="16">
        <f>(E37*K37+M37*S37)/animals</f>
        <v>0.63626373626373633</v>
      </c>
    </row>
    <row r="39" spans="5:22" x14ac:dyDescent="0.25">
      <c r="E39" s="14" t="s">
        <v>25</v>
      </c>
      <c r="F39" s="13"/>
      <c r="G39" s="11"/>
      <c r="H39" s="7"/>
      <c r="I39" s="7"/>
      <c r="J39" s="7"/>
      <c r="K39" s="7"/>
      <c r="L39" s="7"/>
      <c r="M39"/>
    </row>
    <row r="40" spans="5:22" x14ac:dyDescent="0.25">
      <c r="E40" s="10" t="s">
        <v>24</v>
      </c>
      <c r="F40" s="9" t="s">
        <v>19</v>
      </c>
      <c r="G40" s="8" t="s">
        <v>18</v>
      </c>
      <c r="H40" s="8" t="s">
        <v>20</v>
      </c>
      <c r="I40" s="8" t="s">
        <v>23</v>
      </c>
      <c r="J40" s="8" t="s">
        <v>21</v>
      </c>
      <c r="K40" s="8" t="s">
        <v>22</v>
      </c>
      <c r="L40" s="7"/>
      <c r="M40" s="8" t="s">
        <v>24</v>
      </c>
      <c r="N40" s="9" t="s">
        <v>19</v>
      </c>
      <c r="O40" s="8" t="s">
        <v>18</v>
      </c>
      <c r="P40" s="8" t="s">
        <v>20</v>
      </c>
      <c r="Q40" s="8" t="s">
        <v>23</v>
      </c>
      <c r="R40" s="8" t="s">
        <v>21</v>
      </c>
      <c r="S40" s="8" t="s">
        <v>22</v>
      </c>
    </row>
    <row r="41" spans="5:22" x14ac:dyDescent="0.25">
      <c r="E41">
        <v>0</v>
      </c>
      <c r="F41" t="s">
        <v>7</v>
      </c>
      <c r="G41" s="7">
        <f>E41/E$48</f>
        <v>0</v>
      </c>
      <c r="H41" s="4">
        <f>1-G41</f>
        <v>1</v>
      </c>
      <c r="I41" s="7">
        <f>IF(G41&gt;0,LOG(G41,2),0)</f>
        <v>0</v>
      </c>
      <c r="J41" s="7">
        <f>G41*-I41</f>
        <v>0</v>
      </c>
      <c r="K41" s="4">
        <f>G41*G41</f>
        <v>0</v>
      </c>
      <c r="L41" s="8"/>
      <c r="M41">
        <f>snakes-E41</f>
        <v>2</v>
      </c>
      <c r="N41" t="s">
        <v>7</v>
      </c>
      <c r="O41" s="7">
        <f>M41/M$48</f>
        <v>0.10526315789473684</v>
      </c>
      <c r="P41" s="4">
        <f>1-O41</f>
        <v>0.89473684210526316</v>
      </c>
      <c r="Q41" s="7">
        <f>IF(O41&gt;0,LOG(O41,2),0)</f>
        <v>-3.2479275134435857</v>
      </c>
      <c r="R41" s="7">
        <f>O41*-Q41</f>
        <v>0.34188710667827216</v>
      </c>
      <c r="S41" s="4">
        <f>O41*O41</f>
        <v>1.1080332409972297E-2</v>
      </c>
    </row>
    <row r="42" spans="5:22" x14ac:dyDescent="0.25">
      <c r="E42">
        <v>0</v>
      </c>
      <c r="F42" t="s">
        <v>5</v>
      </c>
      <c r="G42" s="7">
        <f t="shared" ref="G42:G47" si="35">E42/E$48</f>
        <v>0</v>
      </c>
      <c r="H42" s="4">
        <f t="shared" ref="H42:H47" si="36">1-G42</f>
        <v>1</v>
      </c>
      <c r="I42" s="7">
        <f>IF(G42&gt;0,LOG(G42,2),0)</f>
        <v>0</v>
      </c>
      <c r="J42" s="7">
        <f t="shared" ref="J42:J47" si="37">G42*-I42</f>
        <v>0</v>
      </c>
      <c r="K42" s="4">
        <f t="shared" ref="K42:K47" si="38">G42*G42</f>
        <v>0</v>
      </c>
      <c r="L42" s="7"/>
      <c r="M42">
        <f>birds-E42</f>
        <v>3</v>
      </c>
      <c r="N42" t="s">
        <v>5</v>
      </c>
      <c r="O42" s="7">
        <f t="shared" ref="O42:O47" si="39">M42/M$48</f>
        <v>0.15789473684210525</v>
      </c>
      <c r="P42" s="4">
        <f t="shared" ref="P42:P47" si="40">1-O42</f>
        <v>0.84210526315789469</v>
      </c>
      <c r="Q42" s="7">
        <f>IF(O42&gt;0,LOG(O42,2),0)</f>
        <v>-2.6629650127224296</v>
      </c>
      <c r="R42" s="7">
        <f t="shared" ref="R42:R47" si="41">O42*-Q42</f>
        <v>0.42046815990354147</v>
      </c>
      <c r="S42" s="4">
        <f t="shared" ref="S42:S47" si="42">O42*O42</f>
        <v>2.4930747922437671E-2</v>
      </c>
    </row>
    <row r="43" spans="5:22" x14ac:dyDescent="0.25">
      <c r="E43">
        <v>0</v>
      </c>
      <c r="F43" t="s">
        <v>12</v>
      </c>
      <c r="G43" s="7">
        <f t="shared" si="35"/>
        <v>0</v>
      </c>
      <c r="H43" s="4">
        <f t="shared" si="36"/>
        <v>1</v>
      </c>
      <c r="I43" s="7">
        <f t="shared" ref="I43:I47" si="43">IF(G43&gt;0,LOG(G43,2),0)</f>
        <v>0</v>
      </c>
      <c r="J43" s="7">
        <f t="shared" si="37"/>
        <v>0</v>
      </c>
      <c r="K43" s="4">
        <f t="shared" si="38"/>
        <v>0</v>
      </c>
      <c r="L43" s="7"/>
      <c r="M43">
        <f>gorillas-E43</f>
        <v>2</v>
      </c>
      <c r="N43" t="s">
        <v>12</v>
      </c>
      <c r="O43" s="7">
        <f t="shared" si="39"/>
        <v>0.10526315789473684</v>
      </c>
      <c r="P43" s="4">
        <f t="shared" si="40"/>
        <v>0.89473684210526316</v>
      </c>
      <c r="Q43" s="7">
        <f t="shared" ref="Q43:Q47" si="44">IF(O43&gt;0,LOG(O43,2),0)</f>
        <v>-3.2479275134435857</v>
      </c>
      <c r="R43" s="7">
        <f t="shared" si="41"/>
        <v>0.34188710667827216</v>
      </c>
      <c r="S43" s="4">
        <f t="shared" si="42"/>
        <v>1.1080332409972297E-2</v>
      </c>
    </row>
    <row r="44" spans="5:22" x14ac:dyDescent="0.25">
      <c r="E44">
        <v>0</v>
      </c>
      <c r="F44" t="s">
        <v>6</v>
      </c>
      <c r="G44" s="7">
        <f t="shared" si="35"/>
        <v>0</v>
      </c>
      <c r="H44" s="4">
        <f t="shared" si="36"/>
        <v>1</v>
      </c>
      <c r="I44" s="7">
        <f t="shared" si="43"/>
        <v>0</v>
      </c>
      <c r="J44" s="7">
        <f t="shared" si="37"/>
        <v>0</v>
      </c>
      <c r="K44" s="4">
        <f t="shared" si="38"/>
        <v>0</v>
      </c>
      <c r="L44" s="7"/>
      <c r="M44">
        <f>dogs-E44</f>
        <v>3</v>
      </c>
      <c r="N44" t="s">
        <v>6</v>
      </c>
      <c r="O44" s="7">
        <f t="shared" si="39"/>
        <v>0.15789473684210525</v>
      </c>
      <c r="P44" s="4">
        <f t="shared" si="40"/>
        <v>0.84210526315789469</v>
      </c>
      <c r="Q44" s="7">
        <f t="shared" si="44"/>
        <v>-2.6629650127224296</v>
      </c>
      <c r="R44" s="7">
        <f t="shared" si="41"/>
        <v>0.42046815990354147</v>
      </c>
      <c r="S44" s="4">
        <f t="shared" si="42"/>
        <v>2.4930747922437671E-2</v>
      </c>
    </row>
    <row r="45" spans="5:22" x14ac:dyDescent="0.25">
      <c r="E45">
        <v>1</v>
      </c>
      <c r="F45" t="s">
        <v>9</v>
      </c>
      <c r="G45" s="7">
        <f t="shared" si="35"/>
        <v>1</v>
      </c>
      <c r="H45" s="4">
        <f t="shared" si="36"/>
        <v>0</v>
      </c>
      <c r="I45" s="7">
        <f t="shared" si="43"/>
        <v>0</v>
      </c>
      <c r="J45" s="7">
        <f t="shared" si="37"/>
        <v>0</v>
      </c>
      <c r="K45" s="4">
        <f t="shared" si="38"/>
        <v>1</v>
      </c>
      <c r="L45" s="7"/>
      <c r="M45">
        <f>cows-E45</f>
        <v>0</v>
      </c>
      <c r="N45" t="s">
        <v>9</v>
      </c>
      <c r="O45" s="7">
        <f t="shared" si="39"/>
        <v>0</v>
      </c>
      <c r="P45" s="4">
        <f t="shared" si="40"/>
        <v>1</v>
      </c>
      <c r="Q45" s="7">
        <f t="shared" si="44"/>
        <v>0</v>
      </c>
      <c r="R45" s="7">
        <f t="shared" si="41"/>
        <v>0</v>
      </c>
      <c r="S45" s="4">
        <f t="shared" si="42"/>
        <v>0</v>
      </c>
    </row>
    <row r="46" spans="5:22" x14ac:dyDescent="0.25">
      <c r="E46">
        <v>0</v>
      </c>
      <c r="F46" t="s">
        <v>11</v>
      </c>
      <c r="G46" s="7">
        <f t="shared" si="35"/>
        <v>0</v>
      </c>
      <c r="H46" s="4">
        <f t="shared" si="36"/>
        <v>1</v>
      </c>
      <c r="I46" s="7">
        <f t="shared" si="43"/>
        <v>0</v>
      </c>
      <c r="J46" s="7">
        <f t="shared" si="37"/>
        <v>0</v>
      </c>
      <c r="K46" s="4">
        <f t="shared" si="38"/>
        <v>0</v>
      </c>
      <c r="L46" s="7"/>
      <c r="M46">
        <f>butterflies-E46</f>
        <v>7</v>
      </c>
      <c r="N46" t="s">
        <v>11</v>
      </c>
      <c r="O46" s="7">
        <f t="shared" si="39"/>
        <v>0.36842105263157893</v>
      </c>
      <c r="P46" s="4">
        <f t="shared" si="40"/>
        <v>0.63157894736842102</v>
      </c>
      <c r="Q46" s="7">
        <f t="shared" si="44"/>
        <v>-1.4405725913859815</v>
      </c>
      <c r="R46" s="7">
        <f t="shared" si="41"/>
        <v>0.53073727051062469</v>
      </c>
      <c r="S46" s="4">
        <f t="shared" si="42"/>
        <v>0.13573407202216065</v>
      </c>
    </row>
    <row r="47" spans="5:22" x14ac:dyDescent="0.25">
      <c r="E47">
        <v>0</v>
      </c>
      <c r="F47" t="s">
        <v>10</v>
      </c>
      <c r="G47" s="7">
        <f t="shared" si="35"/>
        <v>0</v>
      </c>
      <c r="H47" s="4">
        <f t="shared" si="36"/>
        <v>1</v>
      </c>
      <c r="I47" s="7">
        <f t="shared" si="43"/>
        <v>0</v>
      </c>
      <c r="J47" s="7">
        <f t="shared" si="37"/>
        <v>0</v>
      </c>
      <c r="K47" s="4">
        <f t="shared" si="38"/>
        <v>0</v>
      </c>
      <c r="L47" s="7"/>
      <c r="M47">
        <f>caterpillars-E47</f>
        <v>2</v>
      </c>
      <c r="N47" t="s">
        <v>10</v>
      </c>
      <c r="O47" s="7">
        <f t="shared" si="39"/>
        <v>0.10526315789473684</v>
      </c>
      <c r="P47" s="4">
        <f t="shared" si="40"/>
        <v>0.89473684210526316</v>
      </c>
      <c r="Q47" s="7">
        <f t="shared" si="44"/>
        <v>-3.2479275134435857</v>
      </c>
      <c r="R47" s="7">
        <f t="shared" si="41"/>
        <v>0.34188710667827216</v>
      </c>
      <c r="S47" s="4">
        <f t="shared" si="42"/>
        <v>1.1080332409972297E-2</v>
      </c>
      <c r="U47" s="15" t="s">
        <v>21</v>
      </c>
      <c r="V47" s="15" t="s">
        <v>22</v>
      </c>
    </row>
    <row r="48" spans="5:22" x14ac:dyDescent="0.25">
      <c r="E48" s="9">
        <f>SUM(E41:E47)</f>
        <v>1</v>
      </c>
      <c r="F48" s="9"/>
      <c r="G48" s="7"/>
      <c r="H48" s="4">
        <f t="shared" ref="H48" si="45">SUM(H41:H47)</f>
        <v>6</v>
      </c>
      <c r="I48" s="7">
        <f t="shared" ref="I48" si="46">SUM(I41:I47)</f>
        <v>0</v>
      </c>
      <c r="J48" s="5">
        <f>SUM(J41:J47)</f>
        <v>0</v>
      </c>
      <c r="K48" s="5">
        <f>1-SUM(K41:K47)</f>
        <v>0</v>
      </c>
      <c r="L48" s="7"/>
      <c r="M48" s="9">
        <f>SUM(M41:M47)</f>
        <v>19</v>
      </c>
      <c r="P48" s="4">
        <f t="shared" ref="P48" si="47">SUM(P41:P47)</f>
        <v>6</v>
      </c>
      <c r="Q48" s="7">
        <f t="shared" ref="Q48" si="48">SUM(Q41:Q47)</f>
        <v>-16.510285157161597</v>
      </c>
      <c r="R48" s="5">
        <f>SUM(R41:R47)</f>
        <v>2.3973349103525243</v>
      </c>
      <c r="S48" s="5">
        <f>1-SUM(S41:S47)</f>
        <v>0.78116343490304718</v>
      </c>
      <c r="U48" s="16">
        <f>(E48*J48+M48*R48)/animals</f>
        <v>2.277468164834898</v>
      </c>
      <c r="V48" s="16">
        <f>(E48*K48+M48*S48)/animals</f>
        <v>0.74210526315789482</v>
      </c>
    </row>
    <row r="50" spans="5:22" x14ac:dyDescent="0.25">
      <c r="E50" s="14" t="s">
        <v>27</v>
      </c>
      <c r="F50" s="13"/>
      <c r="G50" s="11"/>
      <c r="H50" s="7"/>
      <c r="I50" s="7"/>
      <c r="J50" s="7"/>
      <c r="K50" s="7"/>
      <c r="L50" s="7"/>
      <c r="M50"/>
    </row>
    <row r="51" spans="5:22" x14ac:dyDescent="0.25">
      <c r="E51" s="10" t="s">
        <v>24</v>
      </c>
      <c r="F51" s="9" t="s">
        <v>19</v>
      </c>
      <c r="G51" s="8" t="s">
        <v>18</v>
      </c>
      <c r="H51" s="8" t="s">
        <v>20</v>
      </c>
      <c r="I51" s="8" t="s">
        <v>23</v>
      </c>
      <c r="J51" s="8" t="s">
        <v>21</v>
      </c>
      <c r="K51" s="8" t="s">
        <v>22</v>
      </c>
      <c r="L51" s="7"/>
      <c r="M51" s="8" t="s">
        <v>24</v>
      </c>
      <c r="N51" s="9" t="s">
        <v>19</v>
      </c>
      <c r="O51" s="8" t="s">
        <v>18</v>
      </c>
      <c r="P51" s="8" t="s">
        <v>20</v>
      </c>
      <c r="Q51" s="8" t="s">
        <v>23</v>
      </c>
      <c r="R51" s="8" t="s">
        <v>21</v>
      </c>
      <c r="S51" s="8" t="s">
        <v>22</v>
      </c>
    </row>
    <row r="52" spans="5:22" x14ac:dyDescent="0.25">
      <c r="E52">
        <v>0</v>
      </c>
      <c r="F52" t="s">
        <v>7</v>
      </c>
      <c r="G52" s="7">
        <f>E52/E$59</f>
        <v>0</v>
      </c>
      <c r="H52" s="4">
        <f>1-G52</f>
        <v>1</v>
      </c>
      <c r="I52" s="7">
        <f>IF(G52&gt;0,LOG(G52,2),0)</f>
        <v>0</v>
      </c>
      <c r="J52" s="7">
        <f>G52*-I52</f>
        <v>0</v>
      </c>
      <c r="K52" s="4">
        <f>G52*H52</f>
        <v>0</v>
      </c>
      <c r="L52" s="8"/>
      <c r="M52">
        <f>snakes-E52</f>
        <v>2</v>
      </c>
      <c r="N52" t="s">
        <v>7</v>
      </c>
      <c r="O52" s="7">
        <f>M52/M$59</f>
        <v>0.11764705882352941</v>
      </c>
      <c r="P52" s="4">
        <f>1-O52</f>
        <v>0.88235294117647056</v>
      </c>
      <c r="Q52" s="7">
        <f>IF(O52&gt;0,LOG(O52,2),0)</f>
        <v>-3.0874628412503395</v>
      </c>
      <c r="R52" s="7">
        <f>O52*-Q52</f>
        <v>0.36323092250003997</v>
      </c>
      <c r="S52" s="4">
        <f>O52*P52</f>
        <v>0.10380622837370242</v>
      </c>
    </row>
    <row r="53" spans="5:22" x14ac:dyDescent="0.25">
      <c r="E53">
        <v>3</v>
      </c>
      <c r="F53" t="s">
        <v>5</v>
      </c>
      <c r="G53" s="7">
        <f t="shared" ref="G53:G58" si="49">E53/E$59</f>
        <v>1</v>
      </c>
      <c r="H53" s="4">
        <f t="shared" ref="H53:H58" si="50">1-G53</f>
        <v>0</v>
      </c>
      <c r="I53" s="7">
        <f>IF(G53&gt;0,LOG(G53,2),0)</f>
        <v>0</v>
      </c>
      <c r="J53" s="7">
        <f t="shared" ref="J53:J58" si="51">G53*-I53</f>
        <v>0</v>
      </c>
      <c r="K53" s="4">
        <f t="shared" ref="K53:K58" si="52">G53*H53</f>
        <v>0</v>
      </c>
      <c r="L53" s="7"/>
      <c r="M53">
        <f>birds-E53</f>
        <v>0</v>
      </c>
      <c r="N53" t="s">
        <v>5</v>
      </c>
      <c r="O53" s="7">
        <f t="shared" ref="O53:O58" si="53">M53/M$59</f>
        <v>0</v>
      </c>
      <c r="P53" s="4">
        <f t="shared" ref="P53:P58" si="54">1-O53</f>
        <v>1</v>
      </c>
      <c r="Q53" s="7">
        <f>IF(O53&gt;0,LOG(O53,2),0)</f>
        <v>0</v>
      </c>
      <c r="R53" s="7">
        <f t="shared" ref="R53:R58" si="55">O53*-Q53</f>
        <v>0</v>
      </c>
      <c r="S53" s="4">
        <f t="shared" ref="S53:S58" si="56">O53*P53</f>
        <v>0</v>
      </c>
    </row>
    <row r="54" spans="5:22" x14ac:dyDescent="0.25">
      <c r="E54">
        <v>0</v>
      </c>
      <c r="F54" t="s">
        <v>12</v>
      </c>
      <c r="G54" s="7">
        <f t="shared" si="49"/>
        <v>0</v>
      </c>
      <c r="H54" s="4">
        <f t="shared" si="50"/>
        <v>1</v>
      </c>
      <c r="I54" s="7">
        <f t="shared" ref="I54:I58" si="57">IF(G54&gt;0,LOG(G54,2),0)</f>
        <v>0</v>
      </c>
      <c r="J54" s="7">
        <f t="shared" si="51"/>
        <v>0</v>
      </c>
      <c r="K54" s="4">
        <f t="shared" si="52"/>
        <v>0</v>
      </c>
      <c r="L54" s="7"/>
      <c r="M54">
        <f>gorillas-E54</f>
        <v>2</v>
      </c>
      <c r="N54" t="s">
        <v>12</v>
      </c>
      <c r="O54" s="7">
        <f t="shared" si="53"/>
        <v>0.11764705882352941</v>
      </c>
      <c r="P54" s="4">
        <f t="shared" si="54"/>
        <v>0.88235294117647056</v>
      </c>
      <c r="Q54" s="7">
        <f t="shared" ref="Q54:Q58" si="58">IF(O54&gt;0,LOG(O54,2),0)</f>
        <v>-3.0874628412503395</v>
      </c>
      <c r="R54" s="7">
        <f t="shared" si="55"/>
        <v>0.36323092250003997</v>
      </c>
      <c r="S54" s="4">
        <f t="shared" si="56"/>
        <v>0.10380622837370242</v>
      </c>
    </row>
    <row r="55" spans="5:22" x14ac:dyDescent="0.25">
      <c r="E55">
        <v>0</v>
      </c>
      <c r="F55" t="s">
        <v>6</v>
      </c>
      <c r="G55" s="7">
        <f t="shared" si="49"/>
        <v>0</v>
      </c>
      <c r="H55" s="4">
        <f t="shared" si="50"/>
        <v>1</v>
      </c>
      <c r="I55" s="7">
        <f t="shared" si="57"/>
        <v>0</v>
      </c>
      <c r="J55" s="7">
        <f t="shared" si="51"/>
        <v>0</v>
      </c>
      <c r="K55" s="4">
        <f t="shared" si="52"/>
        <v>0</v>
      </c>
      <c r="L55" s="7"/>
      <c r="M55">
        <f>dogs-E55</f>
        <v>3</v>
      </c>
      <c r="N55" t="s">
        <v>6</v>
      </c>
      <c r="O55" s="7">
        <f t="shared" si="53"/>
        <v>0.17647058823529413</v>
      </c>
      <c r="P55" s="4">
        <f t="shared" si="54"/>
        <v>0.82352941176470584</v>
      </c>
      <c r="Q55" s="7">
        <f t="shared" si="58"/>
        <v>-2.5025003405291835</v>
      </c>
      <c r="R55" s="7">
        <f t="shared" si="55"/>
        <v>0.44161770715220888</v>
      </c>
      <c r="S55" s="4">
        <f t="shared" si="56"/>
        <v>0.1453287197231834</v>
      </c>
    </row>
    <row r="56" spans="5:22" x14ac:dyDescent="0.25">
      <c r="E56">
        <v>0</v>
      </c>
      <c r="F56" t="s">
        <v>9</v>
      </c>
      <c r="G56" s="7">
        <f t="shared" si="49"/>
        <v>0</v>
      </c>
      <c r="H56" s="4">
        <f t="shared" si="50"/>
        <v>1</v>
      </c>
      <c r="I56" s="7">
        <f t="shared" si="57"/>
        <v>0</v>
      </c>
      <c r="J56" s="7">
        <f t="shared" si="51"/>
        <v>0</v>
      </c>
      <c r="K56" s="4">
        <f t="shared" si="52"/>
        <v>0</v>
      </c>
      <c r="L56" s="7"/>
      <c r="M56">
        <f>cows-E56</f>
        <v>1</v>
      </c>
      <c r="N56" t="s">
        <v>9</v>
      </c>
      <c r="O56" s="7">
        <f t="shared" si="53"/>
        <v>5.8823529411764705E-2</v>
      </c>
      <c r="P56" s="4">
        <f t="shared" si="54"/>
        <v>0.94117647058823528</v>
      </c>
      <c r="Q56" s="7">
        <f t="shared" si="58"/>
        <v>-4.08746284125034</v>
      </c>
      <c r="R56" s="7">
        <f t="shared" si="55"/>
        <v>0.2404389906617847</v>
      </c>
      <c r="S56" s="4">
        <f t="shared" si="56"/>
        <v>5.536332179930796E-2</v>
      </c>
    </row>
    <row r="57" spans="5:22" x14ac:dyDescent="0.25">
      <c r="E57">
        <v>0</v>
      </c>
      <c r="F57" t="s">
        <v>11</v>
      </c>
      <c r="G57" s="7">
        <f t="shared" si="49"/>
        <v>0</v>
      </c>
      <c r="H57" s="4">
        <f t="shared" si="50"/>
        <v>1</v>
      </c>
      <c r="I57" s="7">
        <f t="shared" si="57"/>
        <v>0</v>
      </c>
      <c r="J57" s="7">
        <f t="shared" si="51"/>
        <v>0</v>
      </c>
      <c r="K57" s="4">
        <f t="shared" si="52"/>
        <v>0</v>
      </c>
      <c r="L57" s="7"/>
      <c r="M57">
        <f>butterflies-E57</f>
        <v>7</v>
      </c>
      <c r="N57" t="s">
        <v>11</v>
      </c>
      <c r="O57" s="7">
        <f t="shared" si="53"/>
        <v>0.41176470588235292</v>
      </c>
      <c r="P57" s="4">
        <f t="shared" si="54"/>
        <v>0.58823529411764708</v>
      </c>
      <c r="Q57" s="7">
        <f t="shared" si="58"/>
        <v>-1.2801079191927354</v>
      </c>
      <c r="R57" s="7">
        <f t="shared" si="55"/>
        <v>0.52710326084406744</v>
      </c>
      <c r="S57" s="4">
        <f t="shared" si="56"/>
        <v>0.24221453287197231</v>
      </c>
    </row>
    <row r="58" spans="5:22" x14ac:dyDescent="0.25">
      <c r="E58">
        <v>0</v>
      </c>
      <c r="F58" t="s">
        <v>10</v>
      </c>
      <c r="G58" s="7">
        <f t="shared" si="49"/>
        <v>0</v>
      </c>
      <c r="H58" s="4">
        <f t="shared" si="50"/>
        <v>1</v>
      </c>
      <c r="I58" s="7">
        <f t="shared" si="57"/>
        <v>0</v>
      </c>
      <c r="J58" s="7">
        <f t="shared" si="51"/>
        <v>0</v>
      </c>
      <c r="K58" s="4">
        <f t="shared" si="52"/>
        <v>0</v>
      </c>
      <c r="L58" s="7"/>
      <c r="M58">
        <f>caterpillars-E58</f>
        <v>2</v>
      </c>
      <c r="N58" t="s">
        <v>10</v>
      </c>
      <c r="O58" s="7">
        <f t="shared" si="53"/>
        <v>0.11764705882352941</v>
      </c>
      <c r="P58" s="4">
        <f t="shared" si="54"/>
        <v>0.88235294117647056</v>
      </c>
      <c r="Q58" s="7">
        <f t="shared" si="58"/>
        <v>-3.0874628412503395</v>
      </c>
      <c r="R58" s="7">
        <f t="shared" si="55"/>
        <v>0.36323092250003997</v>
      </c>
      <c r="S58" s="4">
        <f t="shared" si="56"/>
        <v>0.10380622837370242</v>
      </c>
      <c r="U58" s="15" t="s">
        <v>21</v>
      </c>
      <c r="V58" s="15" t="s">
        <v>22</v>
      </c>
    </row>
    <row r="59" spans="5:22" x14ac:dyDescent="0.25">
      <c r="E59" s="9">
        <f>SUM(E52:E58)</f>
        <v>3</v>
      </c>
      <c r="F59" s="9"/>
      <c r="G59" s="7"/>
      <c r="H59" s="4">
        <f t="shared" ref="H59" si="59">SUM(H52:H58)</f>
        <v>6</v>
      </c>
      <c r="I59" s="7">
        <f t="shared" ref="I59" si="60">SUM(I52:I58)</f>
        <v>0</v>
      </c>
      <c r="J59" s="5">
        <f>SUM(J52:J58)</f>
        <v>0</v>
      </c>
      <c r="K59" s="5">
        <f>SUM(K52:K58)</f>
        <v>0</v>
      </c>
      <c r="L59" s="7"/>
      <c r="M59" s="9">
        <f>SUM(M52:M58)</f>
        <v>17</v>
      </c>
      <c r="P59" s="4">
        <f t="shared" ref="P59" si="61">SUM(P52:P58)</f>
        <v>6</v>
      </c>
      <c r="Q59" s="7">
        <f t="shared" ref="Q59" si="62">SUM(Q52:Q58)</f>
        <v>-17.132459624723278</v>
      </c>
      <c r="R59" s="5">
        <f>SUM(R52:R58)</f>
        <v>2.2988527261581813</v>
      </c>
      <c r="S59" s="5">
        <f>SUM(S52:S58)</f>
        <v>0.75432525951557095</v>
      </c>
      <c r="U59" s="16">
        <f>(E59*J59+M59*R59)/animals</f>
        <v>1.9540248172344541</v>
      </c>
      <c r="V59" s="16">
        <f>(E59*K59+M59*S59)/animals</f>
        <v>0.64117647058823535</v>
      </c>
    </row>
    <row r="62" spans="5:22" x14ac:dyDescent="0.25">
      <c r="E62" s="14" t="s">
        <v>31</v>
      </c>
      <c r="F62" s="13"/>
      <c r="G62" s="11"/>
      <c r="H62" s="7"/>
      <c r="I62" s="7"/>
      <c r="J62" s="7"/>
      <c r="K62" s="7"/>
      <c r="L62" s="7"/>
      <c r="M62"/>
    </row>
    <row r="63" spans="5:22" x14ac:dyDescent="0.25">
      <c r="E63" s="10" t="s">
        <v>24</v>
      </c>
      <c r="F63" s="9" t="s">
        <v>19</v>
      </c>
      <c r="G63" s="8" t="s">
        <v>18</v>
      </c>
      <c r="H63" s="8" t="s">
        <v>20</v>
      </c>
      <c r="I63" s="8" t="s">
        <v>23</v>
      </c>
      <c r="J63" s="8" t="s">
        <v>21</v>
      </c>
      <c r="K63" s="8" t="s">
        <v>22</v>
      </c>
      <c r="L63" s="7"/>
      <c r="M63" s="8" t="s">
        <v>24</v>
      </c>
      <c r="N63" s="9" t="s">
        <v>19</v>
      </c>
      <c r="O63" s="8" t="s">
        <v>18</v>
      </c>
      <c r="P63" s="8" t="s">
        <v>20</v>
      </c>
      <c r="Q63" s="8" t="s">
        <v>23</v>
      </c>
      <c r="R63" s="8" t="s">
        <v>21</v>
      </c>
      <c r="S63" s="8" t="s">
        <v>22</v>
      </c>
    </row>
    <row r="64" spans="5:22" x14ac:dyDescent="0.25">
      <c r="E64">
        <v>2</v>
      </c>
      <c r="F64" t="s">
        <v>7</v>
      </c>
      <c r="G64" s="7">
        <f>E64/E$71</f>
        <v>1</v>
      </c>
      <c r="H64" s="4">
        <f>1-G64</f>
        <v>0</v>
      </c>
      <c r="I64" s="7">
        <f>IF(G64&gt;0,LOG(G64,2),0)</f>
        <v>0</v>
      </c>
      <c r="J64" s="7">
        <f>G64*-I64</f>
        <v>0</v>
      </c>
      <c r="K64" s="4">
        <f>G64*H64</f>
        <v>0</v>
      </c>
      <c r="L64" s="8"/>
      <c r="M64">
        <f>snakes-E64</f>
        <v>0</v>
      </c>
      <c r="N64" t="s">
        <v>7</v>
      </c>
      <c r="O64" s="7">
        <f>M64/M$71</f>
        <v>0</v>
      </c>
      <c r="P64" s="4">
        <f>1-O64</f>
        <v>1</v>
      </c>
      <c r="Q64" s="7">
        <f>IF(O64&gt;0,LOG(O64,2),0)</f>
        <v>0</v>
      </c>
      <c r="R64" s="7">
        <f>O64*-Q64</f>
        <v>0</v>
      </c>
      <c r="S64" s="4">
        <f>O64*P64</f>
        <v>0</v>
      </c>
    </row>
    <row r="65" spans="5:22" x14ac:dyDescent="0.25">
      <c r="E65">
        <v>0</v>
      </c>
      <c r="F65" t="s">
        <v>5</v>
      </c>
      <c r="G65" s="7">
        <f t="shared" ref="G65:G70" si="63">E65/E$71</f>
        <v>0</v>
      </c>
      <c r="H65" s="4">
        <f t="shared" ref="H65:H70" si="64">1-G65</f>
        <v>1</v>
      </c>
      <c r="I65" s="7">
        <f>IF(G65&gt;0,LOG(G65,2),0)</f>
        <v>0</v>
      </c>
      <c r="J65" s="7">
        <f t="shared" ref="J65:J70" si="65">G65*-I65</f>
        <v>0</v>
      </c>
      <c r="K65" s="4">
        <f t="shared" ref="K65:K70" si="66">G65*H65</f>
        <v>0</v>
      </c>
      <c r="L65" s="7"/>
      <c r="M65">
        <f>birds-E65</f>
        <v>3</v>
      </c>
      <c r="N65" t="s">
        <v>5</v>
      </c>
      <c r="O65" s="7">
        <f t="shared" ref="O65:O70" si="67">M65/M$71</f>
        <v>0.16666666666666666</v>
      </c>
      <c r="P65" s="4">
        <f t="shared" ref="P65:P70" si="68">1-O65</f>
        <v>0.83333333333333337</v>
      </c>
      <c r="Q65" s="7">
        <f>IF(O65&gt;0,LOG(O65,2),0)</f>
        <v>-2.5849625007211561</v>
      </c>
      <c r="R65" s="7">
        <f t="shared" ref="R65:R70" si="69">O65*-Q65</f>
        <v>0.43082708345352599</v>
      </c>
      <c r="S65" s="4">
        <f t="shared" ref="S65:S70" si="70">O65*P65</f>
        <v>0.1388888888888889</v>
      </c>
    </row>
    <row r="66" spans="5:22" x14ac:dyDescent="0.25">
      <c r="E66">
        <v>0</v>
      </c>
      <c r="F66" t="s">
        <v>12</v>
      </c>
      <c r="G66" s="7">
        <f t="shared" si="63"/>
        <v>0</v>
      </c>
      <c r="H66" s="4">
        <f t="shared" si="64"/>
        <v>1</v>
      </c>
      <c r="I66" s="7">
        <f t="shared" ref="I66:I70" si="71">IF(G66&gt;0,LOG(G66,2),0)</f>
        <v>0</v>
      </c>
      <c r="J66" s="7">
        <f t="shared" si="65"/>
        <v>0</v>
      </c>
      <c r="K66" s="4">
        <f t="shared" si="66"/>
        <v>0</v>
      </c>
      <c r="L66" s="7"/>
      <c r="M66">
        <f>gorillas-E66</f>
        <v>2</v>
      </c>
      <c r="N66" t="s">
        <v>12</v>
      </c>
      <c r="O66" s="7">
        <f t="shared" si="67"/>
        <v>0.1111111111111111</v>
      </c>
      <c r="P66" s="4">
        <f t="shared" si="68"/>
        <v>0.88888888888888884</v>
      </c>
      <c r="Q66" s="7">
        <f t="shared" ref="Q66:Q70" si="72">IF(O66&gt;0,LOG(O66,2),0)</f>
        <v>-3.1699250014423126</v>
      </c>
      <c r="R66" s="7">
        <f t="shared" si="69"/>
        <v>0.3522138890491458</v>
      </c>
      <c r="S66" s="4">
        <f t="shared" si="70"/>
        <v>9.8765432098765427E-2</v>
      </c>
    </row>
    <row r="67" spans="5:22" x14ac:dyDescent="0.25">
      <c r="E67">
        <v>0</v>
      </c>
      <c r="F67" t="s">
        <v>6</v>
      </c>
      <c r="G67" s="7">
        <f t="shared" si="63"/>
        <v>0</v>
      </c>
      <c r="H67" s="4">
        <f t="shared" si="64"/>
        <v>1</v>
      </c>
      <c r="I67" s="7">
        <f t="shared" si="71"/>
        <v>0</v>
      </c>
      <c r="J67" s="7">
        <f t="shared" si="65"/>
        <v>0</v>
      </c>
      <c r="K67" s="4">
        <f t="shared" si="66"/>
        <v>0</v>
      </c>
      <c r="L67" s="7"/>
      <c r="M67">
        <f>dogs-E67</f>
        <v>3</v>
      </c>
      <c r="N67" t="s">
        <v>6</v>
      </c>
      <c r="O67" s="7">
        <f t="shared" si="67"/>
        <v>0.16666666666666666</v>
      </c>
      <c r="P67" s="4">
        <f t="shared" si="68"/>
        <v>0.83333333333333337</v>
      </c>
      <c r="Q67" s="7">
        <f t="shared" si="72"/>
        <v>-2.5849625007211561</v>
      </c>
      <c r="R67" s="7">
        <f t="shared" si="69"/>
        <v>0.43082708345352599</v>
      </c>
      <c r="S67" s="4">
        <f t="shared" si="70"/>
        <v>0.1388888888888889</v>
      </c>
    </row>
    <row r="68" spans="5:22" x14ac:dyDescent="0.25">
      <c r="E68">
        <v>0</v>
      </c>
      <c r="F68" t="s">
        <v>9</v>
      </c>
      <c r="G68" s="7">
        <f t="shared" si="63"/>
        <v>0</v>
      </c>
      <c r="H68" s="4">
        <f t="shared" si="64"/>
        <v>1</v>
      </c>
      <c r="I68" s="7">
        <f t="shared" si="71"/>
        <v>0</v>
      </c>
      <c r="J68" s="7">
        <f t="shared" si="65"/>
        <v>0</v>
      </c>
      <c r="K68" s="4">
        <f t="shared" si="66"/>
        <v>0</v>
      </c>
      <c r="L68" s="7"/>
      <c r="M68">
        <f>cows-E68</f>
        <v>1</v>
      </c>
      <c r="N68" t="s">
        <v>9</v>
      </c>
      <c r="O68" s="7">
        <f t="shared" si="67"/>
        <v>5.5555555555555552E-2</v>
      </c>
      <c r="P68" s="4">
        <f t="shared" si="68"/>
        <v>0.94444444444444442</v>
      </c>
      <c r="Q68" s="7">
        <f t="shared" si="72"/>
        <v>-4.169925001442313</v>
      </c>
      <c r="R68" s="7">
        <f t="shared" si="69"/>
        <v>0.23166250008012848</v>
      </c>
      <c r="S68" s="4">
        <f t="shared" si="70"/>
        <v>5.2469135802469133E-2</v>
      </c>
    </row>
    <row r="69" spans="5:22" x14ac:dyDescent="0.25">
      <c r="E69">
        <v>0</v>
      </c>
      <c r="F69" t="s">
        <v>11</v>
      </c>
      <c r="G69" s="7">
        <f t="shared" si="63"/>
        <v>0</v>
      </c>
      <c r="H69" s="4">
        <f t="shared" si="64"/>
        <v>1</v>
      </c>
      <c r="I69" s="7">
        <f t="shared" si="71"/>
        <v>0</v>
      </c>
      <c r="J69" s="7">
        <f t="shared" si="65"/>
        <v>0</v>
      </c>
      <c r="K69" s="4">
        <f t="shared" si="66"/>
        <v>0</v>
      </c>
      <c r="L69" s="7"/>
      <c r="M69">
        <f>butterflies-E69</f>
        <v>7</v>
      </c>
      <c r="N69" t="s">
        <v>11</v>
      </c>
      <c r="O69" s="7">
        <f t="shared" si="67"/>
        <v>0.3888888888888889</v>
      </c>
      <c r="P69" s="4">
        <f t="shared" si="68"/>
        <v>0.61111111111111116</v>
      </c>
      <c r="Q69" s="7">
        <f t="shared" si="72"/>
        <v>-1.3625700793847084</v>
      </c>
      <c r="R69" s="7">
        <f t="shared" si="69"/>
        <v>0.52988836420516439</v>
      </c>
      <c r="S69" s="4">
        <f t="shared" si="70"/>
        <v>0.23765432098765435</v>
      </c>
    </row>
    <row r="70" spans="5:22" x14ac:dyDescent="0.25">
      <c r="E70">
        <v>0</v>
      </c>
      <c r="F70" t="s">
        <v>10</v>
      </c>
      <c r="G70" s="7">
        <f t="shared" si="63"/>
        <v>0</v>
      </c>
      <c r="H70" s="4">
        <f t="shared" si="64"/>
        <v>1</v>
      </c>
      <c r="I70" s="7">
        <f t="shared" si="71"/>
        <v>0</v>
      </c>
      <c r="J70" s="7">
        <f t="shared" si="65"/>
        <v>0</v>
      </c>
      <c r="K70" s="4">
        <f t="shared" si="66"/>
        <v>0</v>
      </c>
      <c r="L70" s="7"/>
      <c r="M70">
        <f>caterpillars-E70</f>
        <v>2</v>
      </c>
      <c r="N70" t="s">
        <v>10</v>
      </c>
      <c r="O70" s="7">
        <f t="shared" si="67"/>
        <v>0.1111111111111111</v>
      </c>
      <c r="P70" s="4">
        <f t="shared" si="68"/>
        <v>0.88888888888888884</v>
      </c>
      <c r="Q70" s="7">
        <f t="shared" si="72"/>
        <v>-3.1699250014423126</v>
      </c>
      <c r="R70" s="7">
        <f t="shared" si="69"/>
        <v>0.3522138890491458</v>
      </c>
      <c r="S70" s="4">
        <f t="shared" si="70"/>
        <v>9.8765432098765427E-2</v>
      </c>
      <c r="U70" s="15" t="s">
        <v>21</v>
      </c>
      <c r="V70" s="15" t="s">
        <v>22</v>
      </c>
    </row>
    <row r="71" spans="5:22" x14ac:dyDescent="0.25">
      <c r="E71" s="9">
        <f>SUM(E64:E70)</f>
        <v>2</v>
      </c>
      <c r="F71" s="9"/>
      <c r="G71" s="7"/>
      <c r="H71" s="4">
        <f t="shared" ref="H71" si="73">SUM(H64:H70)</f>
        <v>6</v>
      </c>
      <c r="I71" s="7">
        <f t="shared" ref="I71" si="74">SUM(I64:I70)</f>
        <v>0</v>
      </c>
      <c r="J71" s="5">
        <f>SUM(J64:J70)</f>
        <v>0</v>
      </c>
      <c r="K71" s="5">
        <f>SUM(K64:K70)</f>
        <v>0</v>
      </c>
      <c r="L71" s="7"/>
      <c r="M71" s="9">
        <f>SUM(M64:M70)</f>
        <v>18</v>
      </c>
      <c r="P71" s="4">
        <f t="shared" ref="P71" si="75">SUM(P64:P70)</f>
        <v>6</v>
      </c>
      <c r="Q71" s="7">
        <f t="shared" ref="Q71" si="76">SUM(Q64:Q70)</f>
        <v>-17.042270085153959</v>
      </c>
      <c r="R71" s="5">
        <f>SUM(R64:R70)</f>
        <v>2.3276328092906367</v>
      </c>
      <c r="S71" s="5">
        <f>SUM(S64:S70)</f>
        <v>0.76543209876543217</v>
      </c>
      <c r="U71" s="16">
        <f>(E71*J71+M71*R71)/animals</f>
        <v>2.0948695283615733</v>
      </c>
      <c r="V71" s="16">
        <f>(E71*K71+M71*S71)/animals</f>
        <v>0.68888888888888888</v>
      </c>
    </row>
    <row r="73" spans="5:22" x14ac:dyDescent="0.25">
      <c r="E73" s="14" t="s">
        <v>28</v>
      </c>
      <c r="F73" s="13"/>
      <c r="G73" s="11"/>
      <c r="H73" s="7"/>
      <c r="I73" s="7"/>
      <c r="J73" s="7"/>
      <c r="K73" s="7"/>
      <c r="L73" s="7"/>
      <c r="M73"/>
    </row>
    <row r="74" spans="5:22" x14ac:dyDescent="0.25">
      <c r="E74" s="10" t="s">
        <v>24</v>
      </c>
      <c r="F74" s="9" t="s">
        <v>19</v>
      </c>
      <c r="G74" s="8" t="s">
        <v>18</v>
      </c>
      <c r="H74" s="8" t="s">
        <v>20</v>
      </c>
      <c r="I74" s="8" t="s">
        <v>23</v>
      </c>
      <c r="J74" s="8" t="s">
        <v>21</v>
      </c>
      <c r="K74" s="8" t="s">
        <v>22</v>
      </c>
      <c r="L74" s="7"/>
      <c r="M74" s="8" t="s">
        <v>24</v>
      </c>
      <c r="N74" s="9" t="s">
        <v>19</v>
      </c>
      <c r="O74" s="8" t="s">
        <v>18</v>
      </c>
      <c r="P74" s="8" t="s">
        <v>20</v>
      </c>
      <c r="Q74" s="8" t="s">
        <v>23</v>
      </c>
      <c r="R74" s="8" t="s">
        <v>21</v>
      </c>
      <c r="S74" s="8" t="s">
        <v>22</v>
      </c>
    </row>
    <row r="75" spans="5:22" x14ac:dyDescent="0.25">
      <c r="E75">
        <v>2</v>
      </c>
      <c r="F75" t="s">
        <v>7</v>
      </c>
      <c r="G75" s="7">
        <f>E75/E$82</f>
        <v>0.2857142857142857</v>
      </c>
      <c r="H75" s="4">
        <f>1-G75</f>
        <v>0.7142857142857143</v>
      </c>
      <c r="I75" s="7">
        <f>IF(G75&gt;0,LOG(G75,2),0)</f>
        <v>-1.8073549220576042</v>
      </c>
      <c r="J75" s="7">
        <f>G75*-I75</f>
        <v>0.51638712058788683</v>
      </c>
      <c r="K75" s="4">
        <f>G75*H75</f>
        <v>0.20408163265306123</v>
      </c>
      <c r="L75" s="8"/>
      <c r="M75">
        <f>snakes-E75</f>
        <v>0</v>
      </c>
      <c r="N75" t="s">
        <v>7</v>
      </c>
      <c r="O75" s="7">
        <f>M75/M$82</f>
        <v>0</v>
      </c>
      <c r="P75" s="4">
        <f>1-O75</f>
        <v>1</v>
      </c>
      <c r="Q75" s="7">
        <f>IF(O75&gt;0,LOG(O75,2),0)</f>
        <v>0</v>
      </c>
      <c r="R75" s="7">
        <f>O75*-Q75</f>
        <v>0</v>
      </c>
      <c r="S75" s="4">
        <f>O75*P75</f>
        <v>0</v>
      </c>
    </row>
    <row r="76" spans="5:22" x14ac:dyDescent="0.25">
      <c r="E76">
        <v>3</v>
      </c>
      <c r="F76" t="s">
        <v>5</v>
      </c>
      <c r="G76" s="7">
        <f t="shared" ref="G76:G81" si="77">E76/E$82</f>
        <v>0.42857142857142855</v>
      </c>
      <c r="H76" s="4">
        <f t="shared" ref="H76:H81" si="78">1-G76</f>
        <v>0.5714285714285714</v>
      </c>
      <c r="I76" s="7">
        <f>IF(G76&gt;0,LOG(G76,2),0)</f>
        <v>-1.2223924213364481</v>
      </c>
      <c r="J76" s="7">
        <f t="shared" ref="J76:J81" si="79">G76*-I76</f>
        <v>0.52388246628704915</v>
      </c>
      <c r="K76" s="4">
        <f t="shared" ref="K76:K81" si="80">G76*H76</f>
        <v>0.24489795918367344</v>
      </c>
      <c r="L76" s="7"/>
      <c r="M76">
        <f>birds-E76</f>
        <v>0</v>
      </c>
      <c r="N76" t="s">
        <v>5</v>
      </c>
      <c r="O76" s="7">
        <f t="shared" ref="O76:O81" si="81">M76/M$82</f>
        <v>0</v>
      </c>
      <c r="P76" s="4">
        <f t="shared" ref="P76:P81" si="82">1-O76</f>
        <v>1</v>
      </c>
      <c r="Q76" s="7">
        <f>IF(O76&gt;0,LOG(O76,2),0)</f>
        <v>0</v>
      </c>
      <c r="R76" s="7">
        <f t="shared" ref="R76:R81" si="83">O76*-Q76</f>
        <v>0</v>
      </c>
      <c r="S76" s="4">
        <f t="shared" ref="S76:S81" si="84">O76*P76</f>
        <v>0</v>
      </c>
    </row>
    <row r="77" spans="5:22" x14ac:dyDescent="0.25">
      <c r="E77">
        <v>2</v>
      </c>
      <c r="F77" t="s">
        <v>12</v>
      </c>
      <c r="G77" s="7">
        <f t="shared" si="77"/>
        <v>0.2857142857142857</v>
      </c>
      <c r="H77" s="4">
        <f t="shared" si="78"/>
        <v>0.7142857142857143</v>
      </c>
      <c r="I77" s="7">
        <f t="shared" ref="I77:I81" si="85">IF(G77&gt;0,LOG(G77,2),0)</f>
        <v>-1.8073549220576042</v>
      </c>
      <c r="J77" s="7">
        <f t="shared" si="79"/>
        <v>0.51638712058788683</v>
      </c>
      <c r="K77" s="4">
        <f t="shared" si="80"/>
        <v>0.20408163265306123</v>
      </c>
      <c r="L77" s="7"/>
      <c r="M77">
        <f>gorillas-E77</f>
        <v>0</v>
      </c>
      <c r="N77" t="s">
        <v>12</v>
      </c>
      <c r="O77" s="7">
        <f t="shared" si="81"/>
        <v>0</v>
      </c>
      <c r="P77" s="4">
        <f t="shared" si="82"/>
        <v>1</v>
      </c>
      <c r="Q77" s="7">
        <f t="shared" ref="Q77:Q81" si="86">IF(O77&gt;0,LOG(O77,2),0)</f>
        <v>0</v>
      </c>
      <c r="R77" s="7">
        <f t="shared" si="83"/>
        <v>0</v>
      </c>
      <c r="S77" s="4">
        <f t="shared" si="84"/>
        <v>0</v>
      </c>
    </row>
    <row r="78" spans="5:22" x14ac:dyDescent="0.25">
      <c r="E78">
        <v>0</v>
      </c>
      <c r="F78" t="s">
        <v>6</v>
      </c>
      <c r="G78" s="7">
        <f t="shared" si="77"/>
        <v>0</v>
      </c>
      <c r="H78" s="4">
        <f t="shared" si="78"/>
        <v>1</v>
      </c>
      <c r="I78" s="7">
        <f t="shared" si="85"/>
        <v>0</v>
      </c>
      <c r="J78" s="7">
        <f t="shared" si="79"/>
        <v>0</v>
      </c>
      <c r="K78" s="4">
        <f t="shared" si="80"/>
        <v>0</v>
      </c>
      <c r="L78" s="7"/>
      <c r="M78">
        <f>dogs-E78</f>
        <v>3</v>
      </c>
      <c r="N78" t="s">
        <v>6</v>
      </c>
      <c r="O78" s="7">
        <f t="shared" si="81"/>
        <v>0.23076923076923078</v>
      </c>
      <c r="P78" s="4">
        <f t="shared" si="82"/>
        <v>0.76923076923076916</v>
      </c>
      <c r="Q78" s="7">
        <f t="shared" si="86"/>
        <v>-2.1154772174199361</v>
      </c>
      <c r="R78" s="7">
        <f t="shared" si="83"/>
        <v>0.48818705017383146</v>
      </c>
      <c r="S78" s="4">
        <f t="shared" si="84"/>
        <v>0.17751479289940827</v>
      </c>
    </row>
    <row r="79" spans="5:22" x14ac:dyDescent="0.25">
      <c r="E79">
        <v>0</v>
      </c>
      <c r="F79" t="s">
        <v>9</v>
      </c>
      <c r="G79" s="7">
        <f t="shared" si="77"/>
        <v>0</v>
      </c>
      <c r="H79" s="4">
        <f t="shared" si="78"/>
        <v>1</v>
      </c>
      <c r="I79" s="7">
        <f t="shared" si="85"/>
        <v>0</v>
      </c>
      <c r="J79" s="7">
        <f t="shared" si="79"/>
        <v>0</v>
      </c>
      <c r="K79" s="4">
        <f t="shared" si="80"/>
        <v>0</v>
      </c>
      <c r="L79" s="7"/>
      <c r="M79">
        <f>cows-E79</f>
        <v>1</v>
      </c>
      <c r="N79" t="s">
        <v>9</v>
      </c>
      <c r="O79" s="7">
        <f t="shared" si="81"/>
        <v>7.6923076923076927E-2</v>
      </c>
      <c r="P79" s="4">
        <f t="shared" si="82"/>
        <v>0.92307692307692313</v>
      </c>
      <c r="Q79" s="7">
        <f t="shared" si="86"/>
        <v>-3.7004397181410922</v>
      </c>
      <c r="R79" s="7">
        <f t="shared" si="83"/>
        <v>0.28464920908777636</v>
      </c>
      <c r="S79" s="4">
        <f t="shared" si="84"/>
        <v>7.1005917159763315E-2</v>
      </c>
    </row>
    <row r="80" spans="5:22" x14ac:dyDescent="0.25">
      <c r="E80">
        <v>0</v>
      </c>
      <c r="F80" t="s">
        <v>11</v>
      </c>
      <c r="G80" s="7">
        <f t="shared" si="77"/>
        <v>0</v>
      </c>
      <c r="H80" s="4">
        <f t="shared" si="78"/>
        <v>1</v>
      </c>
      <c r="I80" s="7">
        <f t="shared" si="85"/>
        <v>0</v>
      </c>
      <c r="J80" s="7">
        <f t="shared" si="79"/>
        <v>0</v>
      </c>
      <c r="K80" s="4">
        <f t="shared" si="80"/>
        <v>0</v>
      </c>
      <c r="L80" s="7"/>
      <c r="M80">
        <f>butterflies-E80</f>
        <v>7</v>
      </c>
      <c r="N80" t="s">
        <v>11</v>
      </c>
      <c r="O80" s="7">
        <f t="shared" si="81"/>
        <v>0.53846153846153844</v>
      </c>
      <c r="P80" s="4">
        <f t="shared" si="82"/>
        <v>0.46153846153846156</v>
      </c>
      <c r="Q80" s="7">
        <f t="shared" si="86"/>
        <v>-0.89308479608348823</v>
      </c>
      <c r="R80" s="7">
        <f t="shared" si="83"/>
        <v>0.48089181327572439</v>
      </c>
      <c r="S80" s="4">
        <f t="shared" si="84"/>
        <v>0.24852071005917159</v>
      </c>
    </row>
    <row r="81" spans="5:22" x14ac:dyDescent="0.25">
      <c r="E81">
        <v>0</v>
      </c>
      <c r="F81" t="s">
        <v>10</v>
      </c>
      <c r="G81" s="7">
        <f t="shared" si="77"/>
        <v>0</v>
      </c>
      <c r="H81" s="4">
        <f t="shared" si="78"/>
        <v>1</v>
      </c>
      <c r="I81" s="7">
        <f t="shared" si="85"/>
        <v>0</v>
      </c>
      <c r="J81" s="7">
        <f t="shared" si="79"/>
        <v>0</v>
      </c>
      <c r="K81" s="4">
        <f t="shared" si="80"/>
        <v>0</v>
      </c>
      <c r="L81" s="7"/>
      <c r="M81">
        <f>caterpillars-E81</f>
        <v>2</v>
      </c>
      <c r="N81" t="s">
        <v>10</v>
      </c>
      <c r="O81" s="7">
        <f t="shared" si="81"/>
        <v>0.15384615384615385</v>
      </c>
      <c r="P81" s="4">
        <f t="shared" si="82"/>
        <v>0.84615384615384615</v>
      </c>
      <c r="Q81" s="7">
        <f t="shared" si="86"/>
        <v>-2.7004397181410922</v>
      </c>
      <c r="R81" s="7">
        <f t="shared" si="83"/>
        <v>0.4154522643293988</v>
      </c>
      <c r="S81" s="4">
        <f t="shared" si="84"/>
        <v>0.13017751479289941</v>
      </c>
      <c r="U81" s="15" t="s">
        <v>21</v>
      </c>
      <c r="V81" s="15" t="s">
        <v>22</v>
      </c>
    </row>
    <row r="82" spans="5:22" x14ac:dyDescent="0.25">
      <c r="E82" s="9">
        <f>SUM(E75:E81)</f>
        <v>7</v>
      </c>
      <c r="F82" s="9"/>
      <c r="G82" s="7"/>
      <c r="H82" s="4">
        <f t="shared" ref="H82" si="87">SUM(H75:H81)</f>
        <v>6</v>
      </c>
      <c r="I82" s="7">
        <f t="shared" ref="I82" si="88">SUM(I75:I81)</f>
        <v>-4.8371022654516569</v>
      </c>
      <c r="J82" s="5">
        <f>SUM(J75:J81)</f>
        <v>1.5566567074628228</v>
      </c>
      <c r="K82" s="5">
        <f>SUM(K75:K81)</f>
        <v>0.65306122448979587</v>
      </c>
      <c r="L82" s="7"/>
      <c r="M82" s="9">
        <f>SUM(M75:M81)</f>
        <v>13</v>
      </c>
      <c r="P82" s="4">
        <f t="shared" ref="P82" si="89">SUM(P75:P81)</f>
        <v>6</v>
      </c>
      <c r="Q82" s="7">
        <f t="shared" ref="Q82" si="90">SUM(Q75:Q81)</f>
        <v>-9.4094414497856089</v>
      </c>
      <c r="R82" s="5">
        <f>SUM(R75:R81)</f>
        <v>1.6691803368667311</v>
      </c>
      <c r="S82" s="5">
        <f>SUM(S75:S81)</f>
        <v>0.62721893491124259</v>
      </c>
      <c r="U82" s="16">
        <f>(E82*J82+M82*R82)/animals</f>
        <v>1.6297970665753632</v>
      </c>
      <c r="V82" s="16">
        <f>(E82*K82+M82*S82)/animals</f>
        <v>0.63626373626373622</v>
      </c>
    </row>
    <row r="84" spans="5:22" x14ac:dyDescent="0.25">
      <c r="E84" s="14" t="s">
        <v>29</v>
      </c>
      <c r="F84" s="13"/>
      <c r="G84" s="11"/>
      <c r="H84" s="7"/>
      <c r="I84" s="7"/>
      <c r="J84" s="7"/>
      <c r="K84" s="7"/>
      <c r="L84" s="7"/>
      <c r="M84"/>
    </row>
    <row r="85" spans="5:22" x14ac:dyDescent="0.25">
      <c r="E85" s="10" t="s">
        <v>24</v>
      </c>
      <c r="F85" s="9" t="s">
        <v>19</v>
      </c>
      <c r="G85" s="8" t="s">
        <v>18</v>
      </c>
      <c r="H85" s="8" t="s">
        <v>20</v>
      </c>
      <c r="I85" s="8" t="s">
        <v>23</v>
      </c>
      <c r="J85" s="8" t="s">
        <v>21</v>
      </c>
      <c r="K85" s="8" t="s">
        <v>22</v>
      </c>
      <c r="L85" s="7"/>
      <c r="M85" s="8" t="s">
        <v>24</v>
      </c>
      <c r="N85" s="9" t="s">
        <v>19</v>
      </c>
      <c r="O85" s="8" t="s">
        <v>18</v>
      </c>
      <c r="P85" s="8" t="s">
        <v>20</v>
      </c>
      <c r="Q85" s="8" t="s">
        <v>23</v>
      </c>
      <c r="R85" s="8" t="s">
        <v>21</v>
      </c>
      <c r="S85" s="8" t="s">
        <v>22</v>
      </c>
    </row>
    <row r="86" spans="5:22" x14ac:dyDescent="0.25">
      <c r="E86">
        <v>2</v>
      </c>
      <c r="F86" t="s">
        <v>7</v>
      </c>
      <c r="G86" s="7">
        <f>E86/E$93</f>
        <v>0.18181818181818182</v>
      </c>
      <c r="H86" s="4">
        <f>1-G86</f>
        <v>0.81818181818181812</v>
      </c>
      <c r="I86" s="7">
        <f>IF(G86&gt;0,LOG(G86,2),0)</f>
        <v>-2.4594316186372973</v>
      </c>
      <c r="J86" s="7">
        <f>G86*-I86</f>
        <v>0.44716938520678134</v>
      </c>
      <c r="K86" s="4">
        <f>G86*H86</f>
        <v>0.1487603305785124</v>
      </c>
      <c r="L86" s="8"/>
      <c r="M86">
        <f>snakes-E86</f>
        <v>0</v>
      </c>
      <c r="N86" t="s">
        <v>7</v>
      </c>
      <c r="O86" s="7">
        <f>M86/M$93</f>
        <v>0</v>
      </c>
      <c r="P86" s="4">
        <f>1-O86</f>
        <v>1</v>
      </c>
      <c r="Q86" s="7">
        <f>IF(O86&gt;0,LOG(O86,2),0)</f>
        <v>0</v>
      </c>
      <c r="R86" s="7">
        <f>O86*-Q86</f>
        <v>0</v>
      </c>
      <c r="S86" s="4">
        <f>O86*P86</f>
        <v>0</v>
      </c>
    </row>
    <row r="87" spans="5:22" x14ac:dyDescent="0.25">
      <c r="E87">
        <v>3</v>
      </c>
      <c r="F87" t="s">
        <v>5</v>
      </c>
      <c r="G87" s="7">
        <f t="shared" ref="G87:G92" si="91">E87/E$93</f>
        <v>0.27272727272727271</v>
      </c>
      <c r="H87" s="4">
        <f t="shared" ref="H87:H92" si="92">1-G87</f>
        <v>0.72727272727272729</v>
      </c>
      <c r="I87" s="7">
        <f>IF(G87&gt;0,LOG(G87,2),0)</f>
        <v>-1.8744691179161412</v>
      </c>
      <c r="J87" s="7">
        <f t="shared" ref="J87:J92" si="93">G87*-I87</f>
        <v>0.51121885034076575</v>
      </c>
      <c r="K87" s="4">
        <f t="shared" ref="K87:K92" si="94">G87*H87</f>
        <v>0.19834710743801651</v>
      </c>
      <c r="L87" s="7"/>
      <c r="M87">
        <f>birds-E87</f>
        <v>0</v>
      </c>
      <c r="N87" t="s">
        <v>5</v>
      </c>
      <c r="O87" s="7">
        <f t="shared" ref="O87:O92" si="95">M87/M$93</f>
        <v>0</v>
      </c>
      <c r="P87" s="4">
        <f t="shared" ref="P87:P92" si="96">1-O87</f>
        <v>1</v>
      </c>
      <c r="Q87" s="7">
        <f>IF(O87&gt;0,LOG(O87,2),0)</f>
        <v>0</v>
      </c>
      <c r="R87" s="7">
        <f t="shared" ref="R87:R92" si="97">O87*-Q87</f>
        <v>0</v>
      </c>
      <c r="S87" s="4">
        <f t="shared" ref="S87:S92" si="98">O87*P87</f>
        <v>0</v>
      </c>
    </row>
    <row r="88" spans="5:22" x14ac:dyDescent="0.25">
      <c r="E88">
        <v>2</v>
      </c>
      <c r="F88" t="s">
        <v>12</v>
      </c>
      <c r="G88" s="7">
        <f t="shared" si="91"/>
        <v>0.18181818181818182</v>
      </c>
      <c r="H88" s="4">
        <f t="shared" si="92"/>
        <v>0.81818181818181812</v>
      </c>
      <c r="I88" s="7">
        <f t="shared" ref="I88:I92" si="99">IF(G88&gt;0,LOG(G88,2),0)</f>
        <v>-2.4594316186372973</v>
      </c>
      <c r="J88" s="7">
        <f t="shared" si="93"/>
        <v>0.44716938520678134</v>
      </c>
      <c r="K88" s="4">
        <f t="shared" si="94"/>
        <v>0.1487603305785124</v>
      </c>
      <c r="L88" s="7"/>
      <c r="M88">
        <f>gorillas-E88</f>
        <v>0</v>
      </c>
      <c r="N88" t="s">
        <v>12</v>
      </c>
      <c r="O88" s="7">
        <f t="shared" si="95"/>
        <v>0</v>
      </c>
      <c r="P88" s="4">
        <f t="shared" si="96"/>
        <v>1</v>
      </c>
      <c r="Q88" s="7">
        <f t="shared" ref="Q88:Q92" si="100">IF(O88&gt;0,LOG(O88,2),0)</f>
        <v>0</v>
      </c>
      <c r="R88" s="7">
        <f t="shared" si="97"/>
        <v>0</v>
      </c>
      <c r="S88" s="4">
        <f t="shared" si="98"/>
        <v>0</v>
      </c>
    </row>
    <row r="89" spans="5:22" x14ac:dyDescent="0.25">
      <c r="E89">
        <v>3</v>
      </c>
      <c r="F89" t="s">
        <v>6</v>
      </c>
      <c r="G89" s="7">
        <f t="shared" si="91"/>
        <v>0.27272727272727271</v>
      </c>
      <c r="H89" s="4">
        <f t="shared" si="92"/>
        <v>0.72727272727272729</v>
      </c>
      <c r="I89" s="7">
        <f t="shared" si="99"/>
        <v>-1.8744691179161412</v>
      </c>
      <c r="J89" s="7">
        <f t="shared" si="93"/>
        <v>0.51121885034076575</v>
      </c>
      <c r="K89" s="4">
        <f t="shared" si="94"/>
        <v>0.19834710743801651</v>
      </c>
      <c r="L89" s="7"/>
      <c r="M89">
        <f>dogs-E89</f>
        <v>0</v>
      </c>
      <c r="N89" t="s">
        <v>6</v>
      </c>
      <c r="O89" s="7">
        <f t="shared" si="95"/>
        <v>0</v>
      </c>
      <c r="P89" s="4">
        <f t="shared" si="96"/>
        <v>1</v>
      </c>
      <c r="Q89" s="7">
        <f t="shared" si="100"/>
        <v>0</v>
      </c>
      <c r="R89" s="7">
        <f t="shared" si="97"/>
        <v>0</v>
      </c>
      <c r="S89" s="4">
        <f t="shared" si="98"/>
        <v>0</v>
      </c>
    </row>
    <row r="90" spans="5:22" x14ac:dyDescent="0.25">
      <c r="E90">
        <v>1</v>
      </c>
      <c r="F90" t="s">
        <v>9</v>
      </c>
      <c r="G90" s="7">
        <f t="shared" si="91"/>
        <v>9.0909090909090912E-2</v>
      </c>
      <c r="H90" s="4">
        <f t="shared" si="92"/>
        <v>0.90909090909090906</v>
      </c>
      <c r="I90" s="7">
        <f t="shared" si="99"/>
        <v>-3.4594316186372978</v>
      </c>
      <c r="J90" s="7">
        <f t="shared" si="93"/>
        <v>0.31449378351248164</v>
      </c>
      <c r="K90" s="4">
        <f t="shared" si="94"/>
        <v>8.2644628099173556E-2</v>
      </c>
      <c r="L90" s="7"/>
      <c r="M90">
        <f>cows-E90</f>
        <v>0</v>
      </c>
      <c r="N90" t="s">
        <v>9</v>
      </c>
      <c r="O90" s="7">
        <f t="shared" si="95"/>
        <v>0</v>
      </c>
      <c r="P90" s="4">
        <f t="shared" si="96"/>
        <v>1</v>
      </c>
      <c r="Q90" s="7">
        <f t="shared" si="100"/>
        <v>0</v>
      </c>
      <c r="R90" s="7">
        <f t="shared" si="97"/>
        <v>0</v>
      </c>
      <c r="S90" s="4">
        <f t="shared" si="98"/>
        <v>0</v>
      </c>
    </row>
    <row r="91" spans="5:22" x14ac:dyDescent="0.25">
      <c r="E91">
        <v>0</v>
      </c>
      <c r="F91" t="s">
        <v>11</v>
      </c>
      <c r="G91" s="7">
        <f t="shared" si="91"/>
        <v>0</v>
      </c>
      <c r="H91" s="4">
        <f t="shared" si="92"/>
        <v>1</v>
      </c>
      <c r="I91" s="7">
        <f t="shared" si="99"/>
        <v>0</v>
      </c>
      <c r="J91" s="7">
        <f t="shared" si="93"/>
        <v>0</v>
      </c>
      <c r="K91" s="4">
        <f t="shared" si="94"/>
        <v>0</v>
      </c>
      <c r="L91" s="7"/>
      <c r="M91">
        <f>butterflies-E91</f>
        <v>7</v>
      </c>
      <c r="N91" t="s">
        <v>11</v>
      </c>
      <c r="O91" s="7">
        <f t="shared" si="95"/>
        <v>0.77777777777777779</v>
      </c>
      <c r="P91" s="4">
        <f t="shared" si="96"/>
        <v>0.22222222222222221</v>
      </c>
      <c r="Q91" s="7">
        <f t="shared" si="100"/>
        <v>-0.36257007938470825</v>
      </c>
      <c r="R91" s="7">
        <f t="shared" si="97"/>
        <v>0.28199895063255087</v>
      </c>
      <c r="S91" s="4">
        <f t="shared" si="98"/>
        <v>0.1728395061728395</v>
      </c>
    </row>
    <row r="92" spans="5:22" x14ac:dyDescent="0.25">
      <c r="E92">
        <v>0</v>
      </c>
      <c r="F92" t="s">
        <v>10</v>
      </c>
      <c r="G92" s="7">
        <f t="shared" si="91"/>
        <v>0</v>
      </c>
      <c r="H92" s="4">
        <f t="shared" si="92"/>
        <v>1</v>
      </c>
      <c r="I92" s="7">
        <f t="shared" si="99"/>
        <v>0</v>
      </c>
      <c r="J92" s="7">
        <f t="shared" si="93"/>
        <v>0</v>
      </c>
      <c r="K92" s="4">
        <f t="shared" si="94"/>
        <v>0</v>
      </c>
      <c r="L92" s="7"/>
      <c r="M92">
        <f>caterpillars-E92</f>
        <v>2</v>
      </c>
      <c r="N92" t="s">
        <v>10</v>
      </c>
      <c r="O92" s="7">
        <f t="shared" si="95"/>
        <v>0.22222222222222221</v>
      </c>
      <c r="P92" s="4">
        <f t="shared" si="96"/>
        <v>0.77777777777777779</v>
      </c>
      <c r="Q92" s="7">
        <f t="shared" si="100"/>
        <v>-2.1699250014423126</v>
      </c>
      <c r="R92" s="7">
        <f t="shared" si="97"/>
        <v>0.48220555587606945</v>
      </c>
      <c r="S92" s="4">
        <f t="shared" si="98"/>
        <v>0.1728395061728395</v>
      </c>
      <c r="U92" s="15" t="s">
        <v>21</v>
      </c>
      <c r="V92" s="15" t="s">
        <v>22</v>
      </c>
    </row>
    <row r="93" spans="5:22" x14ac:dyDescent="0.25">
      <c r="E93" s="9">
        <f>SUM(E86:E92)</f>
        <v>11</v>
      </c>
      <c r="F93" s="9"/>
      <c r="G93" s="7"/>
      <c r="H93" s="4">
        <f t="shared" ref="H93" si="101">SUM(H86:H92)</f>
        <v>6</v>
      </c>
      <c r="I93" s="7">
        <f t="shared" ref="I93" si="102">SUM(I86:I92)</f>
        <v>-12.127233091744175</v>
      </c>
      <c r="J93" s="5">
        <f>SUM(J86:J92)</f>
        <v>2.2312702546075758</v>
      </c>
      <c r="K93" s="5">
        <f>SUM(K86:K92)</f>
        <v>0.77685950413223126</v>
      </c>
      <c r="L93" s="7"/>
      <c r="M93" s="9">
        <f>SUM(M86:M92)</f>
        <v>9</v>
      </c>
      <c r="P93" s="4">
        <f t="shared" ref="P93" si="103">SUM(P86:P92)</f>
        <v>6</v>
      </c>
      <c r="Q93" s="7">
        <f t="shared" ref="Q93" si="104">SUM(Q86:Q92)</f>
        <v>-2.532495080827021</v>
      </c>
      <c r="R93" s="5">
        <f>SUM(R86:R92)</f>
        <v>0.76420450650862026</v>
      </c>
      <c r="S93" s="5">
        <f>SUM(S86:S92)</f>
        <v>0.34567901234567899</v>
      </c>
      <c r="U93" s="16">
        <f>(E93*J93+M93*R93)/20</f>
        <v>1.5710906679630459</v>
      </c>
      <c r="V93" s="16">
        <f>(E93*K93+M93*S93)/20</f>
        <v>0.5828282828282827</v>
      </c>
    </row>
    <row r="95" spans="5:22" x14ac:dyDescent="0.25">
      <c r="E95" s="14" t="s">
        <v>30</v>
      </c>
      <c r="F95" s="13"/>
      <c r="G95" s="11"/>
      <c r="H95" s="7"/>
      <c r="I95" s="7"/>
      <c r="J95" s="7"/>
      <c r="K95" s="7"/>
      <c r="L95" s="7"/>
      <c r="M95"/>
    </row>
    <row r="96" spans="5:22" x14ac:dyDescent="0.25">
      <c r="E96" s="10" t="s">
        <v>24</v>
      </c>
      <c r="F96" s="9" t="s">
        <v>19</v>
      </c>
      <c r="G96" s="8" t="s">
        <v>18</v>
      </c>
      <c r="H96" s="8" t="s">
        <v>20</v>
      </c>
      <c r="I96" s="8" t="s">
        <v>23</v>
      </c>
      <c r="J96" s="8" t="s">
        <v>21</v>
      </c>
      <c r="K96" s="8" t="s">
        <v>22</v>
      </c>
      <c r="L96" s="7"/>
      <c r="M96" s="8" t="s">
        <v>24</v>
      </c>
      <c r="N96" s="9" t="s">
        <v>19</v>
      </c>
      <c r="O96" s="8" t="s">
        <v>18</v>
      </c>
      <c r="P96" s="8" t="s">
        <v>20</v>
      </c>
      <c r="Q96" s="8" t="s">
        <v>23</v>
      </c>
      <c r="R96" s="8" t="s">
        <v>21</v>
      </c>
      <c r="S96" s="8" t="s">
        <v>22</v>
      </c>
    </row>
    <row r="97" spans="5:22" x14ac:dyDescent="0.25">
      <c r="E97">
        <v>2</v>
      </c>
      <c r="F97" t="s">
        <v>7</v>
      </c>
      <c r="G97" s="7">
        <f>E97/E$104</f>
        <v>0.1111111111111111</v>
      </c>
      <c r="H97" s="4">
        <f>1-G97</f>
        <v>0.88888888888888884</v>
      </c>
      <c r="I97" s="7">
        <f>IF(G97&gt;0,LOG(G97,2),0)</f>
        <v>-3.1699250014423126</v>
      </c>
      <c r="J97" s="7">
        <f>G97*-I97</f>
        <v>0.3522138890491458</v>
      </c>
      <c r="K97" s="4">
        <f>G97*H97</f>
        <v>9.8765432098765427E-2</v>
      </c>
      <c r="L97" s="8"/>
      <c r="M97">
        <f>snakes-E97</f>
        <v>0</v>
      </c>
      <c r="N97" t="s">
        <v>7</v>
      </c>
      <c r="O97" s="7">
        <f>M97/M$104</f>
        <v>0</v>
      </c>
      <c r="P97" s="4">
        <f>1-O97</f>
        <v>1</v>
      </c>
      <c r="Q97" s="7">
        <f>IF(O97&gt;0,LOG(O97,2),0)</f>
        <v>0</v>
      </c>
      <c r="R97" s="7">
        <f>O97*-Q97</f>
        <v>0</v>
      </c>
      <c r="S97" s="4">
        <f>O97*P97</f>
        <v>0</v>
      </c>
    </row>
    <row r="98" spans="5:22" x14ac:dyDescent="0.25">
      <c r="E98">
        <v>3</v>
      </c>
      <c r="F98" t="s">
        <v>5</v>
      </c>
      <c r="G98" s="7">
        <f t="shared" ref="G98:G103" si="105">E98/E$104</f>
        <v>0.16666666666666666</v>
      </c>
      <c r="H98" s="4">
        <f t="shared" ref="H98:H103" si="106">1-G98</f>
        <v>0.83333333333333337</v>
      </c>
      <c r="I98" s="7">
        <f>IF(G98&gt;0,LOG(G98,2),0)</f>
        <v>-2.5849625007211561</v>
      </c>
      <c r="J98" s="7">
        <f t="shared" ref="J98:J103" si="107">G98*-I98</f>
        <v>0.43082708345352599</v>
      </c>
      <c r="K98" s="4">
        <f t="shared" ref="K98:K103" si="108">G98*H98</f>
        <v>0.1388888888888889</v>
      </c>
      <c r="L98" s="7"/>
      <c r="M98">
        <f>birds-E98</f>
        <v>0</v>
      </c>
      <c r="N98" t="s">
        <v>5</v>
      </c>
      <c r="O98" s="7">
        <f t="shared" ref="O98:O103" si="109">M98/M$104</f>
        <v>0</v>
      </c>
      <c r="P98" s="4">
        <f t="shared" ref="P98:P103" si="110">1-O98</f>
        <v>1</v>
      </c>
      <c r="Q98" s="7">
        <f>IF(O98&gt;0,LOG(O98,2),0)</f>
        <v>0</v>
      </c>
      <c r="R98" s="7">
        <f t="shared" ref="R98:R103" si="111">O98*-Q98</f>
        <v>0</v>
      </c>
      <c r="S98" s="4">
        <f t="shared" ref="S98:S103" si="112">O98*P98</f>
        <v>0</v>
      </c>
    </row>
    <row r="99" spans="5:22" x14ac:dyDescent="0.25">
      <c r="E99">
        <v>2</v>
      </c>
      <c r="F99" t="s">
        <v>12</v>
      </c>
      <c r="G99" s="7">
        <f t="shared" si="105"/>
        <v>0.1111111111111111</v>
      </c>
      <c r="H99" s="4">
        <f t="shared" si="106"/>
        <v>0.88888888888888884</v>
      </c>
      <c r="I99" s="7">
        <f t="shared" ref="I99:I103" si="113">IF(G99&gt;0,LOG(G99,2),0)</f>
        <v>-3.1699250014423126</v>
      </c>
      <c r="J99" s="7">
        <f t="shared" si="107"/>
        <v>0.3522138890491458</v>
      </c>
      <c r="K99" s="4">
        <f t="shared" si="108"/>
        <v>9.8765432098765427E-2</v>
      </c>
      <c r="L99" s="7"/>
      <c r="M99">
        <f>gorillas-E99</f>
        <v>0</v>
      </c>
      <c r="N99" t="s">
        <v>12</v>
      </c>
      <c r="O99" s="7">
        <f t="shared" si="109"/>
        <v>0</v>
      </c>
      <c r="P99" s="4">
        <f t="shared" si="110"/>
        <v>1</v>
      </c>
      <c r="Q99" s="7">
        <f t="shared" ref="Q99:Q103" si="114">IF(O99&gt;0,LOG(O99,2),0)</f>
        <v>0</v>
      </c>
      <c r="R99" s="7">
        <f t="shared" si="111"/>
        <v>0</v>
      </c>
      <c r="S99" s="4">
        <f t="shared" si="112"/>
        <v>0</v>
      </c>
    </row>
    <row r="100" spans="5:22" x14ac:dyDescent="0.25">
      <c r="E100">
        <v>3</v>
      </c>
      <c r="F100" t="s">
        <v>6</v>
      </c>
      <c r="G100" s="7">
        <f t="shared" si="105"/>
        <v>0.16666666666666666</v>
      </c>
      <c r="H100" s="4">
        <f t="shared" si="106"/>
        <v>0.83333333333333337</v>
      </c>
      <c r="I100" s="7">
        <f t="shared" si="113"/>
        <v>-2.5849625007211561</v>
      </c>
      <c r="J100" s="7">
        <f t="shared" si="107"/>
        <v>0.43082708345352599</v>
      </c>
      <c r="K100" s="4">
        <f t="shared" si="108"/>
        <v>0.1388888888888889</v>
      </c>
      <c r="L100" s="7"/>
      <c r="M100">
        <f>dogs-E100</f>
        <v>0</v>
      </c>
      <c r="N100" t="s">
        <v>6</v>
      </c>
      <c r="O100" s="7">
        <f t="shared" si="109"/>
        <v>0</v>
      </c>
      <c r="P100" s="4">
        <f t="shared" si="110"/>
        <v>1</v>
      </c>
      <c r="Q100" s="7">
        <f t="shared" si="114"/>
        <v>0</v>
      </c>
      <c r="R100" s="7">
        <f t="shared" si="111"/>
        <v>0</v>
      </c>
      <c r="S100" s="4">
        <f t="shared" si="112"/>
        <v>0</v>
      </c>
    </row>
    <row r="101" spans="5:22" x14ac:dyDescent="0.25">
      <c r="E101">
        <v>1</v>
      </c>
      <c r="F101" t="s">
        <v>9</v>
      </c>
      <c r="G101" s="7">
        <f t="shared" si="105"/>
        <v>5.5555555555555552E-2</v>
      </c>
      <c r="H101" s="4">
        <f t="shared" si="106"/>
        <v>0.94444444444444442</v>
      </c>
      <c r="I101" s="7">
        <f t="shared" si="113"/>
        <v>-4.169925001442313</v>
      </c>
      <c r="J101" s="7">
        <f t="shared" si="107"/>
        <v>0.23166250008012848</v>
      </c>
      <c r="K101" s="4">
        <f t="shared" si="108"/>
        <v>5.2469135802469133E-2</v>
      </c>
      <c r="L101" s="7"/>
      <c r="M101">
        <f>cows-E101</f>
        <v>0</v>
      </c>
      <c r="N101" t="s">
        <v>9</v>
      </c>
      <c r="O101" s="7">
        <f t="shared" si="109"/>
        <v>0</v>
      </c>
      <c r="P101" s="4">
        <f t="shared" si="110"/>
        <v>1</v>
      </c>
      <c r="Q101" s="7">
        <f t="shared" si="114"/>
        <v>0</v>
      </c>
      <c r="R101" s="7">
        <f t="shared" si="111"/>
        <v>0</v>
      </c>
      <c r="S101" s="4">
        <f t="shared" si="112"/>
        <v>0</v>
      </c>
    </row>
    <row r="102" spans="5:22" x14ac:dyDescent="0.25">
      <c r="E102">
        <v>7</v>
      </c>
      <c r="F102" t="s">
        <v>11</v>
      </c>
      <c r="G102" s="7">
        <f t="shared" si="105"/>
        <v>0.3888888888888889</v>
      </c>
      <c r="H102" s="4">
        <f t="shared" si="106"/>
        <v>0.61111111111111116</v>
      </c>
      <c r="I102" s="7">
        <f t="shared" si="113"/>
        <v>-1.3625700793847084</v>
      </c>
      <c r="J102" s="7">
        <f t="shared" si="107"/>
        <v>0.52988836420516439</v>
      </c>
      <c r="K102" s="4">
        <f t="shared" si="108"/>
        <v>0.23765432098765435</v>
      </c>
      <c r="L102" s="7"/>
      <c r="M102">
        <f>butterflies-E102</f>
        <v>0</v>
      </c>
      <c r="N102" t="s">
        <v>11</v>
      </c>
      <c r="O102" s="7">
        <f t="shared" si="109"/>
        <v>0</v>
      </c>
      <c r="P102" s="4">
        <f t="shared" si="110"/>
        <v>1</v>
      </c>
      <c r="Q102" s="7">
        <f t="shared" si="114"/>
        <v>0</v>
      </c>
      <c r="R102" s="7">
        <f t="shared" si="111"/>
        <v>0</v>
      </c>
      <c r="S102" s="4">
        <f t="shared" si="112"/>
        <v>0</v>
      </c>
    </row>
    <row r="103" spans="5:22" x14ac:dyDescent="0.25">
      <c r="E103">
        <v>0</v>
      </c>
      <c r="F103" t="s">
        <v>10</v>
      </c>
      <c r="G103" s="7">
        <f t="shared" si="105"/>
        <v>0</v>
      </c>
      <c r="H103" s="4">
        <f t="shared" si="106"/>
        <v>1</v>
      </c>
      <c r="I103" s="7">
        <f t="shared" si="113"/>
        <v>0</v>
      </c>
      <c r="J103" s="7">
        <f t="shared" si="107"/>
        <v>0</v>
      </c>
      <c r="K103" s="4">
        <f t="shared" si="108"/>
        <v>0</v>
      </c>
      <c r="L103" s="7"/>
      <c r="M103">
        <f>caterpillars-E103</f>
        <v>2</v>
      </c>
      <c r="N103" t="s">
        <v>10</v>
      </c>
      <c r="O103" s="7">
        <f t="shared" si="109"/>
        <v>1</v>
      </c>
      <c r="P103" s="4">
        <f t="shared" si="110"/>
        <v>0</v>
      </c>
      <c r="Q103" s="7">
        <f t="shared" si="114"/>
        <v>0</v>
      </c>
      <c r="R103" s="7">
        <f t="shared" si="111"/>
        <v>0</v>
      </c>
      <c r="S103" s="4">
        <f t="shared" si="112"/>
        <v>0</v>
      </c>
      <c r="U103" s="15" t="s">
        <v>21</v>
      </c>
      <c r="V103" s="15" t="s">
        <v>22</v>
      </c>
    </row>
    <row r="104" spans="5:22" x14ac:dyDescent="0.25">
      <c r="E104" s="9">
        <f>SUM(E97:E103)</f>
        <v>18</v>
      </c>
      <c r="F104" s="9"/>
      <c r="G104" s="7"/>
      <c r="H104" s="4">
        <f t="shared" ref="H104" si="115">SUM(H97:H103)</f>
        <v>6</v>
      </c>
      <c r="I104" s="7">
        <f t="shared" ref="I104" si="116">SUM(I97:I103)</f>
        <v>-17.042270085153959</v>
      </c>
      <c r="J104" s="5">
        <f>SUM(J97:J103)</f>
        <v>2.3276328092906367</v>
      </c>
      <c r="K104" s="5">
        <f>SUM(K97:K103)</f>
        <v>0.76543209876543217</v>
      </c>
      <c r="L104" s="7"/>
      <c r="M104" s="9">
        <f>SUM(M97:M103)</f>
        <v>2</v>
      </c>
      <c r="P104" s="4">
        <f t="shared" ref="P104" si="117">SUM(P97:P103)</f>
        <v>6</v>
      </c>
      <c r="Q104" s="7">
        <f t="shared" ref="Q104" si="118">SUM(Q97:Q103)</f>
        <v>0</v>
      </c>
      <c r="R104" s="5">
        <f>SUM(R97:R103)</f>
        <v>0</v>
      </c>
      <c r="S104" s="5">
        <f>SUM(S97:S103)</f>
        <v>0</v>
      </c>
      <c r="U104" s="16">
        <f>(E104*J104+M104*R104)/animals</f>
        <v>2.0948695283615733</v>
      </c>
      <c r="V104" s="16">
        <f>(E104*K104+M104*S104)/animals</f>
        <v>0.68888888888888888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Gini_and_entropy</vt:lpstr>
      <vt:lpstr>animals</vt:lpstr>
      <vt:lpstr>birds</vt:lpstr>
      <vt:lpstr>butterflies</vt:lpstr>
      <vt:lpstr>caterpillars</vt:lpstr>
      <vt:lpstr>cows</vt:lpstr>
      <vt:lpstr>dogs</vt:lpstr>
      <vt:lpstr>gorillas</vt:lpstr>
      <vt:lpstr>snakes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Snell</dc:creator>
  <cp:lastModifiedBy>Dave Snell</cp:lastModifiedBy>
  <dcterms:created xsi:type="dcterms:W3CDTF">2020-04-24T21:41:31Z</dcterms:created>
  <dcterms:modified xsi:type="dcterms:W3CDTF">2020-08-03T00:48:13Z</dcterms:modified>
</cp:coreProperties>
</file>