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olem\Documents\"/>
    </mc:Choice>
  </mc:AlternateContent>
  <xr:revisionPtr revIDLastSave="0" documentId="8_{C60DC617-8A99-42AB-B3CE-86DA1A48A1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V 0.8" sheetId="1" r:id="rId1"/>
    <sheet name="Ver 0.7" sheetId="2" r:id="rId2"/>
    <sheet name="Ver 0.6" sheetId="3" r:id="rId3"/>
    <sheet name="Audits" sheetId="4" r:id="rId4"/>
    <sheet name="AUDITS V2" sheetId="5" r:id="rId5"/>
    <sheet name="Ver 0.4, 0.5" sheetId="6" r:id="rId6"/>
    <sheet name="Ver 0.3" sheetId="7" r:id="rId7"/>
    <sheet name="Ver 0.2" sheetId="8" r:id="rId8"/>
    <sheet name="Graph" sheetId="9" r:id="rId9"/>
    <sheet name="Rex Mort" sheetId="10" r:id="rId10"/>
    <sheet name="Sheet2Revenue" sheetId="11" r:id="rId11"/>
    <sheet name="Ren" sheetId="12" r:id="rId12"/>
    <sheet name="Completion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jBov6gWjEohfo+RNDYU7FCjd/Hjg=="/>
    </ext>
  </extLst>
</workbook>
</file>

<file path=xl/calcChain.xml><?xml version="1.0" encoding="utf-8"?>
<calcChain xmlns="http://schemas.openxmlformats.org/spreadsheetml/2006/main">
  <c r="H78" i="13" l="1"/>
  <c r="G77" i="13"/>
  <c r="C76" i="13"/>
  <c r="H72" i="13"/>
  <c r="C71" i="13"/>
  <c r="C73" i="13" s="1"/>
  <c r="C70" i="13"/>
  <c r="R38" i="13"/>
  <c r="C3" i="13"/>
  <c r="C4" i="13" s="1"/>
  <c r="C5" i="13" s="1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H17" i="12"/>
  <c r="D8" i="12"/>
  <c r="F7" i="12"/>
  <c r="D7" i="12"/>
  <c r="E48" i="11"/>
  <c r="G48" i="11" s="1"/>
  <c r="G47" i="11"/>
  <c r="G45" i="11"/>
  <c r="G54" i="11" s="1"/>
  <c r="D31" i="11"/>
  <c r="D32" i="11" s="1"/>
  <c r="D30" i="11"/>
  <c r="K20" i="11"/>
  <c r="H20" i="11"/>
  <c r="F20" i="11"/>
  <c r="F21" i="11" s="1"/>
  <c r="F18" i="11"/>
  <c r="F19" i="11" s="1"/>
  <c r="H17" i="11"/>
  <c r="G17" i="11"/>
  <c r="C10" i="11"/>
  <c r="D10" i="11" s="1"/>
  <c r="E10" i="11" s="1"/>
  <c r="C9" i="11"/>
  <c r="E5" i="11"/>
  <c r="E9" i="11" s="1"/>
  <c r="D5" i="11"/>
  <c r="D9" i="11" s="1"/>
  <c r="C15" i="10"/>
  <c r="J29" i="10" s="1"/>
  <c r="C13" i="10"/>
  <c r="C12" i="10"/>
  <c r="H8" i="10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G8" i="10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7" i="10"/>
  <c r="L23" i="9"/>
  <c r="F23" i="9"/>
  <c r="D23" i="9"/>
  <c r="N22" i="9"/>
  <c r="L22" i="9"/>
  <c r="F22" i="9"/>
  <c r="D22" i="9"/>
  <c r="N21" i="9"/>
  <c r="L21" i="9"/>
  <c r="F21" i="9"/>
  <c r="D21" i="9"/>
  <c r="N18" i="9"/>
  <c r="L18" i="9"/>
  <c r="F18" i="9"/>
  <c r="D18" i="9"/>
  <c r="N15" i="9"/>
  <c r="N5" i="9" s="1"/>
  <c r="N8" i="9" s="1"/>
  <c r="L15" i="9"/>
  <c r="L5" i="9" s="1"/>
  <c r="L8" i="9" s="1"/>
  <c r="N14" i="9"/>
  <c r="L14" i="9"/>
  <c r="F14" i="9"/>
  <c r="D14" i="9"/>
  <c r="N13" i="9"/>
  <c r="L13" i="9"/>
  <c r="F13" i="9"/>
  <c r="D13" i="9"/>
  <c r="N12" i="9"/>
  <c r="AR10" i="9"/>
  <c r="AO10" i="9"/>
  <c r="AN10" i="9"/>
  <c r="AM10" i="9"/>
  <c r="AL10" i="9"/>
  <c r="AK10" i="9"/>
  <c r="AV9" i="9"/>
  <c r="AT9" i="9"/>
  <c r="AP9" i="9"/>
  <c r="AO9" i="9"/>
  <c r="AN9" i="9"/>
  <c r="AL9" i="9"/>
  <c r="AH9" i="9"/>
  <c r="AG9" i="9"/>
  <c r="AF9" i="9"/>
  <c r="AD9" i="9"/>
  <c r="Z9" i="9"/>
  <c r="Y9" i="9"/>
  <c r="X9" i="9"/>
  <c r="V9" i="9"/>
  <c r="R9" i="9"/>
  <c r="Q9" i="9"/>
  <c r="P9" i="9"/>
  <c r="N9" i="9"/>
  <c r="J9" i="9"/>
  <c r="I9" i="9"/>
  <c r="H9" i="9"/>
  <c r="F9" i="9"/>
  <c r="AV8" i="9"/>
  <c r="AU8" i="9"/>
  <c r="AT8" i="9"/>
  <c r="AR8" i="9"/>
  <c r="AN8" i="9"/>
  <c r="AM8" i="9"/>
  <c r="AL8" i="9"/>
  <c r="AJ8" i="9"/>
  <c r="AF8" i="9"/>
  <c r="AE8" i="9"/>
  <c r="AD8" i="9"/>
  <c r="AB8" i="9"/>
  <c r="X8" i="9"/>
  <c r="W8" i="9"/>
  <c r="V8" i="9"/>
  <c r="T8" i="9"/>
  <c r="P8" i="9"/>
  <c r="O8" i="9"/>
  <c r="H8" i="9"/>
  <c r="AT7" i="9"/>
  <c r="AL7" i="9"/>
  <c r="AD7" i="9"/>
  <c r="V7" i="9"/>
  <c r="N7" i="9"/>
  <c r="F7" i="9"/>
  <c r="AV6" i="9"/>
  <c r="AU6" i="9"/>
  <c r="AU9" i="9" s="1"/>
  <c r="AT6" i="9"/>
  <c r="AS6" i="9"/>
  <c r="AS9" i="9" s="1"/>
  <c r="AR6" i="9"/>
  <c r="AR9" i="9" s="1"/>
  <c r="AQ6" i="9"/>
  <c r="AQ9" i="9" s="1"/>
  <c r="AP6" i="9"/>
  <c r="AO6" i="9"/>
  <c r="AN6" i="9"/>
  <c r="AM6" i="9"/>
  <c r="AM9" i="9" s="1"/>
  <c r="AL6" i="9"/>
  <c r="AK6" i="9"/>
  <c r="AK9" i="9" s="1"/>
  <c r="AJ6" i="9"/>
  <c r="AJ9" i="9" s="1"/>
  <c r="AI6" i="9"/>
  <c r="AI9" i="9" s="1"/>
  <c r="AH6" i="9"/>
  <c r="AG6" i="9"/>
  <c r="AF6" i="9"/>
  <c r="AE6" i="9"/>
  <c r="AE9" i="9" s="1"/>
  <c r="AD6" i="9"/>
  <c r="AC6" i="9"/>
  <c r="AC9" i="9" s="1"/>
  <c r="AB6" i="9"/>
  <c r="AB9" i="9" s="1"/>
  <c r="AA6" i="9"/>
  <c r="AA9" i="9" s="1"/>
  <c r="Z6" i="9"/>
  <c r="Y6" i="9"/>
  <c r="X6" i="9"/>
  <c r="W6" i="9"/>
  <c r="W9" i="9" s="1"/>
  <c r="V6" i="9"/>
  <c r="U6" i="9"/>
  <c r="U9" i="9" s="1"/>
  <c r="T6" i="9"/>
  <c r="T9" i="9" s="1"/>
  <c r="S6" i="9"/>
  <c r="S9" i="9" s="1"/>
  <c r="R6" i="9"/>
  <c r="Q6" i="9"/>
  <c r="P6" i="9"/>
  <c r="O6" i="9"/>
  <c r="O9" i="9" s="1"/>
  <c r="N6" i="9"/>
  <c r="M6" i="9"/>
  <c r="M9" i="9" s="1"/>
  <c r="L6" i="9"/>
  <c r="L9" i="9" s="1"/>
  <c r="K6" i="9"/>
  <c r="K9" i="9" s="1"/>
  <c r="J6" i="9"/>
  <c r="I6" i="9"/>
  <c r="H6" i="9"/>
  <c r="G6" i="9"/>
  <c r="G9" i="9" s="1"/>
  <c r="F6" i="9"/>
  <c r="E6" i="9"/>
  <c r="E9" i="9" s="1"/>
  <c r="D6" i="9"/>
  <c r="D9" i="9" s="1"/>
  <c r="C6" i="9"/>
  <c r="C9" i="9" s="1"/>
  <c r="AV5" i="9"/>
  <c r="AU5" i="9"/>
  <c r="AT5" i="9"/>
  <c r="AS5" i="9"/>
  <c r="AS8" i="9" s="1"/>
  <c r="AR5" i="9"/>
  <c r="AQ5" i="9"/>
  <c r="AQ8" i="9" s="1"/>
  <c r="AP5" i="9"/>
  <c r="AP8" i="9" s="1"/>
  <c r="AO5" i="9"/>
  <c r="AO8" i="9" s="1"/>
  <c r="AN5" i="9"/>
  <c r="AM5" i="9"/>
  <c r="AL5" i="9"/>
  <c r="AK5" i="9"/>
  <c r="AK8" i="9" s="1"/>
  <c r="AJ5" i="9"/>
  <c r="AI5" i="9"/>
  <c r="AI8" i="9" s="1"/>
  <c r="AH5" i="9"/>
  <c r="AH8" i="9" s="1"/>
  <c r="AG5" i="9"/>
  <c r="AG8" i="9" s="1"/>
  <c r="AF5" i="9"/>
  <c r="AE5" i="9"/>
  <c r="AD5" i="9"/>
  <c r="AC5" i="9"/>
  <c r="AC8" i="9" s="1"/>
  <c r="AB5" i="9"/>
  <c r="AA5" i="9"/>
  <c r="AA8" i="9" s="1"/>
  <c r="Z5" i="9"/>
  <c r="Z8" i="9" s="1"/>
  <c r="Y5" i="9"/>
  <c r="Y8" i="9" s="1"/>
  <c r="X5" i="9"/>
  <c r="W5" i="9"/>
  <c r="V5" i="9"/>
  <c r="U5" i="9"/>
  <c r="U8" i="9" s="1"/>
  <c r="T5" i="9"/>
  <c r="S5" i="9"/>
  <c r="S8" i="9" s="1"/>
  <c r="R5" i="9"/>
  <c r="R8" i="9" s="1"/>
  <c r="Q5" i="9"/>
  <c r="Q8" i="9" s="1"/>
  <c r="P5" i="9"/>
  <c r="O5" i="9"/>
  <c r="M5" i="9"/>
  <c r="M8" i="9" s="1"/>
  <c r="K5" i="9"/>
  <c r="K8" i="9" s="1"/>
  <c r="J5" i="9"/>
  <c r="J8" i="9" s="1"/>
  <c r="I5" i="9"/>
  <c r="I8" i="9" s="1"/>
  <c r="H5" i="9"/>
  <c r="G5" i="9"/>
  <c r="G8" i="9" s="1"/>
  <c r="F5" i="9"/>
  <c r="F8" i="9" s="1"/>
  <c r="E5" i="9"/>
  <c r="E8" i="9" s="1"/>
  <c r="D5" i="9"/>
  <c r="D8" i="9" s="1"/>
  <c r="C5" i="9"/>
  <c r="C8" i="9" s="1"/>
  <c r="AV4" i="9"/>
  <c r="AV7" i="9" s="1"/>
  <c r="AU4" i="9"/>
  <c r="AU7" i="9" s="1"/>
  <c r="AT4" i="9"/>
  <c r="AS4" i="9"/>
  <c r="AS7" i="9" s="1"/>
  <c r="AR4" i="9"/>
  <c r="AR7" i="9" s="1"/>
  <c r="AQ4" i="9"/>
  <c r="AQ7" i="9" s="1"/>
  <c r="AP4" i="9"/>
  <c r="AP7" i="9" s="1"/>
  <c r="AO4" i="9"/>
  <c r="AO7" i="9" s="1"/>
  <c r="AN4" i="9"/>
  <c r="AN7" i="9" s="1"/>
  <c r="AM4" i="9"/>
  <c r="AM7" i="9" s="1"/>
  <c r="AL4" i="9"/>
  <c r="AK4" i="9"/>
  <c r="AK7" i="9" s="1"/>
  <c r="AJ4" i="9"/>
  <c r="AJ7" i="9" s="1"/>
  <c r="AI4" i="9"/>
  <c r="AI7" i="9" s="1"/>
  <c r="AH4" i="9"/>
  <c r="AH7" i="9" s="1"/>
  <c r="AG4" i="9"/>
  <c r="AG7" i="9" s="1"/>
  <c r="AF4" i="9"/>
  <c r="AF7" i="9" s="1"/>
  <c r="AE4" i="9"/>
  <c r="AE7" i="9" s="1"/>
  <c r="AD4" i="9"/>
  <c r="AC4" i="9"/>
  <c r="AC7" i="9" s="1"/>
  <c r="AB4" i="9"/>
  <c r="AB7" i="9" s="1"/>
  <c r="AA4" i="9"/>
  <c r="AA7" i="9" s="1"/>
  <c r="Z4" i="9"/>
  <c r="Z7" i="9" s="1"/>
  <c r="Y4" i="9"/>
  <c r="Y7" i="9" s="1"/>
  <c r="X4" i="9"/>
  <c r="X7" i="9" s="1"/>
  <c r="W4" i="9"/>
  <c r="W7" i="9" s="1"/>
  <c r="V4" i="9"/>
  <c r="U4" i="9"/>
  <c r="U7" i="9" s="1"/>
  <c r="T4" i="9"/>
  <c r="T7" i="9" s="1"/>
  <c r="S4" i="9"/>
  <c r="S7" i="9" s="1"/>
  <c r="R4" i="9"/>
  <c r="R7" i="9" s="1"/>
  <c r="Q4" i="9"/>
  <c r="Q7" i="9" s="1"/>
  <c r="P4" i="9"/>
  <c r="P7" i="9" s="1"/>
  <c r="O4" i="9"/>
  <c r="O7" i="9" s="1"/>
  <c r="N4" i="9"/>
  <c r="M4" i="9"/>
  <c r="M7" i="9" s="1"/>
  <c r="L4" i="9"/>
  <c r="L7" i="9" s="1"/>
  <c r="K4" i="9"/>
  <c r="K7" i="9" s="1"/>
  <c r="J4" i="9"/>
  <c r="J7" i="9" s="1"/>
  <c r="I4" i="9"/>
  <c r="I7" i="9" s="1"/>
  <c r="H4" i="9"/>
  <c r="H7" i="9" s="1"/>
  <c r="G4" i="9"/>
  <c r="G7" i="9" s="1"/>
  <c r="F4" i="9"/>
  <c r="E4" i="9"/>
  <c r="E7" i="9" s="1"/>
  <c r="D4" i="9"/>
  <c r="D7" i="9" s="1"/>
  <c r="C4" i="9"/>
  <c r="C7" i="9" s="1"/>
  <c r="AV3" i="9"/>
  <c r="AV10" i="9" s="1"/>
  <c r="AU3" i="9"/>
  <c r="AU10" i="9" s="1"/>
  <c r="AT3" i="9"/>
  <c r="AT10" i="9" s="1"/>
  <c r="AS3" i="9"/>
  <c r="AS10" i="9" s="1"/>
  <c r="AR3" i="9"/>
  <c r="AQ3" i="9"/>
  <c r="AQ10" i="9" s="1"/>
  <c r="AP3" i="9"/>
  <c r="AP10" i="9" s="1"/>
  <c r="AJ3" i="9"/>
  <c r="AJ10" i="9" s="1"/>
  <c r="AI3" i="9"/>
  <c r="AI10" i="9" s="1"/>
  <c r="AH3" i="9"/>
  <c r="AH10" i="9" s="1"/>
  <c r="AG3" i="9"/>
  <c r="AG10" i="9" s="1"/>
  <c r="AF3" i="9"/>
  <c r="AF10" i="9" s="1"/>
  <c r="AE3" i="9"/>
  <c r="AE10" i="9" s="1"/>
  <c r="AD3" i="9"/>
  <c r="AD10" i="9" s="1"/>
  <c r="AC3" i="9"/>
  <c r="AC10" i="9" s="1"/>
  <c r="AB3" i="9"/>
  <c r="AB10" i="9" s="1"/>
  <c r="AA3" i="9"/>
  <c r="AA10" i="9" s="1"/>
  <c r="Z3" i="9"/>
  <c r="Z10" i="9" s="1"/>
  <c r="Y3" i="9"/>
  <c r="Y10" i="9" s="1"/>
  <c r="X3" i="9"/>
  <c r="X10" i="9" s="1"/>
  <c r="W3" i="9"/>
  <c r="W10" i="9" s="1"/>
  <c r="V3" i="9"/>
  <c r="V10" i="9" s="1"/>
  <c r="U3" i="9"/>
  <c r="U10" i="9" s="1"/>
  <c r="T3" i="9"/>
  <c r="T10" i="9" s="1"/>
  <c r="S3" i="9"/>
  <c r="S10" i="9" s="1"/>
  <c r="R3" i="9"/>
  <c r="R10" i="9" s="1"/>
  <c r="Q3" i="9"/>
  <c r="Q10" i="9" s="1"/>
  <c r="P3" i="9"/>
  <c r="P10" i="9" s="1"/>
  <c r="O3" i="9"/>
  <c r="O10" i="9" s="1"/>
  <c r="N3" i="9"/>
  <c r="N10" i="9" s="1"/>
  <c r="M3" i="9"/>
  <c r="M10" i="9" s="1"/>
  <c r="L3" i="9"/>
  <c r="L10" i="9" s="1"/>
  <c r="K3" i="9"/>
  <c r="K10" i="9" s="1"/>
  <c r="J3" i="9"/>
  <c r="J10" i="9" s="1"/>
  <c r="I3" i="9"/>
  <c r="I10" i="9" s="1"/>
  <c r="H3" i="9"/>
  <c r="H10" i="9" s="1"/>
  <c r="G3" i="9"/>
  <c r="G10" i="9" s="1"/>
  <c r="F3" i="9"/>
  <c r="F10" i="9" s="1"/>
  <c r="E3" i="9"/>
  <c r="E10" i="9" s="1"/>
  <c r="D3" i="9"/>
  <c r="D10" i="9" s="1"/>
  <c r="C3" i="9"/>
  <c r="C1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AU1" i="9" s="1"/>
  <c r="AV1" i="9" s="1"/>
  <c r="H32" i="8"/>
  <c r="F32" i="8"/>
  <c r="D32" i="8"/>
  <c r="B32" i="8"/>
  <c r="B31" i="8"/>
  <c r="H31" i="8" s="1"/>
  <c r="B30" i="8"/>
  <c r="B29" i="8"/>
  <c r="H29" i="8" s="1"/>
  <c r="I27" i="8"/>
  <c r="G27" i="8"/>
  <c r="E27" i="8"/>
  <c r="I24" i="8"/>
  <c r="E24" i="8"/>
  <c r="G24" i="8" s="1"/>
  <c r="I23" i="8"/>
  <c r="G23" i="8"/>
  <c r="E23" i="8"/>
  <c r="I22" i="8"/>
  <c r="G22" i="8"/>
  <c r="E22" i="8"/>
  <c r="I21" i="8"/>
  <c r="G21" i="8"/>
  <c r="E21" i="8"/>
  <c r="I20" i="8"/>
  <c r="G20" i="8"/>
  <c r="E20" i="8"/>
  <c r="I19" i="8"/>
  <c r="E19" i="8"/>
  <c r="G19" i="8" s="1"/>
  <c r="G3" i="8" s="1"/>
  <c r="I18" i="8"/>
  <c r="G18" i="8"/>
  <c r="E18" i="8"/>
  <c r="I16" i="8"/>
  <c r="G16" i="8"/>
  <c r="E16" i="8"/>
  <c r="I15" i="8"/>
  <c r="G15" i="8"/>
  <c r="E15" i="8"/>
  <c r="I14" i="8"/>
  <c r="G14" i="8"/>
  <c r="E14" i="8"/>
  <c r="C14" i="8"/>
  <c r="I13" i="8"/>
  <c r="G13" i="8"/>
  <c r="E13" i="8"/>
  <c r="I12" i="8"/>
  <c r="G12" i="8"/>
  <c r="E12" i="8"/>
  <c r="I11" i="8"/>
  <c r="H30" i="8" s="1"/>
  <c r="G11" i="8"/>
  <c r="F30" i="8" s="1"/>
  <c r="E11" i="8"/>
  <c r="D30" i="8" s="1"/>
  <c r="I9" i="8"/>
  <c r="G9" i="8"/>
  <c r="E9" i="8"/>
  <c r="I8" i="8"/>
  <c r="G8" i="8"/>
  <c r="E8" i="8"/>
  <c r="I7" i="8"/>
  <c r="G7" i="8"/>
  <c r="E7" i="8"/>
  <c r="I6" i="8"/>
  <c r="G6" i="8"/>
  <c r="E6" i="8"/>
  <c r="I5" i="8"/>
  <c r="G5" i="8"/>
  <c r="E5" i="8"/>
  <c r="B3" i="8"/>
  <c r="N32" i="7"/>
  <c r="L32" i="7"/>
  <c r="J32" i="7"/>
  <c r="H32" i="7"/>
  <c r="F32" i="7"/>
  <c r="D32" i="7"/>
  <c r="B32" i="7"/>
  <c r="B31" i="7"/>
  <c r="J31" i="7" s="1"/>
  <c r="B30" i="7"/>
  <c r="J29" i="7"/>
  <c r="B29" i="7"/>
  <c r="O27" i="7"/>
  <c r="M27" i="7"/>
  <c r="K27" i="7"/>
  <c r="I27" i="7"/>
  <c r="G27" i="7"/>
  <c r="E27" i="7"/>
  <c r="O24" i="7"/>
  <c r="M24" i="7"/>
  <c r="K24" i="7"/>
  <c r="I24" i="7"/>
  <c r="E24" i="7"/>
  <c r="G24" i="7" s="1"/>
  <c r="O23" i="7"/>
  <c r="M23" i="7"/>
  <c r="K23" i="7"/>
  <c r="I23" i="7"/>
  <c r="G23" i="7"/>
  <c r="E23" i="7"/>
  <c r="O22" i="7"/>
  <c r="M22" i="7"/>
  <c r="K22" i="7"/>
  <c r="I22" i="7"/>
  <c r="G22" i="7"/>
  <c r="E22" i="7"/>
  <c r="O21" i="7"/>
  <c r="M21" i="7"/>
  <c r="K21" i="7"/>
  <c r="I21" i="7"/>
  <c r="G21" i="7"/>
  <c r="E21" i="7"/>
  <c r="C21" i="7"/>
  <c r="O20" i="7"/>
  <c r="M20" i="7"/>
  <c r="K20" i="7"/>
  <c r="I20" i="7"/>
  <c r="E20" i="7"/>
  <c r="G20" i="7" s="1"/>
  <c r="O19" i="7"/>
  <c r="N31" i="7" s="1"/>
  <c r="M19" i="7"/>
  <c r="K19" i="7"/>
  <c r="I19" i="7"/>
  <c r="E19" i="7"/>
  <c r="G19" i="7" s="1"/>
  <c r="O18" i="7"/>
  <c r="M18" i="7"/>
  <c r="K18" i="7"/>
  <c r="I18" i="7"/>
  <c r="G18" i="7"/>
  <c r="E18" i="7"/>
  <c r="O16" i="7"/>
  <c r="M16" i="7"/>
  <c r="L30" i="7" s="1"/>
  <c r="K16" i="7"/>
  <c r="I16" i="7"/>
  <c r="G16" i="7"/>
  <c r="E16" i="7"/>
  <c r="O15" i="7"/>
  <c r="M15" i="7"/>
  <c r="K15" i="7"/>
  <c r="I15" i="7"/>
  <c r="G15" i="7"/>
  <c r="E15" i="7"/>
  <c r="O14" i="7"/>
  <c r="M14" i="7"/>
  <c r="K14" i="7"/>
  <c r="I14" i="7"/>
  <c r="I3" i="7" s="1"/>
  <c r="E14" i="7"/>
  <c r="G14" i="7" s="1"/>
  <c r="O13" i="7"/>
  <c r="M13" i="7"/>
  <c r="K13" i="7"/>
  <c r="I13" i="7"/>
  <c r="G13" i="7"/>
  <c r="E13" i="7"/>
  <c r="O12" i="7"/>
  <c r="M12" i="7"/>
  <c r="K12" i="7"/>
  <c r="I12" i="7"/>
  <c r="G12" i="7"/>
  <c r="E12" i="7"/>
  <c r="E3" i="7" s="1"/>
  <c r="E4" i="7" s="1"/>
  <c r="O11" i="7"/>
  <c r="N30" i="7" s="1"/>
  <c r="M11" i="7"/>
  <c r="K11" i="7"/>
  <c r="I11" i="7"/>
  <c r="H30" i="7" s="1"/>
  <c r="G11" i="7"/>
  <c r="E11" i="7"/>
  <c r="C11" i="7"/>
  <c r="O9" i="7"/>
  <c r="M9" i="7"/>
  <c r="K9" i="7"/>
  <c r="I9" i="7"/>
  <c r="G9" i="7"/>
  <c r="E9" i="7"/>
  <c r="C9" i="7"/>
  <c r="O8" i="7"/>
  <c r="M8" i="7"/>
  <c r="K8" i="7"/>
  <c r="I8" i="7"/>
  <c r="E8" i="7"/>
  <c r="G8" i="7" s="1"/>
  <c r="O7" i="7"/>
  <c r="M7" i="7"/>
  <c r="K7" i="7"/>
  <c r="I7" i="7"/>
  <c r="G7" i="7"/>
  <c r="E7" i="7"/>
  <c r="O6" i="7"/>
  <c r="M6" i="7"/>
  <c r="K6" i="7"/>
  <c r="I6" i="7"/>
  <c r="G6" i="7"/>
  <c r="E6" i="7"/>
  <c r="O5" i="7"/>
  <c r="M5" i="7"/>
  <c r="M3" i="7" s="1"/>
  <c r="M4" i="7" s="1"/>
  <c r="K5" i="7"/>
  <c r="I5" i="7"/>
  <c r="H29" i="7" s="1"/>
  <c r="G5" i="7"/>
  <c r="F29" i="7" s="1"/>
  <c r="E5" i="7"/>
  <c r="D29" i="7" s="1"/>
  <c r="I4" i="7"/>
  <c r="B3" i="7"/>
  <c r="C23" i="7" s="1"/>
  <c r="BZ32" i="6"/>
  <c r="BX32" i="6"/>
  <c r="BV32" i="6"/>
  <c r="BT32" i="6"/>
  <c r="BR32" i="6"/>
  <c r="BP32" i="6"/>
  <c r="BN32" i="6"/>
  <c r="BL32" i="6"/>
  <c r="BJ32" i="6"/>
  <c r="BH32" i="6"/>
  <c r="BF32" i="6"/>
  <c r="BD32" i="6"/>
  <c r="BB32" i="6"/>
  <c r="AZ32" i="6"/>
  <c r="AX32" i="6"/>
  <c r="AV32" i="6"/>
  <c r="AT32" i="6"/>
  <c r="AR32" i="6"/>
  <c r="AP32" i="6"/>
  <c r="AN32" i="6"/>
  <c r="AL32" i="6"/>
  <c r="AJ32" i="6"/>
  <c r="AH32" i="6"/>
  <c r="AF32" i="6"/>
  <c r="AD32" i="6"/>
  <c r="AB32" i="6"/>
  <c r="Z32" i="6"/>
  <c r="X32" i="6"/>
  <c r="V32" i="6"/>
  <c r="T32" i="6"/>
  <c r="R32" i="6"/>
  <c r="P32" i="6"/>
  <c r="N32" i="6"/>
  <c r="L32" i="6"/>
  <c r="J32" i="6"/>
  <c r="H32" i="6"/>
  <c r="F32" i="6"/>
  <c r="D32" i="6"/>
  <c r="B32" i="6"/>
  <c r="B31" i="6"/>
  <c r="B30" i="6"/>
  <c r="B29" i="6"/>
  <c r="CA26" i="6"/>
  <c r="BY26" i="6"/>
  <c r="BW26" i="6"/>
  <c r="BU26" i="6"/>
  <c r="BS26" i="6"/>
  <c r="BQ26" i="6"/>
  <c r="BO26" i="6"/>
  <c r="BM26" i="6"/>
  <c r="BK26" i="6"/>
  <c r="BI26" i="6"/>
  <c r="BG26" i="6"/>
  <c r="BE26" i="6"/>
  <c r="BC26" i="6"/>
  <c r="BA26" i="6"/>
  <c r="AY26" i="6"/>
  <c r="AW26" i="6"/>
  <c r="AU26" i="6"/>
  <c r="AS26" i="6"/>
  <c r="AQ26" i="6"/>
  <c r="AO26" i="6"/>
  <c r="AM26" i="6"/>
  <c r="AK26" i="6"/>
  <c r="AI26" i="6"/>
  <c r="AG26" i="6"/>
  <c r="AE26" i="6"/>
  <c r="AC26" i="6"/>
  <c r="AA26" i="6"/>
  <c r="Y26" i="6"/>
  <c r="W26" i="6"/>
  <c r="U26" i="6"/>
  <c r="S26" i="6"/>
  <c r="Q26" i="6"/>
  <c r="O26" i="6"/>
  <c r="M26" i="6"/>
  <c r="K26" i="6"/>
  <c r="I26" i="6"/>
  <c r="G26" i="6"/>
  <c r="E26" i="6"/>
  <c r="BC24" i="6"/>
  <c r="CA23" i="6"/>
  <c r="BY23" i="6"/>
  <c r="BW23" i="6"/>
  <c r="BU23" i="6"/>
  <c r="BS23" i="6"/>
  <c r="BQ23" i="6"/>
  <c r="BO23" i="6"/>
  <c r="BM23" i="6"/>
  <c r="BK23" i="6"/>
  <c r="BI23" i="6"/>
  <c r="BG23" i="6"/>
  <c r="BE23" i="6"/>
  <c r="BC23" i="6"/>
  <c r="BA23" i="6"/>
  <c r="AY23" i="6"/>
  <c r="AW23" i="6"/>
  <c r="AU23" i="6"/>
  <c r="AS23" i="6"/>
  <c r="AQ23" i="6"/>
  <c r="AO23" i="6"/>
  <c r="AM23" i="6"/>
  <c r="AK23" i="6"/>
  <c r="AI23" i="6"/>
  <c r="AG23" i="6"/>
  <c r="AE23" i="6"/>
  <c r="AC23" i="6"/>
  <c r="AA23" i="6"/>
  <c r="Y23" i="6"/>
  <c r="W23" i="6"/>
  <c r="U23" i="6"/>
  <c r="S23" i="6"/>
  <c r="Q23" i="6"/>
  <c r="O23" i="6"/>
  <c r="M23" i="6"/>
  <c r="K23" i="6"/>
  <c r="I23" i="6"/>
  <c r="G23" i="6"/>
  <c r="E23" i="6"/>
  <c r="CA22" i="6"/>
  <c r="BY22" i="6"/>
  <c r="BW22" i="6"/>
  <c r="BU22" i="6"/>
  <c r="BS22" i="6"/>
  <c r="BQ22" i="6"/>
  <c r="BO22" i="6"/>
  <c r="BM22" i="6"/>
  <c r="BK22" i="6"/>
  <c r="BI22" i="6"/>
  <c r="BG22" i="6"/>
  <c r="BE22" i="6"/>
  <c r="BC22" i="6"/>
  <c r="BA22" i="6"/>
  <c r="AY22" i="6"/>
  <c r="AW22" i="6"/>
  <c r="AU22" i="6"/>
  <c r="AS22" i="6"/>
  <c r="AQ22" i="6"/>
  <c r="AO22" i="6"/>
  <c r="AM22" i="6"/>
  <c r="AK22" i="6"/>
  <c r="AI22" i="6"/>
  <c r="AG22" i="6"/>
  <c r="AE22" i="6"/>
  <c r="AC22" i="6"/>
  <c r="AA22" i="6"/>
  <c r="Y22" i="6"/>
  <c r="W22" i="6"/>
  <c r="U22" i="6"/>
  <c r="S22" i="6"/>
  <c r="Q22" i="6"/>
  <c r="O22" i="6"/>
  <c r="M22" i="6"/>
  <c r="K22" i="6"/>
  <c r="I22" i="6"/>
  <c r="E22" i="6"/>
  <c r="G22" i="6" s="1"/>
  <c r="CA21" i="6"/>
  <c r="BY21" i="6"/>
  <c r="BW21" i="6"/>
  <c r="BU21" i="6"/>
  <c r="BS21" i="6"/>
  <c r="BQ21" i="6"/>
  <c r="BO21" i="6"/>
  <c r="BM21" i="6"/>
  <c r="BK21" i="6"/>
  <c r="BI21" i="6"/>
  <c r="BG21" i="6"/>
  <c r="BE21" i="6"/>
  <c r="BC21" i="6"/>
  <c r="BA21" i="6"/>
  <c r="AY21" i="6"/>
  <c r="AW21" i="6"/>
  <c r="AU21" i="6"/>
  <c r="AS21" i="6"/>
  <c r="AQ21" i="6"/>
  <c r="AO21" i="6"/>
  <c r="AM21" i="6"/>
  <c r="AK21" i="6"/>
  <c r="AI21" i="6"/>
  <c r="AG21" i="6"/>
  <c r="AE21" i="6"/>
  <c r="AC21" i="6"/>
  <c r="AA21" i="6"/>
  <c r="Y21" i="6"/>
  <c r="W21" i="6"/>
  <c r="U21" i="6"/>
  <c r="S21" i="6"/>
  <c r="Q21" i="6"/>
  <c r="O21" i="6"/>
  <c r="M21" i="6"/>
  <c r="K21" i="6"/>
  <c r="I21" i="6"/>
  <c r="G21" i="6"/>
  <c r="E21" i="6"/>
  <c r="CA20" i="6"/>
  <c r="BY20" i="6"/>
  <c r="BW20" i="6"/>
  <c r="BU20" i="6"/>
  <c r="BS20" i="6"/>
  <c r="BQ20" i="6"/>
  <c r="BO20" i="6"/>
  <c r="BM20" i="6"/>
  <c r="BK20" i="6"/>
  <c r="BI20" i="6"/>
  <c r="BG20" i="6"/>
  <c r="BE20" i="6"/>
  <c r="BC20" i="6"/>
  <c r="AY20" i="6"/>
  <c r="AW20" i="6"/>
  <c r="AU20" i="6"/>
  <c r="AS20" i="6"/>
  <c r="AQ20" i="6"/>
  <c r="AO20" i="6"/>
  <c r="AM20" i="6"/>
  <c r="AK20" i="6"/>
  <c r="AI20" i="6"/>
  <c r="AG20" i="6"/>
  <c r="AE20" i="6"/>
  <c r="AC20" i="6"/>
  <c r="AA20" i="6"/>
  <c r="Y20" i="6"/>
  <c r="W20" i="6"/>
  <c r="U20" i="6"/>
  <c r="S20" i="6"/>
  <c r="Q20" i="6"/>
  <c r="O20" i="6"/>
  <c r="M20" i="6"/>
  <c r="K20" i="6"/>
  <c r="I20" i="6"/>
  <c r="G20" i="6"/>
  <c r="E20" i="6"/>
  <c r="CA19" i="6"/>
  <c r="BY19" i="6"/>
  <c r="BW19" i="6"/>
  <c r="BU19" i="6"/>
  <c r="BS19" i="6"/>
  <c r="BQ19" i="6"/>
  <c r="BO19" i="6"/>
  <c r="BM19" i="6"/>
  <c r="BK19" i="6"/>
  <c r="BI19" i="6"/>
  <c r="BG19" i="6"/>
  <c r="BE19" i="6"/>
  <c r="BC19" i="6"/>
  <c r="BA19" i="6"/>
  <c r="AY19" i="6"/>
  <c r="AW19" i="6"/>
  <c r="AU19" i="6"/>
  <c r="AS19" i="6"/>
  <c r="AQ19" i="6"/>
  <c r="AO19" i="6"/>
  <c r="AM19" i="6"/>
  <c r="AK19" i="6"/>
  <c r="AI19" i="6"/>
  <c r="AG19" i="6"/>
  <c r="AE19" i="6"/>
  <c r="AC19" i="6"/>
  <c r="AA19" i="6"/>
  <c r="Y19" i="6"/>
  <c r="W19" i="6"/>
  <c r="U19" i="6"/>
  <c r="S19" i="6"/>
  <c r="Q19" i="6"/>
  <c r="O19" i="6"/>
  <c r="M19" i="6"/>
  <c r="K19" i="6"/>
  <c r="I19" i="6"/>
  <c r="G19" i="6"/>
  <c r="E19" i="6"/>
  <c r="CA18" i="6"/>
  <c r="BY18" i="6"/>
  <c r="BW18" i="6"/>
  <c r="BU18" i="6"/>
  <c r="BS18" i="6"/>
  <c r="BQ18" i="6"/>
  <c r="BO18" i="6"/>
  <c r="BM18" i="6"/>
  <c r="BK18" i="6"/>
  <c r="BI18" i="6"/>
  <c r="BG18" i="6"/>
  <c r="BE18" i="6"/>
  <c r="BC18" i="6"/>
  <c r="BA18" i="6"/>
  <c r="AY18" i="6"/>
  <c r="AW18" i="6"/>
  <c r="AU18" i="6"/>
  <c r="AS18" i="6"/>
  <c r="AQ18" i="6"/>
  <c r="AO18" i="6"/>
  <c r="AM18" i="6"/>
  <c r="AK18" i="6"/>
  <c r="AI18" i="6"/>
  <c r="AG18" i="6"/>
  <c r="AE18" i="6"/>
  <c r="AC18" i="6"/>
  <c r="AA18" i="6"/>
  <c r="Y18" i="6"/>
  <c r="W18" i="6"/>
  <c r="U18" i="6"/>
  <c r="S18" i="6"/>
  <c r="Q18" i="6"/>
  <c r="O18" i="6"/>
  <c r="M18" i="6"/>
  <c r="K18" i="6"/>
  <c r="I18" i="6"/>
  <c r="E18" i="6"/>
  <c r="G18" i="6" s="1"/>
  <c r="CA17" i="6"/>
  <c r="BY17" i="6"/>
  <c r="BW17" i="6"/>
  <c r="BU17" i="6"/>
  <c r="BS17" i="6"/>
  <c r="BQ17" i="6"/>
  <c r="BO17" i="6"/>
  <c r="BM17" i="6"/>
  <c r="BL31" i="6" s="1"/>
  <c r="BK17" i="6"/>
  <c r="BI17" i="6"/>
  <c r="BH31" i="6" s="1"/>
  <c r="BG17" i="6"/>
  <c r="BE17" i="6"/>
  <c r="BC17" i="6"/>
  <c r="BA17" i="6"/>
  <c r="AY17" i="6"/>
  <c r="AW17" i="6"/>
  <c r="AV31" i="6" s="1"/>
  <c r="AU17" i="6"/>
  <c r="AS17" i="6"/>
  <c r="AR31" i="6" s="1"/>
  <c r="AQ17" i="6"/>
  <c r="AO17" i="6"/>
  <c r="AM17" i="6"/>
  <c r="AK17" i="6"/>
  <c r="AI17" i="6"/>
  <c r="AG17" i="6"/>
  <c r="AF31" i="6" s="1"/>
  <c r="AE17" i="6"/>
  <c r="AC17" i="6"/>
  <c r="AB31" i="6" s="1"/>
  <c r="AA17" i="6"/>
  <c r="Y17" i="6"/>
  <c r="W17" i="6"/>
  <c r="U17" i="6"/>
  <c r="S17" i="6"/>
  <c r="Q17" i="6"/>
  <c r="P31" i="6" s="1"/>
  <c r="O17" i="6"/>
  <c r="M17" i="6"/>
  <c r="L31" i="6" s="1"/>
  <c r="K17" i="6"/>
  <c r="I17" i="6"/>
  <c r="E17" i="6"/>
  <c r="G17" i="6" s="1"/>
  <c r="CA15" i="6"/>
  <c r="BY15" i="6"/>
  <c r="BW15" i="6"/>
  <c r="BU15" i="6"/>
  <c r="BS15" i="6"/>
  <c r="BQ15" i="6"/>
  <c r="BO15" i="6"/>
  <c r="BM15" i="6"/>
  <c r="BK15" i="6"/>
  <c r="BI15" i="6"/>
  <c r="BG15" i="6"/>
  <c r="BE15" i="6"/>
  <c r="BC15" i="6"/>
  <c r="BA15" i="6"/>
  <c r="AY15" i="6"/>
  <c r="AW15" i="6"/>
  <c r="AU15" i="6"/>
  <c r="AS15" i="6"/>
  <c r="AQ15" i="6"/>
  <c r="AO15" i="6"/>
  <c r="AM15" i="6"/>
  <c r="AK15" i="6"/>
  <c r="AI15" i="6"/>
  <c r="AG15" i="6"/>
  <c r="AE15" i="6"/>
  <c r="AC15" i="6"/>
  <c r="AA15" i="6"/>
  <c r="Y15" i="6"/>
  <c r="W15" i="6"/>
  <c r="U15" i="6"/>
  <c r="S15" i="6"/>
  <c r="Q15" i="6"/>
  <c r="O15" i="6"/>
  <c r="M15" i="6"/>
  <c r="K15" i="6"/>
  <c r="I15" i="6"/>
  <c r="E15" i="6"/>
  <c r="G15" i="6" s="1"/>
  <c r="CA14" i="6"/>
  <c r="BY14" i="6"/>
  <c r="BW14" i="6"/>
  <c r="BU14" i="6"/>
  <c r="BS14" i="6"/>
  <c r="BQ14" i="6"/>
  <c r="BO14" i="6"/>
  <c r="BM14" i="6"/>
  <c r="BK14" i="6"/>
  <c r="BI14" i="6"/>
  <c r="BG14" i="6"/>
  <c r="BE14" i="6"/>
  <c r="BC14" i="6"/>
  <c r="BA14" i="6"/>
  <c r="AY14" i="6"/>
  <c r="AW14" i="6"/>
  <c r="AU14" i="6"/>
  <c r="AS14" i="6"/>
  <c r="AQ14" i="6"/>
  <c r="AO14" i="6"/>
  <c r="AM14" i="6"/>
  <c r="AK14" i="6"/>
  <c r="AI14" i="6"/>
  <c r="AG14" i="6"/>
  <c r="AE14" i="6"/>
  <c r="AC14" i="6"/>
  <c r="AA14" i="6"/>
  <c r="Y14" i="6"/>
  <c r="W14" i="6"/>
  <c r="U14" i="6"/>
  <c r="S14" i="6"/>
  <c r="Q14" i="6"/>
  <c r="O14" i="6"/>
  <c r="M14" i="6"/>
  <c r="K14" i="6"/>
  <c r="I14" i="6"/>
  <c r="G14" i="6"/>
  <c r="E14" i="6"/>
  <c r="CA13" i="6"/>
  <c r="BY13" i="6"/>
  <c r="BW13" i="6"/>
  <c r="BU13" i="6"/>
  <c r="BS13" i="6"/>
  <c r="BQ13" i="6"/>
  <c r="BO13" i="6"/>
  <c r="BM13" i="6"/>
  <c r="BK13" i="6"/>
  <c r="BI13" i="6"/>
  <c r="BG13" i="6"/>
  <c r="BE13" i="6"/>
  <c r="BC13" i="6"/>
  <c r="BA13" i="6"/>
  <c r="AY13" i="6"/>
  <c r="AW13" i="6"/>
  <c r="AU13" i="6"/>
  <c r="AS13" i="6"/>
  <c r="AQ13" i="6"/>
  <c r="AO13" i="6"/>
  <c r="AM13" i="6"/>
  <c r="AK13" i="6"/>
  <c r="AI13" i="6"/>
  <c r="AG13" i="6"/>
  <c r="AE13" i="6"/>
  <c r="AC13" i="6"/>
  <c r="AA13" i="6"/>
  <c r="Y13" i="6"/>
  <c r="W13" i="6"/>
  <c r="U13" i="6"/>
  <c r="S13" i="6"/>
  <c r="Q13" i="6"/>
  <c r="O13" i="6"/>
  <c r="M13" i="6"/>
  <c r="K13" i="6"/>
  <c r="I13" i="6"/>
  <c r="G13" i="6"/>
  <c r="E13" i="6"/>
  <c r="CA12" i="6"/>
  <c r="BY12" i="6"/>
  <c r="BW12" i="6"/>
  <c r="BU12" i="6"/>
  <c r="BS12" i="6"/>
  <c r="BQ12" i="6"/>
  <c r="BO12" i="6"/>
  <c r="BM12" i="6"/>
  <c r="BK12" i="6"/>
  <c r="BI12" i="6"/>
  <c r="BG12" i="6"/>
  <c r="BE12" i="6"/>
  <c r="BC12" i="6"/>
  <c r="BA12" i="6"/>
  <c r="AY12" i="6"/>
  <c r="AW12" i="6"/>
  <c r="AU12" i="6"/>
  <c r="AS12" i="6"/>
  <c r="AQ12" i="6"/>
  <c r="AO12" i="6"/>
  <c r="AM12" i="6"/>
  <c r="AK12" i="6"/>
  <c r="AI12" i="6"/>
  <c r="AG12" i="6"/>
  <c r="AE12" i="6"/>
  <c r="AC12" i="6"/>
  <c r="AA12" i="6"/>
  <c r="Y12" i="6"/>
  <c r="W12" i="6"/>
  <c r="U12" i="6"/>
  <c r="S12" i="6"/>
  <c r="Q12" i="6"/>
  <c r="O12" i="6"/>
  <c r="M12" i="6"/>
  <c r="K12" i="6"/>
  <c r="I12" i="6"/>
  <c r="G12" i="6"/>
  <c r="E12" i="6"/>
  <c r="CA11" i="6"/>
  <c r="BZ30" i="6" s="1"/>
  <c r="BY11" i="6"/>
  <c r="BW11" i="6"/>
  <c r="BU11" i="6"/>
  <c r="BS11" i="6"/>
  <c r="BQ11" i="6"/>
  <c r="BO11" i="6"/>
  <c r="BM11" i="6"/>
  <c r="BK11" i="6"/>
  <c r="BJ30" i="6" s="1"/>
  <c r="BI11" i="6"/>
  <c r="BG11" i="6"/>
  <c r="BE11" i="6"/>
  <c r="BC11" i="6"/>
  <c r="BA11" i="6"/>
  <c r="AY11" i="6"/>
  <c r="AW11" i="6"/>
  <c r="AU11" i="6"/>
  <c r="AT30" i="6" s="1"/>
  <c r="AS11" i="6"/>
  <c r="AQ11" i="6"/>
  <c r="AO11" i="6"/>
  <c r="AM11" i="6"/>
  <c r="AK11" i="6"/>
  <c r="AI11" i="6"/>
  <c r="AG11" i="6"/>
  <c r="AE11" i="6"/>
  <c r="AD30" i="6" s="1"/>
  <c r="AC11" i="6"/>
  <c r="AA11" i="6"/>
  <c r="Y11" i="6"/>
  <c r="W11" i="6"/>
  <c r="U11" i="6"/>
  <c r="S11" i="6"/>
  <c r="Q11" i="6"/>
  <c r="O11" i="6"/>
  <c r="N30" i="6" s="1"/>
  <c r="M11" i="6"/>
  <c r="K11" i="6"/>
  <c r="I11" i="6"/>
  <c r="G11" i="6"/>
  <c r="E11" i="6"/>
  <c r="CA9" i="6"/>
  <c r="CA3" i="6" s="1"/>
  <c r="CA4" i="6" s="1"/>
  <c r="BY9" i="6"/>
  <c r="BW9" i="6"/>
  <c r="BU9" i="6"/>
  <c r="BS9" i="6"/>
  <c r="BQ9" i="6"/>
  <c r="BO9" i="6"/>
  <c r="BM9" i="6"/>
  <c r="BK9" i="6"/>
  <c r="BK3" i="6" s="1"/>
  <c r="BK4" i="6" s="1"/>
  <c r="BI9" i="6"/>
  <c r="BG9" i="6"/>
  <c r="BE9" i="6"/>
  <c r="BC9" i="6"/>
  <c r="BA9" i="6"/>
  <c r="AY9" i="6"/>
  <c r="AW9" i="6"/>
  <c r="AU9" i="6"/>
  <c r="AU3" i="6" s="1"/>
  <c r="AU4" i="6" s="1"/>
  <c r="AS9" i="6"/>
  <c r="AQ9" i="6"/>
  <c r="AO9" i="6"/>
  <c r="AM9" i="6"/>
  <c r="AK9" i="6"/>
  <c r="AI9" i="6"/>
  <c r="AG9" i="6"/>
  <c r="AE9" i="6"/>
  <c r="AE3" i="6" s="1"/>
  <c r="AE4" i="6" s="1"/>
  <c r="AC9" i="6"/>
  <c r="AA9" i="6"/>
  <c r="Y9" i="6"/>
  <c r="W9" i="6"/>
  <c r="U9" i="6"/>
  <c r="S9" i="6"/>
  <c r="Q9" i="6"/>
  <c r="O9" i="6"/>
  <c r="O3" i="6" s="1"/>
  <c r="O4" i="6" s="1"/>
  <c r="M9" i="6"/>
  <c r="K9" i="6"/>
  <c r="I9" i="6"/>
  <c r="G9" i="6"/>
  <c r="E9" i="6"/>
  <c r="C9" i="6"/>
  <c r="CA8" i="6"/>
  <c r="BY8" i="6"/>
  <c r="BW8" i="6"/>
  <c r="BU8" i="6"/>
  <c r="BS8" i="6"/>
  <c r="BQ8" i="6"/>
  <c r="BO8" i="6"/>
  <c r="BM8" i="6"/>
  <c r="BK8" i="6"/>
  <c r="BI8" i="6"/>
  <c r="BG8" i="6"/>
  <c r="BE8" i="6"/>
  <c r="BC8" i="6"/>
  <c r="BA8" i="6"/>
  <c r="AY8" i="6"/>
  <c r="AW8" i="6"/>
  <c r="AU8" i="6"/>
  <c r="AS8" i="6"/>
  <c r="AQ8" i="6"/>
  <c r="AO8" i="6"/>
  <c r="AM8" i="6"/>
  <c r="AK8" i="6"/>
  <c r="AI8" i="6"/>
  <c r="AG8" i="6"/>
  <c r="AE8" i="6"/>
  <c r="AC8" i="6"/>
  <c r="AA8" i="6"/>
  <c r="Y8" i="6"/>
  <c r="W8" i="6"/>
  <c r="U8" i="6"/>
  <c r="S8" i="6"/>
  <c r="Q8" i="6"/>
  <c r="O8" i="6"/>
  <c r="M8" i="6"/>
  <c r="K8" i="6"/>
  <c r="I8" i="6"/>
  <c r="G8" i="6"/>
  <c r="E8" i="6"/>
  <c r="CA7" i="6"/>
  <c r="BY7" i="6"/>
  <c r="BW7" i="6"/>
  <c r="BW3" i="6" s="1"/>
  <c r="BW4" i="6" s="1"/>
  <c r="BU7" i="6"/>
  <c r="BS7" i="6"/>
  <c r="BQ7" i="6"/>
  <c r="BO7" i="6"/>
  <c r="BM7" i="6"/>
  <c r="BK7" i="6"/>
  <c r="BI7" i="6"/>
  <c r="BG7" i="6"/>
  <c r="BG3" i="6" s="1"/>
  <c r="BG4" i="6" s="1"/>
  <c r="BE7" i="6"/>
  <c r="BC7" i="6"/>
  <c r="BA7" i="6"/>
  <c r="AY7" i="6"/>
  <c r="AW7" i="6"/>
  <c r="AU7" i="6"/>
  <c r="AS7" i="6"/>
  <c r="AQ7" i="6"/>
  <c r="AQ3" i="6" s="1"/>
  <c r="AQ4" i="6" s="1"/>
  <c r="AO7" i="6"/>
  <c r="AM7" i="6"/>
  <c r="AK7" i="6"/>
  <c r="AI7" i="6"/>
  <c r="AG7" i="6"/>
  <c r="AE7" i="6"/>
  <c r="AC7" i="6"/>
  <c r="AA7" i="6"/>
  <c r="AA3" i="6" s="1"/>
  <c r="AA4" i="6" s="1"/>
  <c r="Y7" i="6"/>
  <c r="W7" i="6"/>
  <c r="U7" i="6"/>
  <c r="S7" i="6"/>
  <c r="Q7" i="6"/>
  <c r="O7" i="6"/>
  <c r="M7" i="6"/>
  <c r="K7" i="6"/>
  <c r="K3" i="6" s="1"/>
  <c r="K4" i="6" s="1"/>
  <c r="I7" i="6"/>
  <c r="G7" i="6"/>
  <c r="E7" i="6"/>
  <c r="CA6" i="6"/>
  <c r="BY6" i="6"/>
  <c r="BY3" i="6" s="1"/>
  <c r="BY4" i="6" s="1"/>
  <c r="BW6" i="6"/>
  <c r="BU6" i="6"/>
  <c r="BS6" i="6"/>
  <c r="BQ6" i="6"/>
  <c r="BO6" i="6"/>
  <c r="BO3" i="6" s="1"/>
  <c r="BO4" i="6" s="1"/>
  <c r="BM6" i="6"/>
  <c r="BK6" i="6"/>
  <c r="BI6" i="6"/>
  <c r="BI3" i="6" s="1"/>
  <c r="BI4" i="6" s="1"/>
  <c r="BG6" i="6"/>
  <c r="BE6" i="6"/>
  <c r="BC6" i="6"/>
  <c r="BA6" i="6"/>
  <c r="AY6" i="6"/>
  <c r="AY3" i="6" s="1"/>
  <c r="AY4" i="6" s="1"/>
  <c r="AW6" i="6"/>
  <c r="AU6" i="6"/>
  <c r="AS6" i="6"/>
  <c r="AS3" i="6" s="1"/>
  <c r="AS4" i="6" s="1"/>
  <c r="AQ6" i="6"/>
  <c r="AO6" i="6"/>
  <c r="AM6" i="6"/>
  <c r="AK6" i="6"/>
  <c r="AI6" i="6"/>
  <c r="AI3" i="6" s="1"/>
  <c r="AI4" i="6" s="1"/>
  <c r="AG6" i="6"/>
  <c r="AE6" i="6"/>
  <c r="AC6" i="6"/>
  <c r="AC3" i="6" s="1"/>
  <c r="AC4" i="6" s="1"/>
  <c r="AA6" i="6"/>
  <c r="Y6" i="6"/>
  <c r="W6" i="6"/>
  <c r="U6" i="6"/>
  <c r="S6" i="6"/>
  <c r="Q6" i="6"/>
  <c r="O6" i="6"/>
  <c r="M6" i="6"/>
  <c r="M3" i="6" s="1"/>
  <c r="M4" i="6" s="1"/>
  <c r="K6" i="6"/>
  <c r="I6" i="6"/>
  <c r="G6" i="6"/>
  <c r="E6" i="6"/>
  <c r="C6" i="6"/>
  <c r="CA5" i="6"/>
  <c r="BY5" i="6"/>
  <c r="BX29" i="6" s="1"/>
  <c r="BW5" i="6"/>
  <c r="BU5" i="6"/>
  <c r="BU3" i="6" s="1"/>
  <c r="BU4" i="6" s="1"/>
  <c r="BS5" i="6"/>
  <c r="BS3" i="6" s="1"/>
  <c r="BS4" i="6" s="1"/>
  <c r="BQ5" i="6"/>
  <c r="BQ3" i="6" s="1"/>
  <c r="BQ4" i="6" s="1"/>
  <c r="BO5" i="6"/>
  <c r="BM5" i="6"/>
  <c r="BL29" i="6" s="1"/>
  <c r="BK5" i="6"/>
  <c r="BI5" i="6"/>
  <c r="BH29" i="6" s="1"/>
  <c r="BG5" i="6"/>
  <c r="BE5" i="6"/>
  <c r="BE3" i="6" s="1"/>
  <c r="BE4" i="6" s="1"/>
  <c r="BC5" i="6"/>
  <c r="BC3" i="6" s="1"/>
  <c r="BC4" i="6" s="1"/>
  <c r="BA5" i="6"/>
  <c r="BA3" i="6" s="1"/>
  <c r="BA4" i="6" s="1"/>
  <c r="AY5" i="6"/>
  <c r="AW5" i="6"/>
  <c r="AV29" i="6" s="1"/>
  <c r="AU5" i="6"/>
  <c r="AS5" i="6"/>
  <c r="AR29" i="6" s="1"/>
  <c r="AQ5" i="6"/>
  <c r="AO5" i="6"/>
  <c r="AO3" i="6" s="1"/>
  <c r="AO4" i="6" s="1"/>
  <c r="AM5" i="6"/>
  <c r="AM3" i="6" s="1"/>
  <c r="AM4" i="6" s="1"/>
  <c r="AK5" i="6"/>
  <c r="AK3" i="6" s="1"/>
  <c r="AK4" i="6" s="1"/>
  <c r="AI5" i="6"/>
  <c r="AG5" i="6"/>
  <c r="AF29" i="6" s="1"/>
  <c r="AE5" i="6"/>
  <c r="AC5" i="6"/>
  <c r="AB29" i="6" s="1"/>
  <c r="AA5" i="6"/>
  <c r="Y5" i="6"/>
  <c r="Y3" i="6" s="1"/>
  <c r="Y4" i="6" s="1"/>
  <c r="W5" i="6"/>
  <c r="W3" i="6" s="1"/>
  <c r="W4" i="6" s="1"/>
  <c r="U5" i="6"/>
  <c r="U3" i="6" s="1"/>
  <c r="U4" i="6" s="1"/>
  <c r="S5" i="6"/>
  <c r="Q5" i="6"/>
  <c r="P29" i="6" s="1"/>
  <c r="O5" i="6"/>
  <c r="M5" i="6"/>
  <c r="K5" i="6"/>
  <c r="J29" i="6" s="1"/>
  <c r="I5" i="6"/>
  <c r="I3" i="6" s="1"/>
  <c r="I4" i="6" s="1"/>
  <c r="G5" i="6"/>
  <c r="F29" i="6" s="1"/>
  <c r="E5" i="6"/>
  <c r="E3" i="6" s="1"/>
  <c r="E4" i="6" s="1"/>
  <c r="BM3" i="6"/>
  <c r="BM4" i="6" s="1"/>
  <c r="AW3" i="6"/>
  <c r="AW4" i="6" s="1"/>
  <c r="AG3" i="6"/>
  <c r="AG4" i="6" s="1"/>
  <c r="Q3" i="6"/>
  <c r="Q4" i="6" s="1"/>
  <c r="B3" i="6"/>
  <c r="C19" i="6" s="1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DM44" i="3"/>
  <c r="EE39" i="3"/>
  <c r="EC39" i="3"/>
  <c r="EA39" i="3"/>
  <c r="DY39" i="3"/>
  <c r="DW39" i="3"/>
  <c r="DU39" i="3"/>
  <c r="DS39" i="3"/>
  <c r="DQ39" i="3"/>
  <c r="DO39" i="3"/>
  <c r="DM39" i="3"/>
  <c r="DK39" i="3"/>
  <c r="DI39" i="3"/>
  <c r="DG39" i="3"/>
  <c r="DE39" i="3"/>
  <c r="DC39" i="3"/>
  <c r="DA39" i="3"/>
  <c r="CY39" i="3"/>
  <c r="CW39" i="3"/>
  <c r="CU39" i="3"/>
  <c r="CS39" i="3"/>
  <c r="CQ39" i="3"/>
  <c r="CO39" i="3"/>
  <c r="CM39" i="3"/>
  <c r="CK39" i="3"/>
  <c r="CI39" i="3"/>
  <c r="CG39" i="3"/>
  <c r="CE39" i="3"/>
  <c r="CC39" i="3"/>
  <c r="BI39" i="3"/>
  <c r="BG39" i="3"/>
  <c r="BE39" i="3"/>
  <c r="BC39" i="3"/>
  <c r="BA39" i="3"/>
  <c r="AY39" i="3"/>
  <c r="AW39" i="3"/>
  <c r="AU39" i="3"/>
  <c r="AS39" i="3"/>
  <c r="AQ39" i="3"/>
  <c r="AO39" i="3"/>
  <c r="AM39" i="3"/>
  <c r="AK39" i="3"/>
  <c r="AI39" i="3"/>
  <c r="AG39" i="3"/>
  <c r="AE39" i="3"/>
  <c r="AC39" i="3"/>
  <c r="AA39" i="3"/>
  <c r="Y39" i="3"/>
  <c r="W39" i="3"/>
  <c r="U39" i="3"/>
  <c r="S39" i="3"/>
  <c r="Q39" i="3"/>
  <c r="O39" i="3"/>
  <c r="M39" i="3"/>
  <c r="K39" i="3"/>
  <c r="I39" i="3"/>
  <c r="G39" i="3"/>
  <c r="E39" i="3"/>
  <c r="AA34" i="3"/>
  <c r="AC34" i="3" s="1"/>
  <c r="AE34" i="3" s="1"/>
  <c r="AG34" i="3" s="1"/>
  <c r="AI34" i="3" s="1"/>
  <c r="AK34" i="3" s="1"/>
  <c r="AM34" i="3" s="1"/>
  <c r="AO34" i="3" s="1"/>
  <c r="AQ34" i="3" s="1"/>
  <c r="AS34" i="3" s="1"/>
  <c r="AU34" i="3" s="1"/>
  <c r="AW34" i="3" s="1"/>
  <c r="AY34" i="3" s="1"/>
  <c r="BA34" i="3" s="1"/>
  <c r="BC34" i="3" s="1"/>
  <c r="BE34" i="3" s="1"/>
  <c r="BG34" i="3" s="1"/>
  <c r="BI34" i="3" s="1"/>
  <c r="BK34" i="3" s="1"/>
  <c r="BM34" i="3" s="1"/>
  <c r="BO34" i="3" s="1"/>
  <c r="BQ34" i="3" s="1"/>
  <c r="BS34" i="3" s="1"/>
  <c r="BU34" i="3" s="1"/>
  <c r="BW34" i="3" s="1"/>
  <c r="BY34" i="3" s="1"/>
  <c r="CA34" i="3" s="1"/>
  <c r="CC34" i="3" s="1"/>
  <c r="CE34" i="3" s="1"/>
  <c r="CG34" i="3" s="1"/>
  <c r="CI34" i="3" s="1"/>
  <c r="CK34" i="3" s="1"/>
  <c r="CM34" i="3" s="1"/>
  <c r="CO34" i="3" s="1"/>
  <c r="CQ34" i="3" s="1"/>
  <c r="CS34" i="3" s="1"/>
  <c r="CU34" i="3" s="1"/>
  <c r="CW34" i="3" s="1"/>
  <c r="CY34" i="3" s="1"/>
  <c r="DA34" i="3" s="1"/>
  <c r="DC34" i="3" s="1"/>
  <c r="DE34" i="3" s="1"/>
  <c r="DG34" i="3" s="1"/>
  <c r="DI34" i="3" s="1"/>
  <c r="DK34" i="3" s="1"/>
  <c r="DM34" i="3" s="1"/>
  <c r="DO34" i="3" s="1"/>
  <c r="DQ34" i="3" s="1"/>
  <c r="DS34" i="3" s="1"/>
  <c r="DU34" i="3" s="1"/>
  <c r="DW34" i="3" s="1"/>
  <c r="DY34" i="3" s="1"/>
  <c r="EA34" i="3" s="1"/>
  <c r="EC34" i="3" s="1"/>
  <c r="EE34" i="3" s="1"/>
  <c r="EG34" i="3" s="1"/>
  <c r="EI34" i="3" s="1"/>
  <c r="EK34" i="3" s="1"/>
  <c r="EM34" i="3" s="1"/>
  <c r="EO34" i="3" s="1"/>
  <c r="EQ34" i="3" s="1"/>
  <c r="ES34" i="3" s="1"/>
  <c r="EU34" i="3" s="1"/>
  <c r="EW34" i="3" s="1"/>
  <c r="EY34" i="3" s="1"/>
  <c r="FA34" i="3" s="1"/>
  <c r="FC34" i="3" s="1"/>
  <c r="FE34" i="3" s="1"/>
  <c r="FG34" i="3" s="1"/>
  <c r="FI34" i="3" s="1"/>
  <c r="FK34" i="3" s="1"/>
  <c r="FM34" i="3" s="1"/>
  <c r="FO34" i="3" s="1"/>
  <c r="FQ34" i="3" s="1"/>
  <c r="FS34" i="3" s="1"/>
  <c r="FU34" i="3" s="1"/>
  <c r="FW34" i="3" s="1"/>
  <c r="FY34" i="3" s="1"/>
  <c r="GA34" i="3" s="1"/>
  <c r="GC34" i="3" s="1"/>
  <c r="GE34" i="3" s="1"/>
  <c r="K34" i="3"/>
  <c r="M34" i="3" s="1"/>
  <c r="O34" i="3" s="1"/>
  <c r="Q34" i="3" s="1"/>
  <c r="S34" i="3" s="1"/>
  <c r="U34" i="3" s="1"/>
  <c r="W34" i="3" s="1"/>
  <c r="Y34" i="3" s="1"/>
  <c r="I34" i="3"/>
  <c r="G34" i="3"/>
  <c r="GE32" i="3"/>
  <c r="GC32" i="3"/>
  <c r="GA32" i="3"/>
  <c r="FY32" i="3"/>
  <c r="FW32" i="3"/>
  <c r="FU32" i="3"/>
  <c r="FS32" i="3"/>
  <c r="FQ32" i="3"/>
  <c r="FO32" i="3"/>
  <c r="FM32" i="3"/>
  <c r="FK32" i="3"/>
  <c r="FI32" i="3"/>
  <c r="FG32" i="3"/>
  <c r="FE32" i="3"/>
  <c r="FC32" i="3"/>
  <c r="FA32" i="3"/>
  <c r="EY32" i="3"/>
  <c r="EW32" i="3"/>
  <c r="EU32" i="3"/>
  <c r="ES32" i="3"/>
  <c r="EQ32" i="3"/>
  <c r="EO32" i="3"/>
  <c r="EM32" i="3"/>
  <c r="EK32" i="3"/>
  <c r="EI32" i="3"/>
  <c r="EG32" i="3"/>
  <c r="EE32" i="3"/>
  <c r="EC32" i="3"/>
  <c r="EA32" i="3"/>
  <c r="DY32" i="3"/>
  <c r="DW32" i="3"/>
  <c r="DU32" i="3"/>
  <c r="DS32" i="3"/>
  <c r="DQ32" i="3"/>
  <c r="DO32" i="3"/>
  <c r="DM32" i="3"/>
  <c r="DK32" i="3"/>
  <c r="DI32" i="3"/>
  <c r="DG32" i="3"/>
  <c r="DE32" i="3"/>
  <c r="DC32" i="3"/>
  <c r="DA32" i="3"/>
  <c r="CY32" i="3"/>
  <c r="CW32" i="3"/>
  <c r="CU32" i="3"/>
  <c r="CS32" i="3"/>
  <c r="CQ32" i="3"/>
  <c r="CO32" i="3"/>
  <c r="CM32" i="3"/>
  <c r="CK32" i="3"/>
  <c r="CI32" i="3"/>
  <c r="CG32" i="3"/>
  <c r="CE32" i="3"/>
  <c r="CC32" i="3"/>
  <c r="CA32" i="3"/>
  <c r="BY32" i="3"/>
  <c r="BW32" i="3"/>
  <c r="BU32" i="3"/>
  <c r="BS32" i="3"/>
  <c r="BQ32" i="3"/>
  <c r="BO32" i="3"/>
  <c r="BM32" i="3"/>
  <c r="BK32" i="3"/>
  <c r="BI32" i="3"/>
  <c r="BG32" i="3"/>
  <c r="BE32" i="3"/>
  <c r="BC32" i="3"/>
  <c r="BA32" i="3"/>
  <c r="AY32" i="3"/>
  <c r="AW32" i="3"/>
  <c r="AU32" i="3"/>
  <c r="AS32" i="3"/>
  <c r="AQ32" i="3"/>
  <c r="AO32" i="3"/>
  <c r="AM32" i="3"/>
  <c r="AK32" i="3"/>
  <c r="AI32" i="3"/>
  <c r="AG32" i="3"/>
  <c r="AE32" i="3"/>
  <c r="AC32" i="3"/>
  <c r="AA32" i="3"/>
  <c r="Y32" i="3"/>
  <c r="W32" i="3"/>
  <c r="U32" i="3"/>
  <c r="S32" i="3"/>
  <c r="Q32" i="3"/>
  <c r="O32" i="3"/>
  <c r="M32" i="3"/>
  <c r="K32" i="3"/>
  <c r="I32" i="3"/>
  <c r="G32" i="3"/>
  <c r="E32" i="3"/>
  <c r="D32" i="3" s="1"/>
  <c r="B32" i="3"/>
  <c r="B31" i="3"/>
  <c r="FS31" i="3" s="1"/>
  <c r="B30" i="3"/>
  <c r="B29" i="3"/>
  <c r="GF26" i="3"/>
  <c r="GD26" i="3"/>
  <c r="GB26" i="3"/>
  <c r="FZ26" i="3"/>
  <c r="FX26" i="3"/>
  <c r="FV26" i="3"/>
  <c r="FT26" i="3"/>
  <c r="FR26" i="3"/>
  <c r="FP26" i="3"/>
  <c r="FN26" i="3"/>
  <c r="FL26" i="3"/>
  <c r="FJ26" i="3"/>
  <c r="FH26" i="3"/>
  <c r="FF26" i="3"/>
  <c r="FD26" i="3"/>
  <c r="FB26" i="3"/>
  <c r="EZ26" i="3"/>
  <c r="EX26" i="3"/>
  <c r="EV26" i="3"/>
  <c r="ET26" i="3"/>
  <c r="ER26" i="3"/>
  <c r="EP26" i="3"/>
  <c r="EN26" i="3"/>
  <c r="EL26" i="3"/>
  <c r="EJ26" i="3"/>
  <c r="EH26" i="3"/>
  <c r="EF26" i="3"/>
  <c r="ED26" i="3"/>
  <c r="EB26" i="3"/>
  <c r="DZ26" i="3"/>
  <c r="DX26" i="3"/>
  <c r="DV26" i="3"/>
  <c r="DT26" i="3"/>
  <c r="DR26" i="3"/>
  <c r="DP26" i="3"/>
  <c r="DN26" i="3"/>
  <c r="DL26" i="3"/>
  <c r="DJ26" i="3"/>
  <c r="DH26" i="3"/>
  <c r="DF26" i="3"/>
  <c r="DD26" i="3"/>
  <c r="DB26" i="3"/>
  <c r="CZ26" i="3"/>
  <c r="CX26" i="3"/>
  <c r="CV26" i="3"/>
  <c r="CT26" i="3"/>
  <c r="CR26" i="3"/>
  <c r="CP26" i="3"/>
  <c r="CN26" i="3"/>
  <c r="CL26" i="3"/>
  <c r="CJ26" i="3"/>
  <c r="CH26" i="3"/>
  <c r="CF26" i="3"/>
  <c r="CD26" i="3"/>
  <c r="CB26" i="3"/>
  <c r="BZ26" i="3"/>
  <c r="BX26" i="3"/>
  <c r="BV26" i="3"/>
  <c r="BT26" i="3"/>
  <c r="BR26" i="3"/>
  <c r="BP26" i="3"/>
  <c r="BN26" i="3"/>
  <c r="BL26" i="3"/>
  <c r="BJ26" i="3"/>
  <c r="BH26" i="3"/>
  <c r="BF26" i="3"/>
  <c r="BD26" i="3"/>
  <c r="BB26" i="3"/>
  <c r="AZ26" i="3"/>
  <c r="AX26" i="3"/>
  <c r="AV26" i="3"/>
  <c r="AT26" i="3"/>
  <c r="AR26" i="3"/>
  <c r="AP26" i="3"/>
  <c r="AN26" i="3"/>
  <c r="AL26" i="3"/>
  <c r="AJ26" i="3"/>
  <c r="AH26" i="3"/>
  <c r="AF26" i="3"/>
  <c r="AD26" i="3"/>
  <c r="AB26" i="3"/>
  <c r="Z26" i="3"/>
  <c r="X26" i="3"/>
  <c r="V26" i="3"/>
  <c r="T26" i="3"/>
  <c r="R26" i="3"/>
  <c r="P26" i="3"/>
  <c r="N26" i="3"/>
  <c r="L26" i="3"/>
  <c r="J26" i="3"/>
  <c r="H26" i="3"/>
  <c r="F26" i="3"/>
  <c r="BD24" i="3"/>
  <c r="GF23" i="3"/>
  <c r="GD23" i="3"/>
  <c r="GB23" i="3"/>
  <c r="FZ23" i="3"/>
  <c r="FX23" i="3"/>
  <c r="FV23" i="3"/>
  <c r="FT23" i="3"/>
  <c r="FR23" i="3"/>
  <c r="FP23" i="3"/>
  <c r="FN23" i="3"/>
  <c r="FL23" i="3"/>
  <c r="FJ23" i="3"/>
  <c r="FH23" i="3"/>
  <c r="FF23" i="3"/>
  <c r="FD23" i="3"/>
  <c r="FB23" i="3"/>
  <c r="EZ23" i="3"/>
  <c r="EX23" i="3"/>
  <c r="EV23" i="3"/>
  <c r="ET23" i="3"/>
  <c r="ER23" i="3"/>
  <c r="EP23" i="3"/>
  <c r="EN23" i="3"/>
  <c r="EL23" i="3"/>
  <c r="EJ23" i="3"/>
  <c r="EH23" i="3"/>
  <c r="EF23" i="3"/>
  <c r="ED23" i="3"/>
  <c r="EB23" i="3"/>
  <c r="DZ23" i="3"/>
  <c r="DX23" i="3"/>
  <c r="DV23" i="3"/>
  <c r="DT23" i="3"/>
  <c r="DR23" i="3"/>
  <c r="DP23" i="3"/>
  <c r="DN23" i="3"/>
  <c r="DL23" i="3"/>
  <c r="DJ23" i="3"/>
  <c r="DH23" i="3"/>
  <c r="DF23" i="3"/>
  <c r="DD23" i="3"/>
  <c r="DB23" i="3"/>
  <c r="CZ23" i="3"/>
  <c r="CX23" i="3"/>
  <c r="CV23" i="3"/>
  <c r="CT23" i="3"/>
  <c r="CR23" i="3"/>
  <c r="CP23" i="3"/>
  <c r="CN23" i="3"/>
  <c r="CL23" i="3"/>
  <c r="CJ23" i="3"/>
  <c r="CH23" i="3"/>
  <c r="CF23" i="3"/>
  <c r="CD23" i="3"/>
  <c r="CB23" i="3"/>
  <c r="BZ23" i="3"/>
  <c r="BX23" i="3"/>
  <c r="BV23" i="3"/>
  <c r="BT23" i="3"/>
  <c r="BR23" i="3"/>
  <c r="BP23" i="3"/>
  <c r="BN23" i="3"/>
  <c r="BL23" i="3"/>
  <c r="BJ23" i="3"/>
  <c r="BH23" i="3"/>
  <c r="BF23" i="3"/>
  <c r="BD23" i="3"/>
  <c r="BB23" i="3"/>
  <c r="AZ23" i="3"/>
  <c r="AX23" i="3"/>
  <c r="AV23" i="3"/>
  <c r="AT23" i="3"/>
  <c r="AR23" i="3"/>
  <c r="AP23" i="3"/>
  <c r="AN23" i="3"/>
  <c r="AL23" i="3"/>
  <c r="AJ23" i="3"/>
  <c r="AH23" i="3"/>
  <c r="AF23" i="3"/>
  <c r="AD23" i="3"/>
  <c r="AB23" i="3"/>
  <c r="Z23" i="3"/>
  <c r="X23" i="3"/>
  <c r="V23" i="3"/>
  <c r="T23" i="3"/>
  <c r="R23" i="3"/>
  <c r="P23" i="3"/>
  <c r="N23" i="3"/>
  <c r="L23" i="3"/>
  <c r="J23" i="3"/>
  <c r="F23" i="3"/>
  <c r="H23" i="3" s="1"/>
  <c r="GF22" i="3"/>
  <c r="GD22" i="3"/>
  <c r="GB22" i="3"/>
  <c r="FZ22" i="3"/>
  <c r="FX22" i="3"/>
  <c r="FV22" i="3"/>
  <c r="FT22" i="3"/>
  <c r="FR22" i="3"/>
  <c r="FP22" i="3"/>
  <c r="FN22" i="3"/>
  <c r="FL22" i="3"/>
  <c r="FJ22" i="3"/>
  <c r="FH22" i="3"/>
  <c r="FF22" i="3"/>
  <c r="FD22" i="3"/>
  <c r="FB22" i="3"/>
  <c r="EZ22" i="3"/>
  <c r="EX22" i="3"/>
  <c r="EV22" i="3"/>
  <c r="ET22" i="3"/>
  <c r="ER22" i="3"/>
  <c r="EP22" i="3"/>
  <c r="EN22" i="3"/>
  <c r="EL22" i="3"/>
  <c r="EJ22" i="3"/>
  <c r="EH22" i="3"/>
  <c r="EF22" i="3"/>
  <c r="ED22" i="3"/>
  <c r="EB22" i="3"/>
  <c r="DZ22" i="3"/>
  <c r="DX22" i="3"/>
  <c r="DV22" i="3"/>
  <c r="DT22" i="3"/>
  <c r="DR22" i="3"/>
  <c r="DP22" i="3"/>
  <c r="DN22" i="3"/>
  <c r="DL22" i="3"/>
  <c r="DJ22" i="3"/>
  <c r="DH22" i="3"/>
  <c r="DF22" i="3"/>
  <c r="DD22" i="3"/>
  <c r="DB22" i="3"/>
  <c r="CZ22" i="3"/>
  <c r="CX22" i="3"/>
  <c r="CV22" i="3"/>
  <c r="CT22" i="3"/>
  <c r="CR22" i="3"/>
  <c r="CP22" i="3"/>
  <c r="CN22" i="3"/>
  <c r="CL22" i="3"/>
  <c r="CJ22" i="3"/>
  <c r="CH22" i="3"/>
  <c r="CF22" i="3"/>
  <c r="CD22" i="3"/>
  <c r="CB22" i="3"/>
  <c r="BZ22" i="3"/>
  <c r="BX22" i="3"/>
  <c r="BV22" i="3"/>
  <c r="BT22" i="3"/>
  <c r="BR22" i="3"/>
  <c r="BP22" i="3"/>
  <c r="BN22" i="3"/>
  <c r="BL22" i="3"/>
  <c r="BJ22" i="3"/>
  <c r="BH22" i="3"/>
  <c r="BF22" i="3"/>
  <c r="BD22" i="3"/>
  <c r="BB22" i="3"/>
  <c r="AZ22" i="3"/>
  <c r="AX22" i="3"/>
  <c r="AV22" i="3"/>
  <c r="AT22" i="3"/>
  <c r="AR22" i="3"/>
  <c r="AP22" i="3"/>
  <c r="AN22" i="3"/>
  <c r="AL22" i="3"/>
  <c r="AJ22" i="3"/>
  <c r="AH22" i="3"/>
  <c r="AF22" i="3"/>
  <c r="AD22" i="3"/>
  <c r="AB22" i="3"/>
  <c r="Z22" i="3"/>
  <c r="X22" i="3"/>
  <c r="V22" i="3"/>
  <c r="T22" i="3"/>
  <c r="R22" i="3"/>
  <c r="P22" i="3"/>
  <c r="N22" i="3"/>
  <c r="L22" i="3"/>
  <c r="J22" i="3"/>
  <c r="H22" i="3"/>
  <c r="F22" i="3"/>
  <c r="GF21" i="3"/>
  <c r="GD21" i="3"/>
  <c r="GB21" i="3"/>
  <c r="FZ21" i="3"/>
  <c r="FX21" i="3"/>
  <c r="FV21" i="3"/>
  <c r="FT21" i="3"/>
  <c r="FR21" i="3"/>
  <c r="FP21" i="3"/>
  <c r="FN21" i="3"/>
  <c r="FL21" i="3"/>
  <c r="FJ21" i="3"/>
  <c r="FH21" i="3"/>
  <c r="FF21" i="3"/>
  <c r="FD21" i="3"/>
  <c r="FB21" i="3"/>
  <c r="EZ21" i="3"/>
  <c r="EX21" i="3"/>
  <c r="EV21" i="3"/>
  <c r="ET21" i="3"/>
  <c r="ER21" i="3"/>
  <c r="EP21" i="3"/>
  <c r="EN21" i="3"/>
  <c r="EL21" i="3"/>
  <c r="EJ21" i="3"/>
  <c r="EH21" i="3"/>
  <c r="EF21" i="3"/>
  <c r="ED21" i="3"/>
  <c r="EB21" i="3"/>
  <c r="DZ21" i="3"/>
  <c r="DX21" i="3"/>
  <c r="DV21" i="3"/>
  <c r="DT21" i="3"/>
  <c r="DR21" i="3"/>
  <c r="DP21" i="3"/>
  <c r="DN21" i="3"/>
  <c r="DL21" i="3"/>
  <c r="DJ21" i="3"/>
  <c r="DH21" i="3"/>
  <c r="DF21" i="3"/>
  <c r="DD21" i="3"/>
  <c r="DB21" i="3"/>
  <c r="CZ21" i="3"/>
  <c r="CX21" i="3"/>
  <c r="CV21" i="3"/>
  <c r="CT21" i="3"/>
  <c r="CR21" i="3"/>
  <c r="CP21" i="3"/>
  <c r="CN21" i="3"/>
  <c r="CL21" i="3"/>
  <c r="CJ21" i="3"/>
  <c r="CH21" i="3"/>
  <c r="CF21" i="3"/>
  <c r="CD21" i="3"/>
  <c r="CB21" i="3"/>
  <c r="BZ21" i="3"/>
  <c r="BX21" i="3"/>
  <c r="BV21" i="3"/>
  <c r="BT21" i="3"/>
  <c r="BR21" i="3"/>
  <c r="BP21" i="3"/>
  <c r="BN21" i="3"/>
  <c r="BL21" i="3"/>
  <c r="BJ21" i="3"/>
  <c r="BH21" i="3"/>
  <c r="BF21" i="3"/>
  <c r="BD21" i="3"/>
  <c r="BB21" i="3"/>
  <c r="AZ21" i="3"/>
  <c r="AX21" i="3"/>
  <c r="AV21" i="3"/>
  <c r="AT21" i="3"/>
  <c r="AR21" i="3"/>
  <c r="AP21" i="3"/>
  <c r="AN21" i="3"/>
  <c r="AL21" i="3"/>
  <c r="AJ21" i="3"/>
  <c r="AH21" i="3"/>
  <c r="AF21" i="3"/>
  <c r="AD21" i="3"/>
  <c r="AB21" i="3"/>
  <c r="Z21" i="3"/>
  <c r="X21" i="3"/>
  <c r="V21" i="3"/>
  <c r="T21" i="3"/>
  <c r="R21" i="3"/>
  <c r="P21" i="3"/>
  <c r="N21" i="3"/>
  <c r="L21" i="3"/>
  <c r="J21" i="3"/>
  <c r="H21" i="3"/>
  <c r="F21" i="3"/>
  <c r="GF20" i="3"/>
  <c r="GD20" i="3"/>
  <c r="GB20" i="3"/>
  <c r="FZ20" i="3"/>
  <c r="FX20" i="3"/>
  <c r="FV20" i="3"/>
  <c r="FT20" i="3"/>
  <c r="FR20" i="3"/>
  <c r="FP20" i="3"/>
  <c r="FN20" i="3"/>
  <c r="FL20" i="3"/>
  <c r="FJ20" i="3"/>
  <c r="FH20" i="3"/>
  <c r="FF20" i="3"/>
  <c r="FD20" i="3"/>
  <c r="FB20" i="3"/>
  <c r="EZ20" i="3"/>
  <c r="EX20" i="3"/>
  <c r="EV20" i="3"/>
  <c r="ET20" i="3"/>
  <c r="ER20" i="3"/>
  <c r="EP20" i="3"/>
  <c r="EN20" i="3"/>
  <c r="EL20" i="3"/>
  <c r="EJ20" i="3"/>
  <c r="EH20" i="3"/>
  <c r="EF20" i="3"/>
  <c r="ED20" i="3"/>
  <c r="EB20" i="3"/>
  <c r="DZ20" i="3"/>
  <c r="DX20" i="3"/>
  <c r="DV20" i="3"/>
  <c r="DT20" i="3"/>
  <c r="DR20" i="3"/>
  <c r="DP20" i="3"/>
  <c r="DN20" i="3"/>
  <c r="DL20" i="3"/>
  <c r="DJ20" i="3"/>
  <c r="DH20" i="3"/>
  <c r="DF20" i="3"/>
  <c r="DD20" i="3"/>
  <c r="DB20" i="3"/>
  <c r="CZ20" i="3"/>
  <c r="CX20" i="3"/>
  <c r="CV20" i="3"/>
  <c r="CT20" i="3"/>
  <c r="CR20" i="3"/>
  <c r="CP20" i="3"/>
  <c r="CN20" i="3"/>
  <c r="CL20" i="3"/>
  <c r="CJ20" i="3"/>
  <c r="CH20" i="3"/>
  <c r="CF20" i="3"/>
  <c r="CD20" i="3"/>
  <c r="CB20" i="3"/>
  <c r="BZ20" i="3"/>
  <c r="BX20" i="3"/>
  <c r="BV20" i="3"/>
  <c r="BT20" i="3"/>
  <c r="BR20" i="3"/>
  <c r="BP20" i="3"/>
  <c r="BN20" i="3"/>
  <c r="BL20" i="3"/>
  <c r="BJ20" i="3"/>
  <c r="BH20" i="3"/>
  <c r="BF20" i="3"/>
  <c r="BD20" i="3"/>
  <c r="AZ20" i="3"/>
  <c r="AX20" i="3"/>
  <c r="AV20" i="3"/>
  <c r="AT20" i="3"/>
  <c r="AR20" i="3"/>
  <c r="AP20" i="3"/>
  <c r="AN20" i="3"/>
  <c r="AL20" i="3"/>
  <c r="AJ20" i="3"/>
  <c r="AH20" i="3"/>
  <c r="AF20" i="3"/>
  <c r="AD20" i="3"/>
  <c r="AB20" i="3"/>
  <c r="Z20" i="3"/>
  <c r="X20" i="3"/>
  <c r="V20" i="3"/>
  <c r="T20" i="3"/>
  <c r="R20" i="3"/>
  <c r="P20" i="3"/>
  <c r="N20" i="3"/>
  <c r="L20" i="3"/>
  <c r="J20" i="3"/>
  <c r="H20" i="3"/>
  <c r="F20" i="3"/>
  <c r="GF19" i="3"/>
  <c r="GD19" i="3"/>
  <c r="GB19" i="3"/>
  <c r="FZ19" i="3"/>
  <c r="FX19" i="3"/>
  <c r="FV19" i="3"/>
  <c r="FT19" i="3"/>
  <c r="FR19" i="3"/>
  <c r="FP19" i="3"/>
  <c r="FN19" i="3"/>
  <c r="FL19" i="3"/>
  <c r="FJ19" i="3"/>
  <c r="FH19" i="3"/>
  <c r="FF19" i="3"/>
  <c r="FD19" i="3"/>
  <c r="FB19" i="3"/>
  <c r="EZ19" i="3"/>
  <c r="EX19" i="3"/>
  <c r="EV19" i="3"/>
  <c r="ET19" i="3"/>
  <c r="ER19" i="3"/>
  <c r="EP19" i="3"/>
  <c r="EN19" i="3"/>
  <c r="EL19" i="3"/>
  <c r="EJ19" i="3"/>
  <c r="EH19" i="3"/>
  <c r="EF19" i="3"/>
  <c r="ED19" i="3"/>
  <c r="EB19" i="3"/>
  <c r="DZ19" i="3"/>
  <c r="DX19" i="3"/>
  <c r="DV19" i="3"/>
  <c r="DT19" i="3"/>
  <c r="DR19" i="3"/>
  <c r="DP19" i="3"/>
  <c r="DN19" i="3"/>
  <c r="DL19" i="3"/>
  <c r="DJ19" i="3"/>
  <c r="DH19" i="3"/>
  <c r="DF19" i="3"/>
  <c r="DD19" i="3"/>
  <c r="DB19" i="3"/>
  <c r="CZ19" i="3"/>
  <c r="CX19" i="3"/>
  <c r="CV19" i="3"/>
  <c r="CT19" i="3"/>
  <c r="CR19" i="3"/>
  <c r="CP19" i="3"/>
  <c r="CN19" i="3"/>
  <c r="CL19" i="3"/>
  <c r="CJ19" i="3"/>
  <c r="CH19" i="3"/>
  <c r="CF19" i="3"/>
  <c r="CD19" i="3"/>
  <c r="CB19" i="3"/>
  <c r="BZ19" i="3"/>
  <c r="BX19" i="3"/>
  <c r="BV19" i="3"/>
  <c r="BT19" i="3"/>
  <c r="BR19" i="3"/>
  <c r="BP19" i="3"/>
  <c r="BN19" i="3"/>
  <c r="BL19" i="3"/>
  <c r="BJ19" i="3"/>
  <c r="BH19" i="3"/>
  <c r="BF19" i="3"/>
  <c r="BD19" i="3"/>
  <c r="BB19" i="3"/>
  <c r="AZ19" i="3"/>
  <c r="AX19" i="3"/>
  <c r="AV19" i="3"/>
  <c r="AT19" i="3"/>
  <c r="AR19" i="3"/>
  <c r="AP19" i="3"/>
  <c r="AN19" i="3"/>
  <c r="AL19" i="3"/>
  <c r="AJ19" i="3"/>
  <c r="AH19" i="3"/>
  <c r="AF19" i="3"/>
  <c r="AD19" i="3"/>
  <c r="AB19" i="3"/>
  <c r="Z19" i="3"/>
  <c r="X19" i="3"/>
  <c r="V19" i="3"/>
  <c r="T19" i="3"/>
  <c r="R19" i="3"/>
  <c r="P19" i="3"/>
  <c r="N19" i="3"/>
  <c r="L19" i="3"/>
  <c r="J19" i="3"/>
  <c r="F19" i="3"/>
  <c r="H19" i="3" s="1"/>
  <c r="GF18" i="3"/>
  <c r="GD18" i="3"/>
  <c r="GB18" i="3"/>
  <c r="FZ18" i="3"/>
  <c r="FX18" i="3"/>
  <c r="FV18" i="3"/>
  <c r="FT18" i="3"/>
  <c r="FR18" i="3"/>
  <c r="FQ31" i="3" s="1"/>
  <c r="FP18" i="3"/>
  <c r="FN18" i="3"/>
  <c r="FL18" i="3"/>
  <c r="FJ18" i="3"/>
  <c r="FH18" i="3"/>
  <c r="FF18" i="3"/>
  <c r="FD18" i="3"/>
  <c r="FB18" i="3"/>
  <c r="FA31" i="3" s="1"/>
  <c r="EZ18" i="3"/>
  <c r="EX18" i="3"/>
  <c r="EV18" i="3"/>
  <c r="ET18" i="3"/>
  <c r="ER18" i="3"/>
  <c r="EP18" i="3"/>
  <c r="EN18" i="3"/>
  <c r="EL18" i="3"/>
  <c r="EK31" i="3" s="1"/>
  <c r="EJ18" i="3"/>
  <c r="EH18" i="3"/>
  <c r="EF18" i="3"/>
  <c r="ED18" i="3"/>
  <c r="EB18" i="3"/>
  <c r="DZ18" i="3"/>
  <c r="DX18" i="3"/>
  <c r="DV18" i="3"/>
  <c r="DU31" i="3" s="1"/>
  <c r="DT18" i="3"/>
  <c r="DR18" i="3"/>
  <c r="DP18" i="3"/>
  <c r="DN18" i="3"/>
  <c r="DL18" i="3"/>
  <c r="DJ18" i="3"/>
  <c r="DH18" i="3"/>
  <c r="DF18" i="3"/>
  <c r="DE31" i="3" s="1"/>
  <c r="DD18" i="3"/>
  <c r="DB18" i="3"/>
  <c r="CZ18" i="3"/>
  <c r="CX18" i="3"/>
  <c r="CV18" i="3"/>
  <c r="CT18" i="3"/>
  <c r="CR18" i="3"/>
  <c r="CP18" i="3"/>
  <c r="CO31" i="3" s="1"/>
  <c r="CN18" i="3"/>
  <c r="CL18" i="3"/>
  <c r="CJ18" i="3"/>
  <c r="CH18" i="3"/>
  <c r="CF18" i="3"/>
  <c r="CD18" i="3"/>
  <c r="CB18" i="3"/>
  <c r="BZ18" i="3"/>
  <c r="BY31" i="3" s="1"/>
  <c r="BX18" i="3"/>
  <c r="BV18" i="3"/>
  <c r="BT18" i="3"/>
  <c r="BR18" i="3"/>
  <c r="BP18" i="3"/>
  <c r="BN18" i="3"/>
  <c r="BL18" i="3"/>
  <c r="BJ18" i="3"/>
  <c r="BI31" i="3" s="1"/>
  <c r="BH18" i="3"/>
  <c r="BF18" i="3"/>
  <c r="BD18" i="3"/>
  <c r="BB18" i="3"/>
  <c r="AZ18" i="3"/>
  <c r="AX18" i="3"/>
  <c r="AV18" i="3"/>
  <c r="AT18" i="3"/>
  <c r="AS31" i="3" s="1"/>
  <c r="AR18" i="3"/>
  <c r="AP18" i="3"/>
  <c r="AN18" i="3"/>
  <c r="AL18" i="3"/>
  <c r="AJ18" i="3"/>
  <c r="AH18" i="3"/>
  <c r="AF18" i="3"/>
  <c r="AD18" i="3"/>
  <c r="AC31" i="3" s="1"/>
  <c r="AB18" i="3"/>
  <c r="Z18" i="3"/>
  <c r="X18" i="3"/>
  <c r="V18" i="3"/>
  <c r="T18" i="3"/>
  <c r="R18" i="3"/>
  <c r="P18" i="3"/>
  <c r="N18" i="3"/>
  <c r="M31" i="3" s="1"/>
  <c r="L18" i="3"/>
  <c r="J18" i="3"/>
  <c r="H18" i="3"/>
  <c r="F18" i="3"/>
  <c r="GF17" i="3"/>
  <c r="GE31" i="3" s="1"/>
  <c r="GD17" i="3"/>
  <c r="GB17" i="3"/>
  <c r="GA31" i="3" s="1"/>
  <c r="FZ17" i="3"/>
  <c r="FX17" i="3"/>
  <c r="FV17" i="3"/>
  <c r="FT17" i="3"/>
  <c r="FR17" i="3"/>
  <c r="FP17" i="3"/>
  <c r="FO31" i="3" s="1"/>
  <c r="FN17" i="3"/>
  <c r="FL17" i="3"/>
  <c r="FK31" i="3" s="1"/>
  <c r="FJ17" i="3"/>
  <c r="FH17" i="3"/>
  <c r="FF17" i="3"/>
  <c r="FD17" i="3"/>
  <c r="FB17" i="3"/>
  <c r="EZ17" i="3"/>
  <c r="EY31" i="3" s="1"/>
  <c r="EX17" i="3"/>
  <c r="EV17" i="3"/>
  <c r="EU31" i="3" s="1"/>
  <c r="ET17" i="3"/>
  <c r="ER17" i="3"/>
  <c r="EP17" i="3"/>
  <c r="EN17" i="3"/>
  <c r="EL17" i="3"/>
  <c r="EJ17" i="3"/>
  <c r="EI31" i="3" s="1"/>
  <c r="EH17" i="3"/>
  <c r="EH3" i="3" s="1"/>
  <c r="EF17" i="3"/>
  <c r="EE31" i="3" s="1"/>
  <c r="ED17" i="3"/>
  <c r="EB17" i="3"/>
  <c r="DZ17" i="3"/>
  <c r="DX17" i="3"/>
  <c r="DV17" i="3"/>
  <c r="DT17" i="3"/>
  <c r="DS31" i="3" s="1"/>
  <c r="DR17" i="3"/>
  <c r="DP17" i="3"/>
  <c r="DO31" i="3" s="1"/>
  <c r="DN17" i="3"/>
  <c r="DL17" i="3"/>
  <c r="DJ17" i="3"/>
  <c r="DH17" i="3"/>
  <c r="DF17" i="3"/>
  <c r="DD17" i="3"/>
  <c r="DC31" i="3" s="1"/>
  <c r="DB17" i="3"/>
  <c r="DB3" i="3" s="1"/>
  <c r="CZ17" i="3"/>
  <c r="CY31" i="3" s="1"/>
  <c r="CX17" i="3"/>
  <c r="CV17" i="3"/>
  <c r="CT17" i="3"/>
  <c r="CR17" i="3"/>
  <c r="CP17" i="3"/>
  <c r="CN17" i="3"/>
  <c r="CL17" i="3"/>
  <c r="CL3" i="3" s="1"/>
  <c r="CJ17" i="3"/>
  <c r="CI31" i="3" s="1"/>
  <c r="CH17" i="3"/>
  <c r="CF17" i="3"/>
  <c r="CD17" i="3"/>
  <c r="CB17" i="3"/>
  <c r="BZ17" i="3"/>
  <c r="BX17" i="3"/>
  <c r="BV17" i="3"/>
  <c r="BT17" i="3"/>
  <c r="BS31" i="3" s="1"/>
  <c r="BR17" i="3"/>
  <c r="BP17" i="3"/>
  <c r="BN17" i="3"/>
  <c r="BL17" i="3"/>
  <c r="BJ17" i="3"/>
  <c r="BH17" i="3"/>
  <c r="BF17" i="3"/>
  <c r="BF3" i="3" s="1"/>
  <c r="BD17" i="3"/>
  <c r="BC31" i="3" s="1"/>
  <c r="BB17" i="3"/>
  <c r="AZ17" i="3"/>
  <c r="AX17" i="3"/>
  <c r="AV17" i="3"/>
  <c r="AT17" i="3"/>
  <c r="AR17" i="3"/>
  <c r="AP17" i="3"/>
  <c r="AP3" i="3" s="1"/>
  <c r="AN17" i="3"/>
  <c r="AM31" i="3" s="1"/>
  <c r="AL17" i="3"/>
  <c r="AJ17" i="3"/>
  <c r="AH17" i="3"/>
  <c r="AF17" i="3"/>
  <c r="AD17" i="3"/>
  <c r="AB17" i="3"/>
  <c r="Z17" i="3"/>
  <c r="Z3" i="3" s="1"/>
  <c r="X17" i="3"/>
  <c r="W31" i="3" s="1"/>
  <c r="V17" i="3"/>
  <c r="T17" i="3"/>
  <c r="R17" i="3"/>
  <c r="P17" i="3"/>
  <c r="N17" i="3"/>
  <c r="L17" i="3"/>
  <c r="J17" i="3"/>
  <c r="H17" i="3"/>
  <c r="G31" i="3" s="1"/>
  <c r="F17" i="3"/>
  <c r="GF15" i="3"/>
  <c r="GD15" i="3"/>
  <c r="GB15" i="3"/>
  <c r="FZ15" i="3"/>
  <c r="FX15" i="3"/>
  <c r="FV15" i="3"/>
  <c r="FT15" i="3"/>
  <c r="FR15" i="3"/>
  <c r="FP15" i="3"/>
  <c r="FN15" i="3"/>
  <c r="FL15" i="3"/>
  <c r="FJ15" i="3"/>
  <c r="FH15" i="3"/>
  <c r="FF15" i="3"/>
  <c r="FD15" i="3"/>
  <c r="FB15" i="3"/>
  <c r="EZ15" i="3"/>
  <c r="EX15" i="3"/>
  <c r="EV15" i="3"/>
  <c r="ET15" i="3"/>
  <c r="ER15" i="3"/>
  <c r="EP15" i="3"/>
  <c r="EN15" i="3"/>
  <c r="EL15" i="3"/>
  <c r="EJ15" i="3"/>
  <c r="EH15" i="3"/>
  <c r="EF15" i="3"/>
  <c r="ED15" i="3"/>
  <c r="EB15" i="3"/>
  <c r="DZ15" i="3"/>
  <c r="DX15" i="3"/>
  <c r="DV15" i="3"/>
  <c r="DT15" i="3"/>
  <c r="DR15" i="3"/>
  <c r="DP15" i="3"/>
  <c r="DN15" i="3"/>
  <c r="DL15" i="3"/>
  <c r="DJ15" i="3"/>
  <c r="DH15" i="3"/>
  <c r="DF15" i="3"/>
  <c r="DD15" i="3"/>
  <c r="DB15" i="3"/>
  <c r="CZ15" i="3"/>
  <c r="CX15" i="3"/>
  <c r="CV15" i="3"/>
  <c r="CT15" i="3"/>
  <c r="CR15" i="3"/>
  <c r="CP15" i="3"/>
  <c r="CN15" i="3"/>
  <c r="CL15" i="3"/>
  <c r="CJ15" i="3"/>
  <c r="CH15" i="3"/>
  <c r="CF15" i="3"/>
  <c r="CD15" i="3"/>
  <c r="CB15" i="3"/>
  <c r="BZ15" i="3"/>
  <c r="BX15" i="3"/>
  <c r="BV15" i="3"/>
  <c r="BT15" i="3"/>
  <c r="BR15" i="3"/>
  <c r="BP15" i="3"/>
  <c r="BN15" i="3"/>
  <c r="BL15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F15" i="3"/>
  <c r="H15" i="3" s="1"/>
  <c r="GF14" i="3"/>
  <c r="GD14" i="3"/>
  <c r="GB14" i="3"/>
  <c r="FZ14" i="3"/>
  <c r="FX14" i="3"/>
  <c r="FV14" i="3"/>
  <c r="FT14" i="3"/>
  <c r="FR14" i="3"/>
  <c r="FP14" i="3"/>
  <c r="FN14" i="3"/>
  <c r="FL14" i="3"/>
  <c r="FJ14" i="3"/>
  <c r="FH14" i="3"/>
  <c r="FF14" i="3"/>
  <c r="FD14" i="3"/>
  <c r="FB14" i="3"/>
  <c r="EZ14" i="3"/>
  <c r="EX14" i="3"/>
  <c r="EV14" i="3"/>
  <c r="ET14" i="3"/>
  <c r="ER14" i="3"/>
  <c r="EP14" i="3"/>
  <c r="EN14" i="3"/>
  <c r="EL14" i="3"/>
  <c r="EJ14" i="3"/>
  <c r="EH14" i="3"/>
  <c r="EF14" i="3"/>
  <c r="ED14" i="3"/>
  <c r="EB14" i="3"/>
  <c r="DZ14" i="3"/>
  <c r="DX14" i="3"/>
  <c r="DV14" i="3"/>
  <c r="DT14" i="3"/>
  <c r="DR14" i="3"/>
  <c r="DP14" i="3"/>
  <c r="DN14" i="3"/>
  <c r="DL14" i="3"/>
  <c r="DJ14" i="3"/>
  <c r="DH14" i="3"/>
  <c r="DF14" i="3"/>
  <c r="DD14" i="3"/>
  <c r="DB14" i="3"/>
  <c r="CZ14" i="3"/>
  <c r="CX14" i="3"/>
  <c r="CV14" i="3"/>
  <c r="CT14" i="3"/>
  <c r="CR14" i="3"/>
  <c r="CP14" i="3"/>
  <c r="CN14" i="3"/>
  <c r="CL14" i="3"/>
  <c r="CJ14" i="3"/>
  <c r="CH14" i="3"/>
  <c r="CF14" i="3"/>
  <c r="CD14" i="3"/>
  <c r="CB14" i="3"/>
  <c r="BZ14" i="3"/>
  <c r="BX14" i="3"/>
  <c r="BV14" i="3"/>
  <c r="BT14" i="3"/>
  <c r="BR14" i="3"/>
  <c r="BP14" i="3"/>
  <c r="BN14" i="3"/>
  <c r="BL14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GF13" i="3"/>
  <c r="GD13" i="3"/>
  <c r="GC30" i="3" s="1"/>
  <c r="GB13" i="3"/>
  <c r="FZ13" i="3"/>
  <c r="FX13" i="3"/>
  <c r="FV13" i="3"/>
  <c r="FT13" i="3"/>
  <c r="FR13" i="3"/>
  <c r="FP13" i="3"/>
  <c r="FN13" i="3"/>
  <c r="FM30" i="3" s="1"/>
  <c r="FL13" i="3"/>
  <c r="FJ13" i="3"/>
  <c r="FH13" i="3"/>
  <c r="FF13" i="3"/>
  <c r="FD13" i="3"/>
  <c r="FB13" i="3"/>
  <c r="EZ13" i="3"/>
  <c r="EX13" i="3"/>
  <c r="EW30" i="3" s="1"/>
  <c r="EV13" i="3"/>
  <c r="ET13" i="3"/>
  <c r="ER13" i="3"/>
  <c r="EP13" i="3"/>
  <c r="EN13" i="3"/>
  <c r="EL13" i="3"/>
  <c r="EJ13" i="3"/>
  <c r="EH13" i="3"/>
  <c r="EG30" i="3" s="1"/>
  <c r="EF13" i="3"/>
  <c r="ED13" i="3"/>
  <c r="EB13" i="3"/>
  <c r="DZ13" i="3"/>
  <c r="DX13" i="3"/>
  <c r="DV13" i="3"/>
  <c r="DT13" i="3"/>
  <c r="DR13" i="3"/>
  <c r="DQ30" i="3" s="1"/>
  <c r="DP13" i="3"/>
  <c r="DN13" i="3"/>
  <c r="DL13" i="3"/>
  <c r="DJ13" i="3"/>
  <c r="DH13" i="3"/>
  <c r="DF13" i="3"/>
  <c r="DD13" i="3"/>
  <c r="DB13" i="3"/>
  <c r="DA30" i="3" s="1"/>
  <c r="CZ13" i="3"/>
  <c r="CX13" i="3"/>
  <c r="CV13" i="3"/>
  <c r="CT13" i="3"/>
  <c r="CR13" i="3"/>
  <c r="CP13" i="3"/>
  <c r="CN13" i="3"/>
  <c r="CL13" i="3"/>
  <c r="CK30" i="3" s="1"/>
  <c r="CJ13" i="3"/>
  <c r="CH13" i="3"/>
  <c r="CF13" i="3"/>
  <c r="CD13" i="3"/>
  <c r="CB13" i="3"/>
  <c r="BZ13" i="3"/>
  <c r="BX13" i="3"/>
  <c r="BV13" i="3"/>
  <c r="BU30" i="3" s="1"/>
  <c r="BT13" i="3"/>
  <c r="BR13" i="3"/>
  <c r="BP13" i="3"/>
  <c r="BN13" i="3"/>
  <c r="BL13" i="3"/>
  <c r="BJ13" i="3"/>
  <c r="BH13" i="3"/>
  <c r="BF13" i="3"/>
  <c r="BE30" i="3" s="1"/>
  <c r="BD13" i="3"/>
  <c r="BB13" i="3"/>
  <c r="AZ13" i="3"/>
  <c r="AX13" i="3"/>
  <c r="AV13" i="3"/>
  <c r="AT13" i="3"/>
  <c r="AR13" i="3"/>
  <c r="AP13" i="3"/>
  <c r="AO30" i="3" s="1"/>
  <c r="AN13" i="3"/>
  <c r="AL13" i="3"/>
  <c r="AJ13" i="3"/>
  <c r="AH13" i="3"/>
  <c r="AF13" i="3"/>
  <c r="AD13" i="3"/>
  <c r="AB13" i="3"/>
  <c r="Z13" i="3"/>
  <c r="Y30" i="3" s="1"/>
  <c r="X13" i="3"/>
  <c r="V13" i="3"/>
  <c r="T13" i="3"/>
  <c r="R13" i="3"/>
  <c r="P13" i="3"/>
  <c r="N13" i="3"/>
  <c r="L13" i="3"/>
  <c r="J13" i="3"/>
  <c r="I30" i="3" s="1"/>
  <c r="H13" i="3"/>
  <c r="F13" i="3"/>
  <c r="GF12" i="3"/>
  <c r="GD12" i="3"/>
  <c r="GB12" i="3"/>
  <c r="FZ12" i="3"/>
  <c r="FX12" i="3"/>
  <c r="FV12" i="3"/>
  <c r="FT12" i="3"/>
  <c r="FR12" i="3"/>
  <c r="FP12" i="3"/>
  <c r="FN12" i="3"/>
  <c r="FL12" i="3"/>
  <c r="FJ12" i="3"/>
  <c r="FH12" i="3"/>
  <c r="FF12" i="3"/>
  <c r="FD12" i="3"/>
  <c r="FB12" i="3"/>
  <c r="EZ12" i="3"/>
  <c r="EX12" i="3"/>
  <c r="EV12" i="3"/>
  <c r="ET12" i="3"/>
  <c r="ER12" i="3"/>
  <c r="EP12" i="3"/>
  <c r="EN12" i="3"/>
  <c r="EL12" i="3"/>
  <c r="EJ12" i="3"/>
  <c r="EH12" i="3"/>
  <c r="EF12" i="3"/>
  <c r="ED12" i="3"/>
  <c r="EB12" i="3"/>
  <c r="DZ12" i="3"/>
  <c r="DX12" i="3"/>
  <c r="DV12" i="3"/>
  <c r="DT12" i="3"/>
  <c r="DR12" i="3"/>
  <c r="DP12" i="3"/>
  <c r="DN12" i="3"/>
  <c r="DL12" i="3"/>
  <c r="DJ12" i="3"/>
  <c r="DH12" i="3"/>
  <c r="DF12" i="3"/>
  <c r="DD12" i="3"/>
  <c r="DB12" i="3"/>
  <c r="CZ12" i="3"/>
  <c r="CX12" i="3"/>
  <c r="CV12" i="3"/>
  <c r="CT12" i="3"/>
  <c r="CR12" i="3"/>
  <c r="CP12" i="3"/>
  <c r="CN12" i="3"/>
  <c r="CL12" i="3"/>
  <c r="CJ12" i="3"/>
  <c r="CH12" i="3"/>
  <c r="CF12" i="3"/>
  <c r="CD12" i="3"/>
  <c r="CB12" i="3"/>
  <c r="BZ12" i="3"/>
  <c r="BX12" i="3"/>
  <c r="BV12" i="3"/>
  <c r="BT12" i="3"/>
  <c r="BR12" i="3"/>
  <c r="BP12" i="3"/>
  <c r="BN12" i="3"/>
  <c r="BL12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GF11" i="3"/>
  <c r="GE30" i="3" s="1"/>
  <c r="GD11" i="3"/>
  <c r="GB11" i="3"/>
  <c r="GA30" i="3" s="1"/>
  <c r="FZ11" i="3"/>
  <c r="FX11" i="3"/>
  <c r="FW30" i="3" s="1"/>
  <c r="FV11" i="3"/>
  <c r="FT11" i="3"/>
  <c r="FR11" i="3"/>
  <c r="FQ30" i="3" s="1"/>
  <c r="FP11" i="3"/>
  <c r="FO30" i="3" s="1"/>
  <c r="FN11" i="3"/>
  <c r="FL11" i="3"/>
  <c r="FK30" i="3" s="1"/>
  <c r="FJ11" i="3"/>
  <c r="FH11" i="3"/>
  <c r="FG30" i="3" s="1"/>
  <c r="FF11" i="3"/>
  <c r="FD11" i="3"/>
  <c r="FB11" i="3"/>
  <c r="FA30" i="3" s="1"/>
  <c r="EZ11" i="3"/>
  <c r="EY30" i="3" s="1"/>
  <c r="EX11" i="3"/>
  <c r="EV11" i="3"/>
  <c r="EU30" i="3" s="1"/>
  <c r="ET11" i="3"/>
  <c r="ER11" i="3"/>
  <c r="EQ30" i="3" s="1"/>
  <c r="EP11" i="3"/>
  <c r="EN11" i="3"/>
  <c r="EL11" i="3"/>
  <c r="EK30" i="3" s="1"/>
  <c r="EJ11" i="3"/>
  <c r="EI30" i="3" s="1"/>
  <c r="EH11" i="3"/>
  <c r="EF11" i="3"/>
  <c r="EE30" i="3" s="1"/>
  <c r="ED11" i="3"/>
  <c r="EB11" i="3"/>
  <c r="EA30" i="3" s="1"/>
  <c r="DZ11" i="3"/>
  <c r="DX11" i="3"/>
  <c r="DV11" i="3"/>
  <c r="DU30" i="3" s="1"/>
  <c r="DT11" i="3"/>
  <c r="DS30" i="3" s="1"/>
  <c r="DR11" i="3"/>
  <c r="DP11" i="3"/>
  <c r="DO30" i="3" s="1"/>
  <c r="DN11" i="3"/>
  <c r="DL11" i="3"/>
  <c r="DK30" i="3" s="1"/>
  <c r="DJ11" i="3"/>
  <c r="DH11" i="3"/>
  <c r="DF11" i="3"/>
  <c r="DE30" i="3" s="1"/>
  <c r="DD11" i="3"/>
  <c r="DC30" i="3" s="1"/>
  <c r="DB11" i="3"/>
  <c r="CZ11" i="3"/>
  <c r="CY30" i="3" s="1"/>
  <c r="CX11" i="3"/>
  <c r="CV11" i="3"/>
  <c r="CU30" i="3" s="1"/>
  <c r="CT11" i="3"/>
  <c r="CR11" i="3"/>
  <c r="CP11" i="3"/>
  <c r="CO30" i="3" s="1"/>
  <c r="CN11" i="3"/>
  <c r="CM30" i="3" s="1"/>
  <c r="CL11" i="3"/>
  <c r="CJ11" i="3"/>
  <c r="CI30" i="3" s="1"/>
  <c r="CH11" i="3"/>
  <c r="CF11" i="3"/>
  <c r="CE30" i="3" s="1"/>
  <c r="CD11" i="3"/>
  <c r="CB11" i="3"/>
  <c r="BZ11" i="3"/>
  <c r="BY30" i="3" s="1"/>
  <c r="BX11" i="3"/>
  <c r="BW30" i="3" s="1"/>
  <c r="BV11" i="3"/>
  <c r="BT11" i="3"/>
  <c r="BS30" i="3" s="1"/>
  <c r="BR11" i="3"/>
  <c r="BP11" i="3"/>
  <c r="BO30" i="3" s="1"/>
  <c r="BN11" i="3"/>
  <c r="BL11" i="3"/>
  <c r="BK30" i="3" s="1"/>
  <c r="BJ11" i="3"/>
  <c r="BI30" i="3" s="1"/>
  <c r="BH11" i="3"/>
  <c r="BG30" i="3" s="1"/>
  <c r="BF11" i="3"/>
  <c r="BD11" i="3"/>
  <c r="BC30" i="3" s="1"/>
  <c r="BB11" i="3"/>
  <c r="AZ11" i="3"/>
  <c r="AY30" i="3" s="1"/>
  <c r="AX11" i="3"/>
  <c r="AV11" i="3"/>
  <c r="AU30" i="3" s="1"/>
  <c r="AT11" i="3"/>
  <c r="AS30" i="3" s="1"/>
  <c r="AR11" i="3"/>
  <c r="AQ30" i="3" s="1"/>
  <c r="AP11" i="3"/>
  <c r="AN11" i="3"/>
  <c r="AM30" i="3" s="1"/>
  <c r="AL11" i="3"/>
  <c r="AJ11" i="3"/>
  <c r="AI30" i="3" s="1"/>
  <c r="AH11" i="3"/>
  <c r="AF11" i="3"/>
  <c r="AE30" i="3" s="1"/>
  <c r="AD11" i="3"/>
  <c r="AC30" i="3" s="1"/>
  <c r="AB11" i="3"/>
  <c r="AA30" i="3" s="1"/>
  <c r="Z11" i="3"/>
  <c r="X11" i="3"/>
  <c r="W30" i="3" s="1"/>
  <c r="V11" i="3"/>
  <c r="T11" i="3"/>
  <c r="S30" i="3" s="1"/>
  <c r="R11" i="3"/>
  <c r="P11" i="3"/>
  <c r="O30" i="3" s="1"/>
  <c r="N11" i="3"/>
  <c r="M30" i="3" s="1"/>
  <c r="L11" i="3"/>
  <c r="K30" i="3" s="1"/>
  <c r="J11" i="3"/>
  <c r="H11" i="3"/>
  <c r="G30" i="3" s="1"/>
  <c r="F11" i="3"/>
  <c r="GF9" i="3"/>
  <c r="GD9" i="3"/>
  <c r="GB9" i="3"/>
  <c r="FZ9" i="3"/>
  <c r="FX9" i="3"/>
  <c r="FV9" i="3"/>
  <c r="FT9" i="3"/>
  <c r="FR9" i="3"/>
  <c r="FP9" i="3"/>
  <c r="FN9" i="3"/>
  <c r="FL9" i="3"/>
  <c r="FJ9" i="3"/>
  <c r="FH9" i="3"/>
  <c r="FF9" i="3"/>
  <c r="FD9" i="3"/>
  <c r="FB9" i="3"/>
  <c r="EZ9" i="3"/>
  <c r="EX9" i="3"/>
  <c r="EV9" i="3"/>
  <c r="ET9" i="3"/>
  <c r="ER9" i="3"/>
  <c r="EP9" i="3"/>
  <c r="EN9" i="3"/>
  <c r="EL9" i="3"/>
  <c r="EJ9" i="3"/>
  <c r="EH9" i="3"/>
  <c r="EF9" i="3"/>
  <c r="ED9" i="3"/>
  <c r="EB9" i="3"/>
  <c r="DZ9" i="3"/>
  <c r="DX9" i="3"/>
  <c r="DV9" i="3"/>
  <c r="DT9" i="3"/>
  <c r="DR9" i="3"/>
  <c r="DP9" i="3"/>
  <c r="DN9" i="3"/>
  <c r="DL9" i="3"/>
  <c r="DJ9" i="3"/>
  <c r="DH9" i="3"/>
  <c r="DF9" i="3"/>
  <c r="DD9" i="3"/>
  <c r="DB9" i="3"/>
  <c r="CZ9" i="3"/>
  <c r="CX9" i="3"/>
  <c r="CV9" i="3"/>
  <c r="CT9" i="3"/>
  <c r="CR9" i="3"/>
  <c r="CP9" i="3"/>
  <c r="CN9" i="3"/>
  <c r="CL9" i="3"/>
  <c r="CJ9" i="3"/>
  <c r="CH9" i="3"/>
  <c r="CF9" i="3"/>
  <c r="CD9" i="3"/>
  <c r="BZ9" i="3"/>
  <c r="BV9" i="3"/>
  <c r="BD9" i="3"/>
  <c r="L9" i="3"/>
  <c r="J9" i="3"/>
  <c r="F9" i="3"/>
  <c r="GF8" i="3"/>
  <c r="GD8" i="3"/>
  <c r="GB8" i="3"/>
  <c r="FZ8" i="3"/>
  <c r="FX8" i="3"/>
  <c r="FX3" i="3" s="1"/>
  <c r="FX4" i="3" s="1"/>
  <c r="FV8" i="3"/>
  <c r="FT8" i="3"/>
  <c r="FR8" i="3"/>
  <c r="FP8" i="3"/>
  <c r="FN8" i="3"/>
  <c r="FL8" i="3"/>
  <c r="FJ8" i="3"/>
  <c r="FH8" i="3"/>
  <c r="FH3" i="3" s="1"/>
  <c r="FH4" i="3" s="1"/>
  <c r="FF8" i="3"/>
  <c r="FD8" i="3"/>
  <c r="FB8" i="3"/>
  <c r="EZ8" i="3"/>
  <c r="EX8" i="3"/>
  <c r="EV8" i="3"/>
  <c r="ET8" i="3"/>
  <c r="ER8" i="3"/>
  <c r="ER3" i="3" s="1"/>
  <c r="ER4" i="3" s="1"/>
  <c r="EP8" i="3"/>
  <c r="EN8" i="3"/>
  <c r="EL8" i="3"/>
  <c r="EJ8" i="3"/>
  <c r="EH8" i="3"/>
  <c r="EF8" i="3"/>
  <c r="ED8" i="3"/>
  <c r="EB8" i="3"/>
  <c r="EB3" i="3" s="1"/>
  <c r="EB4" i="3" s="1"/>
  <c r="DZ8" i="3"/>
  <c r="DX8" i="3"/>
  <c r="DV8" i="3"/>
  <c r="DT8" i="3"/>
  <c r="DR8" i="3"/>
  <c r="DP8" i="3"/>
  <c r="DN8" i="3"/>
  <c r="DL8" i="3"/>
  <c r="DL3" i="3" s="1"/>
  <c r="DL4" i="3" s="1"/>
  <c r="DJ8" i="3"/>
  <c r="DH8" i="3"/>
  <c r="DF8" i="3"/>
  <c r="DD8" i="3"/>
  <c r="DB8" i="3"/>
  <c r="CZ8" i="3"/>
  <c r="CX8" i="3"/>
  <c r="CV8" i="3"/>
  <c r="CV3" i="3" s="1"/>
  <c r="CV4" i="3" s="1"/>
  <c r="CT8" i="3"/>
  <c r="CR8" i="3"/>
  <c r="CP8" i="3"/>
  <c r="CN8" i="3"/>
  <c r="CL8" i="3"/>
  <c r="CJ8" i="3"/>
  <c r="CH8" i="3"/>
  <c r="CF8" i="3"/>
  <c r="CF3" i="3" s="1"/>
  <c r="CF4" i="3" s="1"/>
  <c r="CD8" i="3"/>
  <c r="BZ8" i="3"/>
  <c r="BV8" i="3"/>
  <c r="BD8" i="3"/>
  <c r="L8" i="3"/>
  <c r="J8" i="3"/>
  <c r="F8" i="3"/>
  <c r="C8" i="3"/>
  <c r="GF7" i="3"/>
  <c r="GD7" i="3"/>
  <c r="GB7" i="3"/>
  <c r="GB3" i="3" s="1"/>
  <c r="FZ7" i="3"/>
  <c r="FX7" i="3"/>
  <c r="FV7" i="3"/>
  <c r="FT7" i="3"/>
  <c r="FR7" i="3"/>
  <c r="FR3" i="3" s="1"/>
  <c r="FR4" i="3" s="1"/>
  <c r="FP7" i="3"/>
  <c r="FN7" i="3"/>
  <c r="FL7" i="3"/>
  <c r="FJ7" i="3"/>
  <c r="FH7" i="3"/>
  <c r="FF7" i="3"/>
  <c r="FD7" i="3"/>
  <c r="FB7" i="3"/>
  <c r="FB3" i="3" s="1"/>
  <c r="FB4" i="3" s="1"/>
  <c r="EZ7" i="3"/>
  <c r="EX7" i="3"/>
  <c r="EV7" i="3"/>
  <c r="ET7" i="3"/>
  <c r="ER7" i="3"/>
  <c r="EP7" i="3"/>
  <c r="EN7" i="3"/>
  <c r="EL7" i="3"/>
  <c r="EL3" i="3" s="1"/>
  <c r="EL4" i="3" s="1"/>
  <c r="EJ7" i="3"/>
  <c r="EH7" i="3"/>
  <c r="EF7" i="3"/>
  <c r="ED7" i="3"/>
  <c r="EB7" i="3"/>
  <c r="DZ7" i="3"/>
  <c r="DX7" i="3"/>
  <c r="DV7" i="3"/>
  <c r="DV3" i="3" s="1"/>
  <c r="DV4" i="3" s="1"/>
  <c r="DT7" i="3"/>
  <c r="DR7" i="3"/>
  <c r="DP7" i="3"/>
  <c r="DP3" i="3" s="1"/>
  <c r="DN7" i="3"/>
  <c r="DL7" i="3"/>
  <c r="DJ7" i="3"/>
  <c r="DH7" i="3"/>
  <c r="DF7" i="3"/>
  <c r="DF3" i="3" s="1"/>
  <c r="DF4" i="3" s="1"/>
  <c r="DD7" i="3"/>
  <c r="DB7" i="3"/>
  <c r="CZ7" i="3"/>
  <c r="CX7" i="3"/>
  <c r="CV7" i="3"/>
  <c r="CT7" i="3"/>
  <c r="CR7" i="3"/>
  <c r="CP7" i="3"/>
  <c r="CP3" i="3" s="1"/>
  <c r="CP4" i="3" s="1"/>
  <c r="CN7" i="3"/>
  <c r="CL7" i="3"/>
  <c r="CJ7" i="3"/>
  <c r="CH7" i="3"/>
  <c r="CF7" i="3"/>
  <c r="CD7" i="3"/>
  <c r="BZ7" i="3"/>
  <c r="BV7" i="3"/>
  <c r="BV3" i="3" s="1"/>
  <c r="BV4" i="3" s="1"/>
  <c r="BD7" i="3"/>
  <c r="L7" i="3"/>
  <c r="J7" i="3"/>
  <c r="J3" i="3" s="1"/>
  <c r="F7" i="3"/>
  <c r="GF6" i="3"/>
  <c r="GD6" i="3"/>
  <c r="GB6" i="3"/>
  <c r="FZ6" i="3"/>
  <c r="FX6" i="3"/>
  <c r="FV6" i="3"/>
  <c r="FT6" i="3"/>
  <c r="FR6" i="3"/>
  <c r="FP6" i="3"/>
  <c r="FN6" i="3"/>
  <c r="FL6" i="3"/>
  <c r="FJ6" i="3"/>
  <c r="FH6" i="3"/>
  <c r="FF6" i="3"/>
  <c r="FF3" i="3" s="1"/>
  <c r="FD6" i="3"/>
  <c r="FB6" i="3"/>
  <c r="EZ6" i="3"/>
  <c r="EX6" i="3"/>
  <c r="EV6" i="3"/>
  <c r="ET6" i="3"/>
  <c r="ER6" i="3"/>
  <c r="EP6" i="3"/>
  <c r="EP3" i="3" s="1"/>
  <c r="EP4" i="3" s="1"/>
  <c r="EN6" i="3"/>
  <c r="EL6" i="3"/>
  <c r="EJ6" i="3"/>
  <c r="EH6" i="3"/>
  <c r="EF6" i="3"/>
  <c r="ED6" i="3"/>
  <c r="EB6" i="3"/>
  <c r="DZ6" i="3"/>
  <c r="DZ3" i="3" s="1"/>
  <c r="DX6" i="3"/>
  <c r="DV6" i="3"/>
  <c r="DT6" i="3"/>
  <c r="DR6" i="3"/>
  <c r="DP6" i="3"/>
  <c r="DN6" i="3"/>
  <c r="DL6" i="3"/>
  <c r="DJ6" i="3"/>
  <c r="DH6" i="3"/>
  <c r="DF6" i="3"/>
  <c r="DD6" i="3"/>
  <c r="DB6" i="3"/>
  <c r="CZ6" i="3"/>
  <c r="CX6" i="3"/>
  <c r="CV6" i="3"/>
  <c r="CT6" i="3"/>
  <c r="CR6" i="3"/>
  <c r="CP6" i="3"/>
  <c r="CN6" i="3"/>
  <c r="CL6" i="3"/>
  <c r="CJ6" i="3"/>
  <c r="CH6" i="3"/>
  <c r="CF6" i="3"/>
  <c r="CD6" i="3"/>
  <c r="CB6" i="3"/>
  <c r="BZ6" i="3"/>
  <c r="BX6" i="3"/>
  <c r="BV6" i="3"/>
  <c r="BT6" i="3"/>
  <c r="BR6" i="3"/>
  <c r="BP6" i="3"/>
  <c r="BN6" i="3"/>
  <c r="BL6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F6" i="3"/>
  <c r="GF5" i="3"/>
  <c r="GD5" i="3"/>
  <c r="GC29" i="3" s="1"/>
  <c r="GB5" i="3"/>
  <c r="GA29" i="3" s="1"/>
  <c r="FZ5" i="3"/>
  <c r="FX5" i="3"/>
  <c r="FV5" i="3"/>
  <c r="FT5" i="3"/>
  <c r="FR5" i="3"/>
  <c r="FP5" i="3"/>
  <c r="FN5" i="3"/>
  <c r="FM29" i="3" s="1"/>
  <c r="FL5" i="3"/>
  <c r="FK29" i="3" s="1"/>
  <c r="FJ5" i="3"/>
  <c r="FH5" i="3"/>
  <c r="FF5" i="3"/>
  <c r="FD5" i="3"/>
  <c r="FB5" i="3"/>
  <c r="EZ5" i="3"/>
  <c r="EX5" i="3"/>
  <c r="EW29" i="3" s="1"/>
  <c r="EV5" i="3"/>
  <c r="EU29" i="3" s="1"/>
  <c r="ET5" i="3"/>
  <c r="ER5" i="3"/>
  <c r="EP5" i="3"/>
  <c r="EN5" i="3"/>
  <c r="EL5" i="3"/>
  <c r="EJ5" i="3"/>
  <c r="EH5" i="3"/>
  <c r="EG29" i="3" s="1"/>
  <c r="EF5" i="3"/>
  <c r="EE29" i="3" s="1"/>
  <c r="ED5" i="3"/>
  <c r="EB5" i="3"/>
  <c r="DZ5" i="3"/>
  <c r="DX5" i="3"/>
  <c r="DV5" i="3"/>
  <c r="DT5" i="3"/>
  <c r="DT3" i="3" s="1"/>
  <c r="DT4" i="3" s="1"/>
  <c r="DR5" i="3"/>
  <c r="DQ29" i="3" s="1"/>
  <c r="DP5" i="3"/>
  <c r="DO29" i="3" s="1"/>
  <c r="DN5" i="3"/>
  <c r="DL5" i="3"/>
  <c r="DJ5" i="3"/>
  <c r="DH5" i="3"/>
  <c r="DF5" i="3"/>
  <c r="DD5" i="3"/>
  <c r="DD3" i="3" s="1"/>
  <c r="DD4" i="3" s="1"/>
  <c r="DB5" i="3"/>
  <c r="DA29" i="3" s="1"/>
  <c r="CZ5" i="3"/>
  <c r="CY29" i="3" s="1"/>
  <c r="CX5" i="3"/>
  <c r="CV5" i="3"/>
  <c r="CT5" i="3"/>
  <c r="CR5" i="3"/>
  <c r="CQ29" i="3" s="1"/>
  <c r="CP5" i="3"/>
  <c r="CN5" i="3"/>
  <c r="CM29" i="3" s="1"/>
  <c r="CL5" i="3"/>
  <c r="CK29" i="3" s="1"/>
  <c r="CJ5" i="3"/>
  <c r="CI29" i="3" s="1"/>
  <c r="CH5" i="3"/>
  <c r="CF5" i="3"/>
  <c r="CD5" i="3"/>
  <c r="CB5" i="3"/>
  <c r="CA29" i="3" s="1"/>
  <c r="BZ5" i="3"/>
  <c r="BX5" i="3"/>
  <c r="BW29" i="3" s="1"/>
  <c r="BV5" i="3"/>
  <c r="BT5" i="3"/>
  <c r="BS29" i="3" s="1"/>
  <c r="BR5" i="3"/>
  <c r="BP5" i="3"/>
  <c r="BO29" i="3" s="1"/>
  <c r="BN5" i="3"/>
  <c r="BL5" i="3"/>
  <c r="BK29" i="3" s="1"/>
  <c r="BJ5" i="3"/>
  <c r="BH5" i="3"/>
  <c r="BG29" i="3" s="1"/>
  <c r="BF5" i="3"/>
  <c r="BE29" i="3" s="1"/>
  <c r="BD5" i="3"/>
  <c r="BC29" i="3" s="1"/>
  <c r="BB5" i="3"/>
  <c r="AZ5" i="3"/>
  <c r="AY29" i="3" s="1"/>
  <c r="AX5" i="3"/>
  <c r="AV5" i="3"/>
  <c r="AU29" i="3" s="1"/>
  <c r="AT5" i="3"/>
  <c r="AR5" i="3"/>
  <c r="AQ29" i="3" s="1"/>
  <c r="AP5" i="3"/>
  <c r="AO29" i="3" s="1"/>
  <c r="AN5" i="3"/>
  <c r="AM29" i="3" s="1"/>
  <c r="AL5" i="3"/>
  <c r="AJ5" i="3"/>
  <c r="AI29" i="3" s="1"/>
  <c r="AH5" i="3"/>
  <c r="AF5" i="3"/>
  <c r="AE29" i="3" s="1"/>
  <c r="AD5" i="3"/>
  <c r="AB5" i="3"/>
  <c r="AA29" i="3" s="1"/>
  <c r="Z5" i="3"/>
  <c r="Y29" i="3" s="1"/>
  <c r="X5" i="3"/>
  <c r="W29" i="3" s="1"/>
  <c r="V5" i="3"/>
  <c r="T5" i="3"/>
  <c r="S29" i="3" s="1"/>
  <c r="R5" i="3"/>
  <c r="P5" i="3"/>
  <c r="O29" i="3" s="1"/>
  <c r="N5" i="3"/>
  <c r="L5" i="3"/>
  <c r="K29" i="3" s="1"/>
  <c r="J5" i="3"/>
  <c r="I29" i="3" s="1"/>
  <c r="H5" i="3"/>
  <c r="F5" i="3"/>
  <c r="EH4" i="3"/>
  <c r="GF3" i="3"/>
  <c r="GF4" i="3" s="1"/>
  <c r="GD3" i="3"/>
  <c r="FV3" i="3"/>
  <c r="FP3" i="3"/>
  <c r="FP4" i="3" s="1"/>
  <c r="FN3" i="3"/>
  <c r="FL3" i="3"/>
  <c r="EZ3" i="3"/>
  <c r="EX3" i="3"/>
  <c r="EX4" i="3" s="1"/>
  <c r="EV3" i="3"/>
  <c r="EJ3" i="3"/>
  <c r="EF3" i="3"/>
  <c r="DR3" i="3"/>
  <c r="DR4" i="3" s="1"/>
  <c r="DJ3" i="3"/>
  <c r="CZ3" i="3"/>
  <c r="CT3" i="3"/>
  <c r="CT4" i="3" s="1"/>
  <c r="CR3" i="3"/>
  <c r="CJ3" i="3"/>
  <c r="CD3" i="3"/>
  <c r="CB3" i="3"/>
  <c r="BT3" i="3"/>
  <c r="BP3" i="3"/>
  <c r="BP4" i="3" s="1"/>
  <c r="BN3" i="3"/>
  <c r="BL3" i="3"/>
  <c r="BD3" i="3"/>
  <c r="AZ3" i="3"/>
  <c r="AX3" i="3"/>
  <c r="AV3" i="3"/>
  <c r="AV4" i="3" s="1"/>
  <c r="AN3" i="3"/>
  <c r="AJ3" i="3"/>
  <c r="AJ4" i="3" s="1"/>
  <c r="AH3" i="3"/>
  <c r="AF3" i="3"/>
  <c r="X3" i="3"/>
  <c r="T3" i="3"/>
  <c r="R3" i="3"/>
  <c r="P3" i="3"/>
  <c r="P4" i="3" s="1"/>
  <c r="B3" i="3"/>
  <c r="T44" i="2"/>
  <c r="R44" i="2"/>
  <c r="P44" i="2"/>
  <c r="N44" i="2"/>
  <c r="L44" i="2"/>
  <c r="J44" i="2"/>
  <c r="H44" i="2"/>
  <c r="F44" i="2"/>
  <c r="D44" i="2"/>
  <c r="J39" i="2"/>
  <c r="L39" i="2" s="1"/>
  <c r="N39" i="2" s="1"/>
  <c r="P39" i="2" s="1"/>
  <c r="R39" i="2" s="1"/>
  <c r="T39" i="2" s="1"/>
  <c r="V39" i="2" s="1"/>
  <c r="X39" i="2" s="1"/>
  <c r="Z39" i="2" s="1"/>
  <c r="AB39" i="2" s="1"/>
  <c r="AD39" i="2" s="1"/>
  <c r="AF39" i="2" s="1"/>
  <c r="AH39" i="2" s="1"/>
  <c r="AJ39" i="2" s="1"/>
  <c r="AL39" i="2" s="1"/>
  <c r="AN39" i="2" s="1"/>
  <c r="AP39" i="2" s="1"/>
  <c r="AR39" i="2" s="1"/>
  <c r="AT39" i="2" s="1"/>
  <c r="AV39" i="2" s="1"/>
  <c r="AX39" i="2" s="1"/>
  <c r="AZ39" i="2" s="1"/>
  <c r="BB39" i="2" s="1"/>
  <c r="BD39" i="2" s="1"/>
  <c r="BF39" i="2" s="1"/>
  <c r="BH39" i="2" s="1"/>
  <c r="BJ39" i="2" s="1"/>
  <c r="BL39" i="2" s="1"/>
  <c r="BN39" i="2" s="1"/>
  <c r="BP39" i="2" s="1"/>
  <c r="BR39" i="2" s="1"/>
  <c r="BT39" i="2" s="1"/>
  <c r="BV39" i="2" s="1"/>
  <c r="BX39" i="2" s="1"/>
  <c r="BZ39" i="2" s="1"/>
  <c r="CB39" i="2" s="1"/>
  <c r="CD39" i="2" s="1"/>
  <c r="CF39" i="2" s="1"/>
  <c r="CH39" i="2" s="1"/>
  <c r="CJ39" i="2" s="1"/>
  <c r="CL39" i="2" s="1"/>
  <c r="CN39" i="2" s="1"/>
  <c r="CP39" i="2" s="1"/>
  <c r="CR39" i="2" s="1"/>
  <c r="CT39" i="2" s="1"/>
  <c r="CV39" i="2" s="1"/>
  <c r="CX39" i="2" s="1"/>
  <c r="CZ39" i="2" s="1"/>
  <c r="DB39" i="2" s="1"/>
  <c r="DD39" i="2" s="1"/>
  <c r="DF39" i="2" s="1"/>
  <c r="DH39" i="2" s="1"/>
  <c r="DJ39" i="2" s="1"/>
  <c r="DL39" i="2" s="1"/>
  <c r="DN39" i="2" s="1"/>
  <c r="DP39" i="2" s="1"/>
  <c r="DR39" i="2" s="1"/>
  <c r="DT39" i="2" s="1"/>
  <c r="DV39" i="2" s="1"/>
  <c r="DX39" i="2" s="1"/>
  <c r="DZ39" i="2" s="1"/>
  <c r="EB39" i="2" s="1"/>
  <c r="ED39" i="2" s="1"/>
  <c r="EF39" i="2" s="1"/>
  <c r="EH39" i="2" s="1"/>
  <c r="EJ39" i="2" s="1"/>
  <c r="EL39" i="2" s="1"/>
  <c r="EN39" i="2" s="1"/>
  <c r="EP39" i="2" s="1"/>
  <c r="ER39" i="2" s="1"/>
  <c r="ET39" i="2" s="1"/>
  <c r="EV39" i="2" s="1"/>
  <c r="EX39" i="2" s="1"/>
  <c r="EZ39" i="2" s="1"/>
  <c r="FB39" i="2" s="1"/>
  <c r="FD39" i="2" s="1"/>
  <c r="FF39" i="2" s="1"/>
  <c r="FH39" i="2" s="1"/>
  <c r="FJ39" i="2" s="1"/>
  <c r="FL39" i="2" s="1"/>
  <c r="FN39" i="2" s="1"/>
  <c r="FP39" i="2" s="1"/>
  <c r="FR39" i="2" s="1"/>
  <c r="FT39" i="2" s="1"/>
  <c r="FV39" i="2" s="1"/>
  <c r="F39" i="2"/>
  <c r="D39" i="2"/>
  <c r="H39" i="2" s="1"/>
  <c r="JB37" i="2"/>
  <c r="CX37" i="2"/>
  <c r="B37" i="2"/>
  <c r="KD36" i="2"/>
  <c r="JN36" i="2"/>
  <c r="HV36" i="2"/>
  <c r="HP36" i="2"/>
  <c r="FX36" i="2"/>
  <c r="FF36" i="2"/>
  <c r="BJ36" i="2"/>
  <c r="AZ36" i="2"/>
  <c r="L36" i="2"/>
  <c r="J36" i="2"/>
  <c r="H36" i="2"/>
  <c r="B36" i="2"/>
  <c r="CH35" i="2"/>
  <c r="B35" i="2"/>
  <c r="EZ34" i="2"/>
  <c r="B34" i="2"/>
  <c r="HL34" i="2" s="1"/>
  <c r="HL33" i="2"/>
  <c r="B33" i="2"/>
  <c r="KI30" i="2"/>
  <c r="KG30" i="2"/>
  <c r="KE30" i="2"/>
  <c r="KC30" i="2"/>
  <c r="KA30" i="2"/>
  <c r="JY30" i="2"/>
  <c r="JW30" i="2"/>
  <c r="JU30" i="2"/>
  <c r="JS30" i="2"/>
  <c r="JQ30" i="2"/>
  <c r="JO30" i="2"/>
  <c r="JM30" i="2"/>
  <c r="JK30" i="2"/>
  <c r="JI30" i="2"/>
  <c r="JG30" i="2"/>
  <c r="JE30" i="2"/>
  <c r="JC30" i="2"/>
  <c r="JA30" i="2"/>
  <c r="IY30" i="2"/>
  <c r="IW30" i="2"/>
  <c r="IU30" i="2"/>
  <c r="IS30" i="2"/>
  <c r="IQ30" i="2"/>
  <c r="IO30" i="2"/>
  <c r="IM30" i="2"/>
  <c r="IK30" i="2"/>
  <c r="II30" i="2"/>
  <c r="IG30" i="2"/>
  <c r="IE30" i="2"/>
  <c r="IC30" i="2"/>
  <c r="IA30" i="2"/>
  <c r="HY30" i="2"/>
  <c r="HW30" i="2"/>
  <c r="HU30" i="2"/>
  <c r="HS30" i="2"/>
  <c r="HQ30" i="2"/>
  <c r="HO30" i="2"/>
  <c r="HM30" i="2"/>
  <c r="HK30" i="2"/>
  <c r="HI30" i="2"/>
  <c r="HG30" i="2"/>
  <c r="HE30" i="2"/>
  <c r="HC30" i="2"/>
  <c r="HA30" i="2"/>
  <c r="GY30" i="2"/>
  <c r="GW30" i="2"/>
  <c r="GU30" i="2"/>
  <c r="GS30" i="2"/>
  <c r="GQ30" i="2"/>
  <c r="GO30" i="2"/>
  <c r="GM30" i="2"/>
  <c r="GK30" i="2"/>
  <c r="GI30" i="2"/>
  <c r="GG30" i="2"/>
  <c r="GE30" i="2"/>
  <c r="GC30" i="2"/>
  <c r="GA30" i="2"/>
  <c r="FY30" i="2"/>
  <c r="FW30" i="2"/>
  <c r="FU30" i="2"/>
  <c r="FS30" i="2"/>
  <c r="FQ30" i="2"/>
  <c r="FO30" i="2"/>
  <c r="FM30" i="2"/>
  <c r="FK30" i="2"/>
  <c r="FI30" i="2"/>
  <c r="FG30" i="2"/>
  <c r="FE30" i="2"/>
  <c r="FC30" i="2"/>
  <c r="FA30" i="2"/>
  <c r="EY30" i="2"/>
  <c r="EW30" i="2"/>
  <c r="EU30" i="2"/>
  <c r="ES30" i="2"/>
  <c r="EQ30" i="2"/>
  <c r="EO30" i="2"/>
  <c r="EM30" i="2"/>
  <c r="EK30" i="2"/>
  <c r="EI30" i="2"/>
  <c r="EG30" i="2"/>
  <c r="EE30" i="2"/>
  <c r="EC30" i="2"/>
  <c r="EA30" i="2"/>
  <c r="EA3" i="2" s="1"/>
  <c r="DY30" i="2"/>
  <c r="DW30" i="2"/>
  <c r="DU30" i="2"/>
  <c r="DS30" i="2"/>
  <c r="DQ30" i="2"/>
  <c r="DO30" i="2"/>
  <c r="DM30" i="2"/>
  <c r="DK30" i="2"/>
  <c r="DK3" i="2" s="1"/>
  <c r="DK4" i="2" s="1"/>
  <c r="DI30" i="2"/>
  <c r="DG30" i="2"/>
  <c r="DE30" i="2"/>
  <c r="DC30" i="2"/>
  <c r="DA30" i="2"/>
  <c r="CY30" i="2"/>
  <c r="CW30" i="2"/>
  <c r="CU30" i="2"/>
  <c r="CS30" i="2"/>
  <c r="CQ30" i="2"/>
  <c r="CO30" i="2"/>
  <c r="CM30" i="2"/>
  <c r="CK30" i="2"/>
  <c r="CI30" i="2"/>
  <c r="CG30" i="2"/>
  <c r="CE30" i="2"/>
  <c r="CC30" i="2"/>
  <c r="CA30" i="2"/>
  <c r="BY30" i="2"/>
  <c r="BW30" i="2"/>
  <c r="BU30" i="2"/>
  <c r="BS30" i="2"/>
  <c r="BQ30" i="2"/>
  <c r="BO30" i="2"/>
  <c r="BO3" i="2" s="1"/>
  <c r="BM30" i="2"/>
  <c r="BK30" i="2"/>
  <c r="BI30" i="2"/>
  <c r="BG30" i="2"/>
  <c r="BE30" i="2"/>
  <c r="BC30" i="2"/>
  <c r="BA30" i="2"/>
  <c r="AY30" i="2"/>
  <c r="AW30" i="2"/>
  <c r="AU30" i="2"/>
  <c r="AS30" i="2"/>
  <c r="AQ30" i="2"/>
  <c r="AO30" i="2"/>
  <c r="AM30" i="2"/>
  <c r="AK30" i="2"/>
  <c r="AI30" i="2"/>
  <c r="AG30" i="2"/>
  <c r="AE30" i="2"/>
  <c r="AC30" i="2"/>
  <c r="AA30" i="2"/>
  <c r="Y30" i="2"/>
  <c r="W30" i="2"/>
  <c r="U30" i="2"/>
  <c r="S30" i="2"/>
  <c r="Q30" i="2"/>
  <c r="O30" i="2"/>
  <c r="M30" i="2"/>
  <c r="K30" i="2"/>
  <c r="I30" i="2"/>
  <c r="G30" i="2"/>
  <c r="E30" i="2"/>
  <c r="C30" i="2"/>
  <c r="KI29" i="2"/>
  <c r="KG29" i="2"/>
  <c r="KE29" i="2"/>
  <c r="KC29" i="2"/>
  <c r="KA29" i="2"/>
  <c r="JY29" i="2"/>
  <c r="JW29" i="2"/>
  <c r="JU29" i="2"/>
  <c r="JS29" i="2"/>
  <c r="JQ29" i="2"/>
  <c r="JO29" i="2"/>
  <c r="JM29" i="2"/>
  <c r="JK29" i="2"/>
  <c r="JI29" i="2"/>
  <c r="JG29" i="2"/>
  <c r="JE29" i="2"/>
  <c r="JC29" i="2"/>
  <c r="JA29" i="2"/>
  <c r="IY29" i="2"/>
  <c r="IW29" i="2"/>
  <c r="IU29" i="2"/>
  <c r="IS29" i="2"/>
  <c r="IQ29" i="2"/>
  <c r="IO29" i="2"/>
  <c r="IN37" i="2" s="1"/>
  <c r="IM29" i="2"/>
  <c r="IK29" i="2"/>
  <c r="II29" i="2"/>
  <c r="IG29" i="2"/>
  <c r="IE29" i="2"/>
  <c r="IC29" i="2"/>
  <c r="IA29" i="2"/>
  <c r="HY29" i="2"/>
  <c r="HW29" i="2"/>
  <c r="HU29" i="2"/>
  <c r="HS29" i="2"/>
  <c r="HQ29" i="2"/>
  <c r="HO29" i="2"/>
  <c r="HM29" i="2"/>
  <c r="HK29" i="2"/>
  <c r="HI29" i="2"/>
  <c r="HG29" i="2"/>
  <c r="HE29" i="2"/>
  <c r="HC29" i="2"/>
  <c r="HA29" i="2"/>
  <c r="GY29" i="2"/>
  <c r="GW29" i="2"/>
  <c r="GU29" i="2"/>
  <c r="GS29" i="2"/>
  <c r="GQ29" i="2"/>
  <c r="GO29" i="2"/>
  <c r="GM29" i="2"/>
  <c r="GK29" i="2"/>
  <c r="GI29" i="2"/>
  <c r="GG29" i="2"/>
  <c r="GE29" i="2"/>
  <c r="GC29" i="2"/>
  <c r="GA29" i="2"/>
  <c r="FY29" i="2"/>
  <c r="FW29" i="2"/>
  <c r="FU29" i="2"/>
  <c r="FS29" i="2"/>
  <c r="FQ29" i="2"/>
  <c r="FO29" i="2"/>
  <c r="FM29" i="2"/>
  <c r="FK29" i="2"/>
  <c r="FI29" i="2"/>
  <c r="FG29" i="2"/>
  <c r="FE29" i="2"/>
  <c r="FC29" i="2"/>
  <c r="FA29" i="2"/>
  <c r="EY29" i="2"/>
  <c r="EW29" i="2"/>
  <c r="EU29" i="2"/>
  <c r="ES29" i="2"/>
  <c r="EQ29" i="2"/>
  <c r="EO29" i="2"/>
  <c r="EM29" i="2"/>
  <c r="EK29" i="2"/>
  <c r="EI29" i="2"/>
  <c r="EG29" i="2"/>
  <c r="EE29" i="2"/>
  <c r="EC29" i="2"/>
  <c r="EA29" i="2"/>
  <c r="DY29" i="2"/>
  <c r="DW29" i="2"/>
  <c r="DU29" i="2"/>
  <c r="DS29" i="2"/>
  <c r="DQ29" i="2"/>
  <c r="DP37" i="2" s="1"/>
  <c r="DO29" i="2"/>
  <c r="DM29" i="2"/>
  <c r="DK29" i="2"/>
  <c r="DI29" i="2"/>
  <c r="DG29" i="2"/>
  <c r="DE29" i="2"/>
  <c r="DC29" i="2"/>
  <c r="DA29" i="2"/>
  <c r="CY29" i="2"/>
  <c r="CW29" i="2"/>
  <c r="CU29" i="2"/>
  <c r="CS29" i="2"/>
  <c r="CQ29" i="2"/>
  <c r="CO29" i="2"/>
  <c r="CM29" i="2"/>
  <c r="CK29" i="2"/>
  <c r="CI29" i="2"/>
  <c r="CG29" i="2"/>
  <c r="CE29" i="2"/>
  <c r="CC29" i="2"/>
  <c r="CA29" i="2"/>
  <c r="BY29" i="2"/>
  <c r="BW29" i="2"/>
  <c r="BU29" i="2"/>
  <c r="BS29" i="2"/>
  <c r="BQ29" i="2"/>
  <c r="BO29" i="2"/>
  <c r="BM29" i="2"/>
  <c r="BK29" i="2"/>
  <c r="BI29" i="2"/>
  <c r="BG29" i="2"/>
  <c r="BE29" i="2"/>
  <c r="BC29" i="2"/>
  <c r="BA29" i="2"/>
  <c r="AY29" i="2"/>
  <c r="AW29" i="2"/>
  <c r="AU29" i="2"/>
  <c r="AS29" i="2"/>
  <c r="AQ29" i="2"/>
  <c r="AO29" i="2"/>
  <c r="AN37" i="2" s="1"/>
  <c r="AM29" i="2"/>
  <c r="AK29" i="2"/>
  <c r="AI29" i="2"/>
  <c r="AG29" i="2"/>
  <c r="AE29" i="2"/>
  <c r="AC29" i="2"/>
  <c r="AA29" i="2"/>
  <c r="Y29" i="2"/>
  <c r="W29" i="2"/>
  <c r="U29" i="2"/>
  <c r="S29" i="2"/>
  <c r="Q29" i="2"/>
  <c r="O29" i="2"/>
  <c r="M29" i="2"/>
  <c r="K29" i="2"/>
  <c r="I29" i="2"/>
  <c r="G29" i="2"/>
  <c r="E29" i="2"/>
  <c r="KI28" i="2"/>
  <c r="KG28" i="2"/>
  <c r="KE28" i="2"/>
  <c r="KC28" i="2"/>
  <c r="KA28" i="2"/>
  <c r="JY28" i="2"/>
  <c r="JW28" i="2"/>
  <c r="JU28" i="2"/>
  <c r="JS28" i="2"/>
  <c r="JQ28" i="2"/>
  <c r="JO28" i="2"/>
  <c r="JM28" i="2"/>
  <c r="JK28" i="2"/>
  <c r="JI28" i="2"/>
  <c r="JG28" i="2"/>
  <c r="JE28" i="2"/>
  <c r="JC28" i="2"/>
  <c r="JA28" i="2"/>
  <c r="IY28" i="2"/>
  <c r="IW28" i="2"/>
  <c r="IU28" i="2"/>
  <c r="IS28" i="2"/>
  <c r="IQ28" i="2"/>
  <c r="IO28" i="2"/>
  <c r="IM28" i="2"/>
  <c r="IK28" i="2"/>
  <c r="II28" i="2"/>
  <c r="IG28" i="2"/>
  <c r="IE28" i="2"/>
  <c r="IC28" i="2"/>
  <c r="IA28" i="2"/>
  <c r="HY28" i="2"/>
  <c r="HW28" i="2"/>
  <c r="HU28" i="2"/>
  <c r="HS28" i="2"/>
  <c r="HQ28" i="2"/>
  <c r="HO28" i="2"/>
  <c r="HM28" i="2"/>
  <c r="HK28" i="2"/>
  <c r="HI28" i="2"/>
  <c r="HG28" i="2"/>
  <c r="HE28" i="2"/>
  <c r="HC28" i="2"/>
  <c r="HA28" i="2"/>
  <c r="GY28" i="2"/>
  <c r="GX37" i="2" s="1"/>
  <c r="GW28" i="2"/>
  <c r="GU28" i="2"/>
  <c r="GS28" i="2"/>
  <c r="GQ28" i="2"/>
  <c r="GO28" i="2"/>
  <c r="GM28" i="2"/>
  <c r="GK28" i="2"/>
  <c r="GI28" i="2"/>
  <c r="GG28" i="2"/>
  <c r="GE28" i="2"/>
  <c r="GC28" i="2"/>
  <c r="GA28" i="2"/>
  <c r="FY28" i="2"/>
  <c r="FW28" i="2"/>
  <c r="FU28" i="2"/>
  <c r="FS28" i="2"/>
  <c r="FQ28" i="2"/>
  <c r="FO28" i="2"/>
  <c r="FN37" i="2" s="1"/>
  <c r="FM28" i="2"/>
  <c r="FK28" i="2"/>
  <c r="FI28" i="2"/>
  <c r="FG28" i="2"/>
  <c r="FE28" i="2"/>
  <c r="FC28" i="2"/>
  <c r="FA28" i="2"/>
  <c r="EY28" i="2"/>
  <c r="EW28" i="2"/>
  <c r="EU28" i="2"/>
  <c r="ES28" i="2"/>
  <c r="EQ28" i="2"/>
  <c r="EO28" i="2"/>
  <c r="EM28" i="2"/>
  <c r="EK28" i="2"/>
  <c r="EI28" i="2"/>
  <c r="EG28" i="2"/>
  <c r="EE28" i="2"/>
  <c r="EC28" i="2"/>
  <c r="EA28" i="2"/>
  <c r="DY28" i="2"/>
  <c r="DW28" i="2"/>
  <c r="DU28" i="2"/>
  <c r="DS28" i="2"/>
  <c r="DQ28" i="2"/>
  <c r="DO28" i="2"/>
  <c r="DM28" i="2"/>
  <c r="DK28" i="2"/>
  <c r="DI28" i="2"/>
  <c r="DG28" i="2"/>
  <c r="DE28" i="2"/>
  <c r="DC28" i="2"/>
  <c r="DA28" i="2"/>
  <c r="CY28" i="2"/>
  <c r="CW28" i="2"/>
  <c r="CU28" i="2"/>
  <c r="CS28" i="2"/>
  <c r="CQ28" i="2"/>
  <c r="CO28" i="2"/>
  <c r="CM28" i="2"/>
  <c r="CK28" i="2"/>
  <c r="CI28" i="2"/>
  <c r="CG28" i="2"/>
  <c r="CE28" i="2"/>
  <c r="CC28" i="2"/>
  <c r="CA28" i="2"/>
  <c r="BY28" i="2"/>
  <c r="BW28" i="2"/>
  <c r="BU28" i="2"/>
  <c r="BS28" i="2"/>
  <c r="BQ28" i="2"/>
  <c r="BO28" i="2"/>
  <c r="BM28" i="2"/>
  <c r="BK28" i="2"/>
  <c r="BI28" i="2"/>
  <c r="BG28" i="2"/>
  <c r="BE28" i="2"/>
  <c r="BC28" i="2"/>
  <c r="BA28" i="2"/>
  <c r="AY28" i="2"/>
  <c r="AW28" i="2"/>
  <c r="AU28" i="2"/>
  <c r="AS28" i="2"/>
  <c r="AQ28" i="2"/>
  <c r="AO28" i="2"/>
  <c r="AM28" i="2"/>
  <c r="AK28" i="2"/>
  <c r="AI28" i="2"/>
  <c r="AG28" i="2"/>
  <c r="AE28" i="2"/>
  <c r="AC28" i="2"/>
  <c r="AA28" i="2"/>
  <c r="Y28" i="2"/>
  <c r="W28" i="2"/>
  <c r="U28" i="2"/>
  <c r="S28" i="2"/>
  <c r="Q28" i="2"/>
  <c r="O28" i="2"/>
  <c r="M28" i="2"/>
  <c r="K28" i="2"/>
  <c r="I28" i="2"/>
  <c r="G28" i="2"/>
  <c r="E28" i="2"/>
  <c r="KI27" i="2"/>
  <c r="KH37" i="2" s="1"/>
  <c r="KG27" i="2"/>
  <c r="KE27" i="2"/>
  <c r="KC27" i="2"/>
  <c r="KA27" i="2"/>
  <c r="JY27" i="2"/>
  <c r="JX37" i="2" s="1"/>
  <c r="JW27" i="2"/>
  <c r="JV37" i="2" s="1"/>
  <c r="JU27" i="2"/>
  <c r="JS27" i="2"/>
  <c r="JR37" i="2" s="1"/>
  <c r="JQ27" i="2"/>
  <c r="JO27" i="2"/>
  <c r="JM27" i="2"/>
  <c r="JK27" i="2"/>
  <c r="JI27" i="2"/>
  <c r="JH37" i="2" s="1"/>
  <c r="JG27" i="2"/>
  <c r="JE27" i="2"/>
  <c r="JC27" i="2"/>
  <c r="JA27" i="2"/>
  <c r="IY27" i="2"/>
  <c r="IW27" i="2"/>
  <c r="IU27" i="2"/>
  <c r="IS27" i="2"/>
  <c r="IR37" i="2" s="1"/>
  <c r="IQ27" i="2"/>
  <c r="IP37" i="2" s="1"/>
  <c r="IO27" i="2"/>
  <c r="IM27" i="2"/>
  <c r="IL37" i="2" s="1"/>
  <c r="IK27" i="2"/>
  <c r="II27" i="2"/>
  <c r="IG27" i="2"/>
  <c r="IE27" i="2"/>
  <c r="IC27" i="2"/>
  <c r="IB37" i="2" s="1"/>
  <c r="IA27" i="2"/>
  <c r="HY27" i="2"/>
  <c r="HW27" i="2"/>
  <c r="HV37" i="2" s="1"/>
  <c r="HU27" i="2"/>
  <c r="HS27" i="2"/>
  <c r="HQ27" i="2"/>
  <c r="HO27" i="2"/>
  <c r="HM27" i="2"/>
  <c r="HL37" i="2" s="1"/>
  <c r="HK27" i="2"/>
  <c r="HJ37" i="2" s="1"/>
  <c r="HI27" i="2"/>
  <c r="HG27" i="2"/>
  <c r="HF37" i="2" s="1"/>
  <c r="HE27" i="2"/>
  <c r="HC27" i="2"/>
  <c r="HA27" i="2"/>
  <c r="GW27" i="2"/>
  <c r="GV37" i="2" s="1"/>
  <c r="GU27" i="2"/>
  <c r="GT37" i="2" s="1"/>
  <c r="GS27" i="2"/>
  <c r="GQ27" i="2"/>
  <c r="GP37" i="2" s="1"/>
  <c r="GO27" i="2"/>
  <c r="GM27" i="2"/>
  <c r="GK27" i="2"/>
  <c r="GI27" i="2"/>
  <c r="GH37" i="2" s="1"/>
  <c r="GG27" i="2"/>
  <c r="GF37" i="2" s="1"/>
  <c r="GE27" i="2"/>
  <c r="GC27" i="2"/>
  <c r="GA27" i="2"/>
  <c r="FZ37" i="2" s="1"/>
  <c r="FY27" i="2"/>
  <c r="FW27" i="2"/>
  <c r="FU27" i="2"/>
  <c r="FS27" i="2"/>
  <c r="FR37" i="2" s="1"/>
  <c r="FQ27" i="2"/>
  <c r="FP37" i="2" s="1"/>
  <c r="FO27" i="2"/>
  <c r="FM27" i="2"/>
  <c r="FK27" i="2"/>
  <c r="FJ37" i="2" s="1"/>
  <c r="FI27" i="2"/>
  <c r="FG27" i="2"/>
  <c r="FE27" i="2"/>
  <c r="FC27" i="2"/>
  <c r="FB37" i="2" s="1"/>
  <c r="FA27" i="2"/>
  <c r="EZ37" i="2" s="1"/>
  <c r="EY27" i="2"/>
  <c r="EW27" i="2"/>
  <c r="EU27" i="2"/>
  <c r="ET37" i="2" s="1"/>
  <c r="ES27" i="2"/>
  <c r="EQ27" i="2"/>
  <c r="EO27" i="2"/>
  <c r="EM27" i="2"/>
  <c r="EL37" i="2" s="1"/>
  <c r="EK27" i="2"/>
  <c r="EJ37" i="2" s="1"/>
  <c r="EI27" i="2"/>
  <c r="EG27" i="2"/>
  <c r="EE27" i="2"/>
  <c r="ED37" i="2" s="1"/>
  <c r="EC27" i="2"/>
  <c r="EA27" i="2"/>
  <c r="DY27" i="2"/>
  <c r="DW27" i="2"/>
  <c r="DV37" i="2" s="1"/>
  <c r="DU27" i="2"/>
  <c r="DT37" i="2" s="1"/>
  <c r="DS27" i="2"/>
  <c r="DQ27" i="2"/>
  <c r="DO27" i="2"/>
  <c r="DN37" i="2" s="1"/>
  <c r="DM27" i="2"/>
  <c r="DK27" i="2"/>
  <c r="DI27" i="2"/>
  <c r="DG27" i="2"/>
  <c r="DF37" i="2" s="1"/>
  <c r="DE27" i="2"/>
  <c r="DD37" i="2" s="1"/>
  <c r="DC27" i="2"/>
  <c r="DA27" i="2"/>
  <c r="CY27" i="2"/>
  <c r="CW27" i="2"/>
  <c r="CU27" i="2"/>
  <c r="CS27" i="2"/>
  <c r="CQ27" i="2"/>
  <c r="CP37" i="2" s="1"/>
  <c r="CO27" i="2"/>
  <c r="CN37" i="2" s="1"/>
  <c r="CM27" i="2"/>
  <c r="CL37" i="2" s="1"/>
  <c r="CK27" i="2"/>
  <c r="CI27" i="2"/>
  <c r="CH37" i="2" s="1"/>
  <c r="CG27" i="2"/>
  <c r="CE27" i="2"/>
  <c r="CC27" i="2"/>
  <c r="CA27" i="2"/>
  <c r="BZ37" i="2" s="1"/>
  <c r="BY27" i="2"/>
  <c r="BX37" i="2" s="1"/>
  <c r="BW27" i="2"/>
  <c r="BV37" i="2" s="1"/>
  <c r="BU27" i="2"/>
  <c r="BS27" i="2"/>
  <c r="BR37" i="2" s="1"/>
  <c r="BQ27" i="2"/>
  <c r="BO27" i="2"/>
  <c r="BM27" i="2"/>
  <c r="BK27" i="2"/>
  <c r="BJ37" i="2" s="1"/>
  <c r="BI27" i="2"/>
  <c r="BH37" i="2" s="1"/>
  <c r="BG27" i="2"/>
  <c r="BE27" i="2"/>
  <c r="BC27" i="2"/>
  <c r="BB37" i="2" s="1"/>
  <c r="BA27" i="2"/>
  <c r="AY27" i="2"/>
  <c r="AW27" i="2"/>
  <c r="AU27" i="2"/>
  <c r="AT37" i="2" s="1"/>
  <c r="AS27" i="2"/>
  <c r="AR37" i="2" s="1"/>
  <c r="AQ27" i="2"/>
  <c r="AP37" i="2" s="1"/>
  <c r="AO27" i="2"/>
  <c r="AM27" i="2"/>
  <c r="AL37" i="2" s="1"/>
  <c r="AK27" i="2"/>
  <c r="AI27" i="2"/>
  <c r="AG27" i="2"/>
  <c r="AE27" i="2"/>
  <c r="AD37" i="2" s="1"/>
  <c r="AC27" i="2"/>
  <c r="AB37" i="2" s="1"/>
  <c r="AA27" i="2"/>
  <c r="Y27" i="2"/>
  <c r="W27" i="2"/>
  <c r="V37" i="2" s="1"/>
  <c r="U27" i="2"/>
  <c r="S27" i="2"/>
  <c r="Q27" i="2"/>
  <c r="O27" i="2"/>
  <c r="N37" i="2" s="1"/>
  <c r="M27" i="2"/>
  <c r="L37" i="2" s="1"/>
  <c r="K27" i="2"/>
  <c r="I27" i="2"/>
  <c r="G27" i="2"/>
  <c r="F37" i="2" s="1"/>
  <c r="E27" i="2"/>
  <c r="KI25" i="2"/>
  <c r="KG25" i="2"/>
  <c r="KE25" i="2"/>
  <c r="KC25" i="2"/>
  <c r="KA25" i="2"/>
  <c r="JY25" i="2"/>
  <c r="JW25" i="2"/>
  <c r="JU25" i="2"/>
  <c r="JS25" i="2"/>
  <c r="JQ25" i="2"/>
  <c r="JO25" i="2"/>
  <c r="JM25" i="2"/>
  <c r="JK25" i="2"/>
  <c r="JI25" i="2"/>
  <c r="JG25" i="2"/>
  <c r="JE25" i="2"/>
  <c r="JC25" i="2"/>
  <c r="JA25" i="2"/>
  <c r="IY25" i="2"/>
  <c r="IW25" i="2"/>
  <c r="IU25" i="2"/>
  <c r="IS25" i="2"/>
  <c r="IQ25" i="2"/>
  <c r="IO25" i="2"/>
  <c r="IM25" i="2"/>
  <c r="IK25" i="2"/>
  <c r="II25" i="2"/>
  <c r="IG25" i="2"/>
  <c r="IE25" i="2"/>
  <c r="IC25" i="2"/>
  <c r="IA25" i="2"/>
  <c r="HY25" i="2"/>
  <c r="HW25" i="2"/>
  <c r="HU25" i="2"/>
  <c r="HS25" i="2"/>
  <c r="HQ25" i="2"/>
  <c r="HO25" i="2"/>
  <c r="HM25" i="2"/>
  <c r="HK25" i="2"/>
  <c r="HI25" i="2"/>
  <c r="HG25" i="2"/>
  <c r="HE25" i="2"/>
  <c r="HC25" i="2"/>
  <c r="HA25" i="2"/>
  <c r="GY25" i="2"/>
  <c r="GW25" i="2"/>
  <c r="GU25" i="2"/>
  <c r="GS25" i="2"/>
  <c r="GQ25" i="2"/>
  <c r="GO25" i="2"/>
  <c r="GM25" i="2"/>
  <c r="GK25" i="2"/>
  <c r="GI25" i="2"/>
  <c r="GG25" i="2"/>
  <c r="GE25" i="2"/>
  <c r="GC25" i="2"/>
  <c r="GA25" i="2"/>
  <c r="FY25" i="2"/>
  <c r="FW25" i="2"/>
  <c r="FU25" i="2"/>
  <c r="FS25" i="2"/>
  <c r="FQ25" i="2"/>
  <c r="FO25" i="2"/>
  <c r="FM25" i="2"/>
  <c r="FK25" i="2"/>
  <c r="FI25" i="2"/>
  <c r="FG25" i="2"/>
  <c r="FE25" i="2"/>
  <c r="FC25" i="2"/>
  <c r="FA25" i="2"/>
  <c r="EY25" i="2"/>
  <c r="EW25" i="2"/>
  <c r="EU25" i="2"/>
  <c r="ES25" i="2"/>
  <c r="EQ25" i="2"/>
  <c r="EO25" i="2"/>
  <c r="EM25" i="2"/>
  <c r="EK25" i="2"/>
  <c r="EI25" i="2"/>
  <c r="EG25" i="2"/>
  <c r="EE25" i="2"/>
  <c r="EC25" i="2"/>
  <c r="EA25" i="2"/>
  <c r="DY25" i="2"/>
  <c r="DW25" i="2"/>
  <c r="DU25" i="2"/>
  <c r="DS25" i="2"/>
  <c r="DQ25" i="2"/>
  <c r="DO25" i="2"/>
  <c r="DM25" i="2"/>
  <c r="DK25" i="2"/>
  <c r="DI25" i="2"/>
  <c r="DG25" i="2"/>
  <c r="DE25" i="2"/>
  <c r="DC25" i="2"/>
  <c r="DA25" i="2"/>
  <c r="CY25" i="2"/>
  <c r="CW25" i="2"/>
  <c r="CU25" i="2"/>
  <c r="CS25" i="2"/>
  <c r="CQ25" i="2"/>
  <c r="CO25" i="2"/>
  <c r="CM25" i="2"/>
  <c r="CK25" i="2"/>
  <c r="CI25" i="2"/>
  <c r="CG25" i="2"/>
  <c r="CE25" i="2"/>
  <c r="CC25" i="2"/>
  <c r="CA25" i="2"/>
  <c r="BY25" i="2"/>
  <c r="BW25" i="2"/>
  <c r="BU25" i="2"/>
  <c r="BS25" i="2"/>
  <c r="BQ25" i="2"/>
  <c r="BO25" i="2"/>
  <c r="BM25" i="2"/>
  <c r="BK25" i="2"/>
  <c r="BI25" i="2"/>
  <c r="BG25" i="2"/>
  <c r="BE25" i="2"/>
  <c r="BC25" i="2"/>
  <c r="BA25" i="2"/>
  <c r="AY25" i="2"/>
  <c r="AW25" i="2"/>
  <c r="AU25" i="2"/>
  <c r="AS25" i="2"/>
  <c r="AQ25" i="2"/>
  <c r="AO25" i="2"/>
  <c r="AM25" i="2"/>
  <c r="AK25" i="2"/>
  <c r="AI25" i="2"/>
  <c r="AG25" i="2"/>
  <c r="AE25" i="2"/>
  <c r="AC25" i="2"/>
  <c r="AA25" i="2"/>
  <c r="Y25" i="2"/>
  <c r="W25" i="2"/>
  <c r="U25" i="2"/>
  <c r="S25" i="2"/>
  <c r="Q25" i="2"/>
  <c r="O25" i="2"/>
  <c r="G25" i="2"/>
  <c r="E25" i="2"/>
  <c r="KI24" i="2"/>
  <c r="KG24" i="2"/>
  <c r="KE24" i="2"/>
  <c r="KC24" i="2"/>
  <c r="KB36" i="2" s="1"/>
  <c r="KA24" i="2"/>
  <c r="JY24" i="2"/>
  <c r="JW24" i="2"/>
  <c r="JU24" i="2"/>
  <c r="JS24" i="2"/>
  <c r="JQ24" i="2"/>
  <c r="JO24" i="2"/>
  <c r="JM24" i="2"/>
  <c r="JK24" i="2"/>
  <c r="JI24" i="2"/>
  <c r="JG24" i="2"/>
  <c r="JE24" i="2"/>
  <c r="JC24" i="2"/>
  <c r="JA24" i="2"/>
  <c r="IY24" i="2"/>
  <c r="IW24" i="2"/>
  <c r="IU24" i="2"/>
  <c r="IT36" i="2" s="1"/>
  <c r="IS24" i="2"/>
  <c r="IQ24" i="2"/>
  <c r="IO24" i="2"/>
  <c r="IM24" i="2"/>
  <c r="IK24" i="2"/>
  <c r="II24" i="2"/>
  <c r="IG24" i="2"/>
  <c r="IE24" i="2"/>
  <c r="IC24" i="2"/>
  <c r="IA24" i="2"/>
  <c r="HY24" i="2"/>
  <c r="HW24" i="2"/>
  <c r="HU24" i="2"/>
  <c r="HS24" i="2"/>
  <c r="HR36" i="2" s="1"/>
  <c r="HQ24" i="2"/>
  <c r="HO24" i="2"/>
  <c r="HM24" i="2"/>
  <c r="HK24" i="2"/>
  <c r="HI24" i="2"/>
  <c r="HG24" i="2"/>
  <c r="HE24" i="2"/>
  <c r="HC24" i="2"/>
  <c r="HA24" i="2"/>
  <c r="GY24" i="2"/>
  <c r="GX36" i="2" s="1"/>
  <c r="GW24" i="2"/>
  <c r="GU24" i="2"/>
  <c r="GS24" i="2"/>
  <c r="GQ24" i="2"/>
  <c r="GO24" i="2"/>
  <c r="GM24" i="2"/>
  <c r="GK24" i="2"/>
  <c r="GI24" i="2"/>
  <c r="GG24" i="2"/>
  <c r="GE24" i="2"/>
  <c r="GC24" i="2"/>
  <c r="GA24" i="2"/>
  <c r="FY24" i="2"/>
  <c r="FW24" i="2"/>
  <c r="FU24" i="2"/>
  <c r="FS24" i="2"/>
  <c r="FQ24" i="2"/>
  <c r="FO24" i="2"/>
  <c r="FM24" i="2"/>
  <c r="FK24" i="2"/>
  <c r="FI24" i="2"/>
  <c r="FG24" i="2"/>
  <c r="FE24" i="2"/>
  <c r="FC24" i="2"/>
  <c r="FA24" i="2"/>
  <c r="EY24" i="2"/>
  <c r="EW24" i="2"/>
  <c r="EU24" i="2"/>
  <c r="ES24" i="2"/>
  <c r="EQ24" i="2"/>
  <c r="EP36" i="2" s="1"/>
  <c r="EO24" i="2"/>
  <c r="EM24" i="2"/>
  <c r="EL36" i="2" s="1"/>
  <c r="EK24" i="2"/>
  <c r="EI24" i="2"/>
  <c r="EG24" i="2"/>
  <c r="EE24" i="2"/>
  <c r="EC24" i="2"/>
  <c r="EA24" i="2"/>
  <c r="DY24" i="2"/>
  <c r="DW24" i="2"/>
  <c r="DU24" i="2"/>
  <c r="DS24" i="2"/>
  <c r="DQ24" i="2"/>
  <c r="DO24" i="2"/>
  <c r="DN36" i="2" s="1"/>
  <c r="DM24" i="2"/>
  <c r="DL36" i="2" s="1"/>
  <c r="DK24" i="2"/>
  <c r="DI24" i="2"/>
  <c r="DG24" i="2"/>
  <c r="DE24" i="2"/>
  <c r="DC24" i="2"/>
  <c r="DA24" i="2"/>
  <c r="CY24" i="2"/>
  <c r="CW24" i="2"/>
  <c r="CU24" i="2"/>
  <c r="CS24" i="2"/>
  <c r="CR36" i="2" s="1"/>
  <c r="CQ24" i="2"/>
  <c r="CO24" i="2"/>
  <c r="CM24" i="2"/>
  <c r="CK24" i="2"/>
  <c r="CI24" i="2"/>
  <c r="CG24" i="2"/>
  <c r="CE24" i="2"/>
  <c r="CD36" i="2" s="1"/>
  <c r="CC24" i="2"/>
  <c r="CA24" i="2"/>
  <c r="BZ36" i="2" s="1"/>
  <c r="BY24" i="2"/>
  <c r="BW24" i="2"/>
  <c r="BU24" i="2"/>
  <c r="BS24" i="2"/>
  <c r="BQ24" i="2"/>
  <c r="BO24" i="2"/>
  <c r="BM24" i="2"/>
  <c r="BK24" i="2"/>
  <c r="BI24" i="2"/>
  <c r="BG24" i="2"/>
  <c r="BE24" i="2"/>
  <c r="BC24" i="2"/>
  <c r="BA24" i="2"/>
  <c r="AY24" i="2"/>
  <c r="AW24" i="2"/>
  <c r="AU24" i="2"/>
  <c r="AS24" i="2"/>
  <c r="AQ24" i="2"/>
  <c r="AO24" i="2"/>
  <c r="AM24" i="2"/>
  <c r="AK24" i="2"/>
  <c r="AI24" i="2"/>
  <c r="AH36" i="2" s="1"/>
  <c r="AG24" i="2"/>
  <c r="AF36" i="2" s="1"/>
  <c r="AE24" i="2"/>
  <c r="AC24" i="2"/>
  <c r="AA24" i="2"/>
  <c r="Y24" i="2"/>
  <c r="W24" i="2"/>
  <c r="U24" i="2"/>
  <c r="S24" i="2"/>
  <c r="R36" i="2" s="1"/>
  <c r="Q24" i="2"/>
  <c r="O24" i="2"/>
  <c r="M24" i="2"/>
  <c r="K24" i="2"/>
  <c r="I24" i="2"/>
  <c r="G24" i="2"/>
  <c r="E24" i="2"/>
  <c r="KI22" i="2"/>
  <c r="KG22" i="2"/>
  <c r="KE22" i="2"/>
  <c r="KC22" i="2"/>
  <c r="KA22" i="2"/>
  <c r="JY22" i="2"/>
  <c r="JW22" i="2"/>
  <c r="JU22" i="2"/>
  <c r="JS22" i="2"/>
  <c r="JQ22" i="2"/>
  <c r="JO22" i="2"/>
  <c r="JM22" i="2"/>
  <c r="JK22" i="2"/>
  <c r="JI22" i="2"/>
  <c r="JG22" i="2"/>
  <c r="JE22" i="2"/>
  <c r="JC22" i="2"/>
  <c r="JA22" i="2"/>
  <c r="IY22" i="2"/>
  <c r="IW22" i="2"/>
  <c r="IU22" i="2"/>
  <c r="IS22" i="2"/>
  <c r="IQ22" i="2"/>
  <c r="IO22" i="2"/>
  <c r="IM22" i="2"/>
  <c r="IK22" i="2"/>
  <c r="II22" i="2"/>
  <c r="IG22" i="2"/>
  <c r="IE22" i="2"/>
  <c r="IC22" i="2"/>
  <c r="IA22" i="2"/>
  <c r="HY22" i="2"/>
  <c r="HW22" i="2"/>
  <c r="HU22" i="2"/>
  <c r="HS22" i="2"/>
  <c r="HQ22" i="2"/>
  <c r="HO22" i="2"/>
  <c r="HM22" i="2"/>
  <c r="HK22" i="2"/>
  <c r="HI22" i="2"/>
  <c r="HG22" i="2"/>
  <c r="HE22" i="2"/>
  <c r="HC22" i="2"/>
  <c r="HA22" i="2"/>
  <c r="GY22" i="2"/>
  <c r="GW22" i="2"/>
  <c r="GU22" i="2"/>
  <c r="GS22" i="2"/>
  <c r="GQ22" i="2"/>
  <c r="GO22" i="2"/>
  <c r="GM22" i="2"/>
  <c r="GK22" i="2"/>
  <c r="GI22" i="2"/>
  <c r="GG22" i="2"/>
  <c r="GE22" i="2"/>
  <c r="GC22" i="2"/>
  <c r="GA22" i="2"/>
  <c r="FY22" i="2"/>
  <c r="FW22" i="2"/>
  <c r="FU22" i="2"/>
  <c r="FS22" i="2"/>
  <c r="FQ22" i="2"/>
  <c r="FO22" i="2"/>
  <c r="FM22" i="2"/>
  <c r="FK22" i="2"/>
  <c r="FI22" i="2"/>
  <c r="FG22" i="2"/>
  <c r="FE22" i="2"/>
  <c r="FC22" i="2"/>
  <c r="FA22" i="2"/>
  <c r="EY22" i="2"/>
  <c r="EW22" i="2"/>
  <c r="EU22" i="2"/>
  <c r="ES22" i="2"/>
  <c r="EQ22" i="2"/>
  <c r="EO22" i="2"/>
  <c r="EM22" i="2"/>
  <c r="EK22" i="2"/>
  <c r="EI22" i="2"/>
  <c r="EG22" i="2"/>
  <c r="EE22" i="2"/>
  <c r="EC22" i="2"/>
  <c r="EA22" i="2"/>
  <c r="DY22" i="2"/>
  <c r="DW22" i="2"/>
  <c r="DU22" i="2"/>
  <c r="DS22" i="2"/>
  <c r="DQ22" i="2"/>
  <c r="DO22" i="2"/>
  <c r="DM22" i="2"/>
  <c r="DK22" i="2"/>
  <c r="DI22" i="2"/>
  <c r="DG22" i="2"/>
  <c r="DE22" i="2"/>
  <c r="DC22" i="2"/>
  <c r="DA22" i="2"/>
  <c r="CY22" i="2"/>
  <c r="CW22" i="2"/>
  <c r="CU22" i="2"/>
  <c r="CS22" i="2"/>
  <c r="CQ22" i="2"/>
  <c r="CO22" i="2"/>
  <c r="CM22" i="2"/>
  <c r="CK22" i="2"/>
  <c r="CI22" i="2"/>
  <c r="CG22" i="2"/>
  <c r="CE22" i="2"/>
  <c r="CC22" i="2"/>
  <c r="CA22" i="2"/>
  <c r="BY22" i="2"/>
  <c r="BW22" i="2"/>
  <c r="BU22" i="2"/>
  <c r="BS22" i="2"/>
  <c r="BQ22" i="2"/>
  <c r="BO22" i="2"/>
  <c r="BM22" i="2"/>
  <c r="BK22" i="2"/>
  <c r="BI22" i="2"/>
  <c r="BG22" i="2"/>
  <c r="BE22" i="2"/>
  <c r="BC22" i="2"/>
  <c r="BA22" i="2"/>
  <c r="AY22" i="2"/>
  <c r="AW22" i="2"/>
  <c r="AU22" i="2"/>
  <c r="AS22" i="2"/>
  <c r="AQ22" i="2"/>
  <c r="AO22" i="2"/>
  <c r="AM22" i="2"/>
  <c r="AK22" i="2"/>
  <c r="AI22" i="2"/>
  <c r="AG22" i="2"/>
  <c r="AE22" i="2"/>
  <c r="AC22" i="2"/>
  <c r="AA22" i="2"/>
  <c r="Y22" i="2"/>
  <c r="W22" i="2"/>
  <c r="U22" i="2"/>
  <c r="S22" i="2"/>
  <c r="Q22" i="2"/>
  <c r="O22" i="2"/>
  <c r="M22" i="2"/>
  <c r="K22" i="2"/>
  <c r="I22" i="2"/>
  <c r="G22" i="2"/>
  <c r="E22" i="2"/>
  <c r="KI21" i="2"/>
  <c r="KG21" i="2"/>
  <c r="KE21" i="2"/>
  <c r="KC21" i="2"/>
  <c r="KA21" i="2"/>
  <c r="JY21" i="2"/>
  <c r="JW21" i="2"/>
  <c r="JU21" i="2"/>
  <c r="JS21" i="2"/>
  <c r="JQ21" i="2"/>
  <c r="JO21" i="2"/>
  <c r="JM21" i="2"/>
  <c r="JK21" i="2"/>
  <c r="JI21" i="2"/>
  <c r="JG21" i="2"/>
  <c r="JE21" i="2"/>
  <c r="JC21" i="2"/>
  <c r="JA21" i="2"/>
  <c r="IY21" i="2"/>
  <c r="IW21" i="2"/>
  <c r="IU21" i="2"/>
  <c r="IS21" i="2"/>
  <c r="IQ21" i="2"/>
  <c r="IO21" i="2"/>
  <c r="IN35" i="2" s="1"/>
  <c r="IM21" i="2"/>
  <c r="IK21" i="2"/>
  <c r="II21" i="2"/>
  <c r="IG21" i="2"/>
  <c r="IE21" i="2"/>
  <c r="IC21" i="2"/>
  <c r="IA21" i="2"/>
  <c r="HY21" i="2"/>
  <c r="HW21" i="2"/>
  <c r="HU21" i="2"/>
  <c r="HS21" i="2"/>
  <c r="HQ21" i="2"/>
  <c r="HO21" i="2"/>
  <c r="HM21" i="2"/>
  <c r="HK21" i="2"/>
  <c r="HI21" i="2"/>
  <c r="HG21" i="2"/>
  <c r="HE21" i="2"/>
  <c r="HC21" i="2"/>
  <c r="HA21" i="2"/>
  <c r="GY21" i="2"/>
  <c r="GW21" i="2"/>
  <c r="GU21" i="2"/>
  <c r="GS21" i="2"/>
  <c r="GQ21" i="2"/>
  <c r="GO21" i="2"/>
  <c r="GM21" i="2"/>
  <c r="GK21" i="2"/>
  <c r="GI21" i="2"/>
  <c r="GG21" i="2"/>
  <c r="GE21" i="2"/>
  <c r="GC21" i="2"/>
  <c r="GA21" i="2"/>
  <c r="FY21" i="2"/>
  <c r="FW21" i="2"/>
  <c r="FU21" i="2"/>
  <c r="FS21" i="2"/>
  <c r="FQ21" i="2"/>
  <c r="FO21" i="2"/>
  <c r="FM21" i="2"/>
  <c r="FK21" i="2"/>
  <c r="FI21" i="2"/>
  <c r="FG21" i="2"/>
  <c r="FE21" i="2"/>
  <c r="FC21" i="2"/>
  <c r="FA21" i="2"/>
  <c r="EY21" i="2"/>
  <c r="EW21" i="2"/>
  <c r="EU21" i="2"/>
  <c r="ES21" i="2"/>
  <c r="EQ21" i="2"/>
  <c r="EO21" i="2"/>
  <c r="EM21" i="2"/>
  <c r="EK21" i="2"/>
  <c r="EI21" i="2"/>
  <c r="EG21" i="2"/>
  <c r="EE21" i="2"/>
  <c r="EC21" i="2"/>
  <c r="EA21" i="2"/>
  <c r="DY21" i="2"/>
  <c r="DW21" i="2"/>
  <c r="DU21" i="2"/>
  <c r="DS21" i="2"/>
  <c r="DQ21" i="2"/>
  <c r="DO21" i="2"/>
  <c r="DM21" i="2"/>
  <c r="DK21" i="2"/>
  <c r="DI21" i="2"/>
  <c r="DG21" i="2"/>
  <c r="DE21" i="2"/>
  <c r="DC21" i="2"/>
  <c r="DA21" i="2"/>
  <c r="CY21" i="2"/>
  <c r="CW21" i="2"/>
  <c r="CU21" i="2"/>
  <c r="CS21" i="2"/>
  <c r="CQ21" i="2"/>
  <c r="CO21" i="2"/>
  <c r="CM21" i="2"/>
  <c r="CK21" i="2"/>
  <c r="CI21" i="2"/>
  <c r="CG21" i="2"/>
  <c r="CE21" i="2"/>
  <c r="CC21" i="2"/>
  <c r="CA21" i="2"/>
  <c r="BY21" i="2"/>
  <c r="BW21" i="2"/>
  <c r="BU21" i="2"/>
  <c r="BS21" i="2"/>
  <c r="BQ21" i="2"/>
  <c r="BO21" i="2"/>
  <c r="BM21" i="2"/>
  <c r="BK21" i="2"/>
  <c r="BI21" i="2"/>
  <c r="BG21" i="2"/>
  <c r="BE21" i="2"/>
  <c r="BC21" i="2"/>
  <c r="BA21" i="2"/>
  <c r="AY21" i="2"/>
  <c r="AW21" i="2"/>
  <c r="AU21" i="2"/>
  <c r="AS21" i="2"/>
  <c r="AQ21" i="2"/>
  <c r="AO21" i="2"/>
  <c r="AM21" i="2"/>
  <c r="AK21" i="2"/>
  <c r="AI21" i="2"/>
  <c r="AG21" i="2"/>
  <c r="AE21" i="2"/>
  <c r="AC21" i="2"/>
  <c r="AA21" i="2"/>
  <c r="Y21" i="2"/>
  <c r="W21" i="2"/>
  <c r="U21" i="2"/>
  <c r="S21" i="2"/>
  <c r="Q21" i="2"/>
  <c r="O21" i="2"/>
  <c r="M21" i="2"/>
  <c r="K21" i="2"/>
  <c r="I21" i="2"/>
  <c r="G21" i="2"/>
  <c r="E21" i="2"/>
  <c r="KI20" i="2"/>
  <c r="KG20" i="2"/>
  <c r="KE20" i="2"/>
  <c r="KC20" i="2"/>
  <c r="KA20" i="2"/>
  <c r="JY20" i="2"/>
  <c r="JW20" i="2"/>
  <c r="JU20" i="2"/>
  <c r="JS20" i="2"/>
  <c r="JQ20" i="2"/>
  <c r="JO20" i="2"/>
  <c r="JM20" i="2"/>
  <c r="JK20" i="2"/>
  <c r="JI20" i="2"/>
  <c r="JG20" i="2"/>
  <c r="JE20" i="2"/>
  <c r="JC20" i="2"/>
  <c r="JA20" i="2"/>
  <c r="IY20" i="2"/>
  <c r="IW20" i="2"/>
  <c r="IU20" i="2"/>
  <c r="IS20" i="2"/>
  <c r="IQ20" i="2"/>
  <c r="IO20" i="2"/>
  <c r="IM20" i="2"/>
  <c r="IK20" i="2"/>
  <c r="II20" i="2"/>
  <c r="IG20" i="2"/>
  <c r="IE20" i="2"/>
  <c r="IC20" i="2"/>
  <c r="IA20" i="2"/>
  <c r="HY20" i="2"/>
  <c r="HW20" i="2"/>
  <c r="HU20" i="2"/>
  <c r="HS20" i="2"/>
  <c r="HQ20" i="2"/>
  <c r="HO20" i="2"/>
  <c r="HM20" i="2"/>
  <c r="HK20" i="2"/>
  <c r="HI20" i="2"/>
  <c r="HG20" i="2"/>
  <c r="HE20" i="2"/>
  <c r="HC20" i="2"/>
  <c r="HA20" i="2"/>
  <c r="GY20" i="2"/>
  <c r="GW20" i="2"/>
  <c r="GU20" i="2"/>
  <c r="GS20" i="2"/>
  <c r="GQ20" i="2"/>
  <c r="GO20" i="2"/>
  <c r="GM20" i="2"/>
  <c r="GK20" i="2"/>
  <c r="GI20" i="2"/>
  <c r="GG20" i="2"/>
  <c r="GE20" i="2"/>
  <c r="GC20" i="2"/>
  <c r="GA20" i="2"/>
  <c r="FY20" i="2"/>
  <c r="FW20" i="2"/>
  <c r="FU20" i="2"/>
  <c r="FS20" i="2"/>
  <c r="FQ20" i="2"/>
  <c r="FO20" i="2"/>
  <c r="FM20" i="2"/>
  <c r="FK20" i="2"/>
  <c r="FI20" i="2"/>
  <c r="FG20" i="2"/>
  <c r="FE20" i="2"/>
  <c r="FC20" i="2"/>
  <c r="FA20" i="2"/>
  <c r="EY20" i="2"/>
  <c r="EW20" i="2"/>
  <c r="EU20" i="2"/>
  <c r="ES20" i="2"/>
  <c r="EQ20" i="2"/>
  <c r="EO20" i="2"/>
  <c r="EM20" i="2"/>
  <c r="EK20" i="2"/>
  <c r="EI20" i="2"/>
  <c r="EG20" i="2"/>
  <c r="EE20" i="2"/>
  <c r="EC20" i="2"/>
  <c r="EA20" i="2"/>
  <c r="DY20" i="2"/>
  <c r="DW20" i="2"/>
  <c r="DU20" i="2"/>
  <c r="DS20" i="2"/>
  <c r="DQ20" i="2"/>
  <c r="DO20" i="2"/>
  <c r="DM20" i="2"/>
  <c r="DK20" i="2"/>
  <c r="DI20" i="2"/>
  <c r="DG20" i="2"/>
  <c r="DE20" i="2"/>
  <c r="DC20" i="2"/>
  <c r="DA20" i="2"/>
  <c r="CY20" i="2"/>
  <c r="CW20" i="2"/>
  <c r="CU20" i="2"/>
  <c r="CS20" i="2"/>
  <c r="CQ20" i="2"/>
  <c r="CO20" i="2"/>
  <c r="CM20" i="2"/>
  <c r="CK20" i="2"/>
  <c r="CI20" i="2"/>
  <c r="CG20" i="2"/>
  <c r="CE20" i="2"/>
  <c r="CC20" i="2"/>
  <c r="CA20" i="2"/>
  <c r="BY20" i="2"/>
  <c r="BW20" i="2"/>
  <c r="BU20" i="2"/>
  <c r="BS20" i="2"/>
  <c r="BQ20" i="2"/>
  <c r="BO20" i="2"/>
  <c r="BM20" i="2"/>
  <c r="BK20" i="2"/>
  <c r="BI20" i="2"/>
  <c r="BG20" i="2"/>
  <c r="BE20" i="2"/>
  <c r="BC20" i="2"/>
  <c r="BA20" i="2"/>
  <c r="AY20" i="2"/>
  <c r="AW20" i="2"/>
  <c r="AU20" i="2"/>
  <c r="AS20" i="2"/>
  <c r="AQ20" i="2"/>
  <c r="AO20" i="2"/>
  <c r="AM20" i="2"/>
  <c r="AK20" i="2"/>
  <c r="AI20" i="2"/>
  <c r="AG20" i="2"/>
  <c r="AE20" i="2"/>
  <c r="AC20" i="2"/>
  <c r="AA20" i="2"/>
  <c r="Y20" i="2"/>
  <c r="W20" i="2"/>
  <c r="U20" i="2"/>
  <c r="S20" i="2"/>
  <c r="Q20" i="2"/>
  <c r="O20" i="2"/>
  <c r="M20" i="2"/>
  <c r="K20" i="2"/>
  <c r="I20" i="2"/>
  <c r="G20" i="2"/>
  <c r="E20" i="2"/>
  <c r="KI19" i="2"/>
  <c r="KG19" i="2"/>
  <c r="KE19" i="2"/>
  <c r="KC19" i="2"/>
  <c r="KA19" i="2"/>
  <c r="JY19" i="2"/>
  <c r="JW19" i="2"/>
  <c r="JU19" i="2"/>
  <c r="JS19" i="2"/>
  <c r="JQ19" i="2"/>
  <c r="JO19" i="2"/>
  <c r="JM19" i="2"/>
  <c r="JK19" i="2"/>
  <c r="JI19" i="2"/>
  <c r="JG19" i="2"/>
  <c r="JE19" i="2"/>
  <c r="JC19" i="2"/>
  <c r="JA19" i="2"/>
  <c r="IY19" i="2"/>
  <c r="IW19" i="2"/>
  <c r="IU19" i="2"/>
  <c r="IS19" i="2"/>
  <c r="IQ19" i="2"/>
  <c r="IO19" i="2"/>
  <c r="IM19" i="2"/>
  <c r="IK19" i="2"/>
  <c r="II19" i="2"/>
  <c r="IG19" i="2"/>
  <c r="IE19" i="2"/>
  <c r="IC19" i="2"/>
  <c r="IA19" i="2"/>
  <c r="HY19" i="2"/>
  <c r="HW19" i="2"/>
  <c r="HU19" i="2"/>
  <c r="HS19" i="2"/>
  <c r="HQ19" i="2"/>
  <c r="HO19" i="2"/>
  <c r="HM19" i="2"/>
  <c r="HK19" i="2"/>
  <c r="HI19" i="2"/>
  <c r="HG19" i="2"/>
  <c r="HE19" i="2"/>
  <c r="HC19" i="2"/>
  <c r="HA19" i="2"/>
  <c r="GY19" i="2"/>
  <c r="GW19" i="2"/>
  <c r="GU19" i="2"/>
  <c r="GS19" i="2"/>
  <c r="GQ19" i="2"/>
  <c r="GO19" i="2"/>
  <c r="GM19" i="2"/>
  <c r="GK19" i="2"/>
  <c r="GI19" i="2"/>
  <c r="GG19" i="2"/>
  <c r="GE19" i="2"/>
  <c r="GC19" i="2"/>
  <c r="GA19" i="2"/>
  <c r="FY19" i="2"/>
  <c r="FW19" i="2"/>
  <c r="FU19" i="2"/>
  <c r="FS19" i="2"/>
  <c r="FQ19" i="2"/>
  <c r="FO19" i="2"/>
  <c r="FM19" i="2"/>
  <c r="FK19" i="2"/>
  <c r="FI19" i="2"/>
  <c r="FG19" i="2"/>
  <c r="FE19" i="2"/>
  <c r="FC19" i="2"/>
  <c r="FA19" i="2"/>
  <c r="EY19" i="2"/>
  <c r="EW19" i="2"/>
  <c r="EU19" i="2"/>
  <c r="ES19" i="2"/>
  <c r="EQ19" i="2"/>
  <c r="EO19" i="2"/>
  <c r="EM19" i="2"/>
  <c r="EK19" i="2"/>
  <c r="EI19" i="2"/>
  <c r="EG19" i="2"/>
  <c r="EE19" i="2"/>
  <c r="EC19" i="2"/>
  <c r="EA19" i="2"/>
  <c r="DY19" i="2"/>
  <c r="DW19" i="2"/>
  <c r="DU19" i="2"/>
  <c r="DS19" i="2"/>
  <c r="DQ19" i="2"/>
  <c r="DO19" i="2"/>
  <c r="DN35" i="2" s="1"/>
  <c r="DM19" i="2"/>
  <c r="DK19" i="2"/>
  <c r="DI19" i="2"/>
  <c r="DG19" i="2"/>
  <c r="DE19" i="2"/>
  <c r="DC19" i="2"/>
  <c r="DA19" i="2"/>
  <c r="CY19" i="2"/>
  <c r="CW19" i="2"/>
  <c r="CU19" i="2"/>
  <c r="CS19" i="2"/>
  <c r="CQ19" i="2"/>
  <c r="CO19" i="2"/>
  <c r="CM19" i="2"/>
  <c r="CK19" i="2"/>
  <c r="CI19" i="2"/>
  <c r="CG19" i="2"/>
  <c r="CE19" i="2"/>
  <c r="CC19" i="2"/>
  <c r="CA19" i="2"/>
  <c r="BY19" i="2"/>
  <c r="BW19" i="2"/>
  <c r="BU19" i="2"/>
  <c r="BS19" i="2"/>
  <c r="BQ19" i="2"/>
  <c r="BO19" i="2"/>
  <c r="BM19" i="2"/>
  <c r="BK19" i="2"/>
  <c r="BI19" i="2"/>
  <c r="BG19" i="2"/>
  <c r="BE19" i="2"/>
  <c r="BC19" i="2"/>
  <c r="BA19" i="2"/>
  <c r="AY19" i="2"/>
  <c r="AW19" i="2"/>
  <c r="AU19" i="2"/>
  <c r="AS19" i="2"/>
  <c r="AQ19" i="2"/>
  <c r="AO19" i="2"/>
  <c r="AM19" i="2"/>
  <c r="AK19" i="2"/>
  <c r="AI19" i="2"/>
  <c r="AG19" i="2"/>
  <c r="AE19" i="2"/>
  <c r="AC19" i="2"/>
  <c r="AA19" i="2"/>
  <c r="Y19" i="2"/>
  <c r="W19" i="2"/>
  <c r="U19" i="2"/>
  <c r="S19" i="2"/>
  <c r="Q19" i="2"/>
  <c r="O19" i="2"/>
  <c r="M19" i="2"/>
  <c r="K19" i="2"/>
  <c r="I19" i="2"/>
  <c r="G19" i="2"/>
  <c r="E19" i="2"/>
  <c r="KI18" i="2"/>
  <c r="KG18" i="2"/>
  <c r="KE18" i="2"/>
  <c r="KC18" i="2"/>
  <c r="KA18" i="2"/>
  <c r="JY18" i="2"/>
  <c r="JW18" i="2"/>
  <c r="JU18" i="2"/>
  <c r="JS18" i="2"/>
  <c r="JQ18" i="2"/>
  <c r="JO18" i="2"/>
  <c r="JM18" i="2"/>
  <c r="JK18" i="2"/>
  <c r="JI18" i="2"/>
  <c r="JG18" i="2"/>
  <c r="JF35" i="2" s="1"/>
  <c r="JE18" i="2"/>
  <c r="JC18" i="2"/>
  <c r="JA18" i="2"/>
  <c r="IY18" i="2"/>
  <c r="IW18" i="2"/>
  <c r="IU18" i="2"/>
  <c r="IS18" i="2"/>
  <c r="IQ18" i="2"/>
  <c r="IO18" i="2"/>
  <c r="IM18" i="2"/>
  <c r="IK18" i="2"/>
  <c r="II18" i="2"/>
  <c r="IG18" i="2"/>
  <c r="IE18" i="2"/>
  <c r="IC18" i="2"/>
  <c r="IA18" i="2"/>
  <c r="HY18" i="2"/>
  <c r="HW18" i="2"/>
  <c r="HU18" i="2"/>
  <c r="HS18" i="2"/>
  <c r="HQ18" i="2"/>
  <c r="HO18" i="2"/>
  <c r="HM18" i="2"/>
  <c r="HK18" i="2"/>
  <c r="HI18" i="2"/>
  <c r="HG18" i="2"/>
  <c r="HF35" i="2" s="1"/>
  <c r="HE18" i="2"/>
  <c r="HC18" i="2"/>
  <c r="HA18" i="2"/>
  <c r="GY18" i="2"/>
  <c r="GW18" i="2"/>
  <c r="GU18" i="2"/>
  <c r="GS18" i="2"/>
  <c r="GQ18" i="2"/>
  <c r="GO18" i="2"/>
  <c r="GM18" i="2"/>
  <c r="GK18" i="2"/>
  <c r="GI18" i="2"/>
  <c r="GG18" i="2"/>
  <c r="GE18" i="2"/>
  <c r="GC18" i="2"/>
  <c r="GA18" i="2"/>
  <c r="FZ35" i="2" s="1"/>
  <c r="FY18" i="2"/>
  <c r="FW18" i="2"/>
  <c r="FU18" i="2"/>
  <c r="FS18" i="2"/>
  <c r="FQ18" i="2"/>
  <c r="FO18" i="2"/>
  <c r="FM18" i="2"/>
  <c r="FK18" i="2"/>
  <c r="FI18" i="2"/>
  <c r="FG18" i="2"/>
  <c r="FE18" i="2"/>
  <c r="FC18" i="2"/>
  <c r="FA18" i="2"/>
  <c r="EY18" i="2"/>
  <c r="EW18" i="2"/>
  <c r="EU18" i="2"/>
  <c r="ET35" i="2" s="1"/>
  <c r="ES18" i="2"/>
  <c r="EQ18" i="2"/>
  <c r="EO18" i="2"/>
  <c r="EM18" i="2"/>
  <c r="EK18" i="2"/>
  <c r="EI18" i="2"/>
  <c r="EG18" i="2"/>
  <c r="EE18" i="2"/>
  <c r="EC18" i="2"/>
  <c r="EA18" i="2"/>
  <c r="DY18" i="2"/>
  <c r="DW18" i="2"/>
  <c r="DU18" i="2"/>
  <c r="DS18" i="2"/>
  <c r="DQ18" i="2"/>
  <c r="DO18" i="2"/>
  <c r="DM18" i="2"/>
  <c r="DK18" i="2"/>
  <c r="DI18" i="2"/>
  <c r="DG18" i="2"/>
  <c r="DE18" i="2"/>
  <c r="DC18" i="2"/>
  <c r="DA18" i="2"/>
  <c r="CY18" i="2"/>
  <c r="CW18" i="2"/>
  <c r="CU18" i="2"/>
  <c r="CS18" i="2"/>
  <c r="CQ18" i="2"/>
  <c r="CO18" i="2"/>
  <c r="CM18" i="2"/>
  <c r="CK18" i="2"/>
  <c r="CI18" i="2"/>
  <c r="CG18" i="2"/>
  <c r="CE18" i="2"/>
  <c r="CC18" i="2"/>
  <c r="CA18" i="2"/>
  <c r="BY18" i="2"/>
  <c r="BW18" i="2"/>
  <c r="BU18" i="2"/>
  <c r="BS18" i="2"/>
  <c r="BQ18" i="2"/>
  <c r="BO18" i="2"/>
  <c r="BM18" i="2"/>
  <c r="BK18" i="2"/>
  <c r="BI18" i="2"/>
  <c r="BG18" i="2"/>
  <c r="BE18" i="2"/>
  <c r="BC18" i="2"/>
  <c r="BB35" i="2" s="1"/>
  <c r="BA18" i="2"/>
  <c r="AY18" i="2"/>
  <c r="AW18" i="2"/>
  <c r="AU18" i="2"/>
  <c r="AS18" i="2"/>
  <c r="AQ18" i="2"/>
  <c r="AO18" i="2"/>
  <c r="AM18" i="2"/>
  <c r="AK18" i="2"/>
  <c r="AI18" i="2"/>
  <c r="AG18" i="2"/>
  <c r="AE18" i="2"/>
  <c r="AC18" i="2"/>
  <c r="AA18" i="2"/>
  <c r="Y18" i="2"/>
  <c r="W18" i="2"/>
  <c r="V35" i="2" s="1"/>
  <c r="U18" i="2"/>
  <c r="S18" i="2"/>
  <c r="Q18" i="2"/>
  <c r="O18" i="2"/>
  <c r="M18" i="2"/>
  <c r="K18" i="2"/>
  <c r="I18" i="2"/>
  <c r="G18" i="2"/>
  <c r="E18" i="2"/>
  <c r="KI17" i="2"/>
  <c r="KG17" i="2"/>
  <c r="KE17" i="2"/>
  <c r="KC17" i="2"/>
  <c r="KA17" i="2"/>
  <c r="JY17" i="2"/>
  <c r="JY3" i="2" s="1"/>
  <c r="JY4" i="2" s="1"/>
  <c r="JW17" i="2"/>
  <c r="JU17" i="2"/>
  <c r="JS17" i="2"/>
  <c r="JQ17" i="2"/>
  <c r="JO17" i="2"/>
  <c r="JM17" i="2"/>
  <c r="JK17" i="2"/>
  <c r="JI17" i="2"/>
  <c r="JI3" i="2" s="1"/>
  <c r="JI4" i="2" s="1"/>
  <c r="JG17" i="2"/>
  <c r="JE17" i="2"/>
  <c r="JC17" i="2"/>
  <c r="JA17" i="2"/>
  <c r="IY17" i="2"/>
  <c r="IW17" i="2"/>
  <c r="IU17" i="2"/>
  <c r="IS17" i="2"/>
  <c r="IS3" i="2" s="1"/>
  <c r="IS4" i="2" s="1"/>
  <c r="IQ17" i="2"/>
  <c r="IO17" i="2"/>
  <c r="IM17" i="2"/>
  <c r="IK17" i="2"/>
  <c r="II17" i="2"/>
  <c r="IG17" i="2"/>
  <c r="IE17" i="2"/>
  <c r="IC17" i="2"/>
  <c r="IC3" i="2" s="1"/>
  <c r="IC4" i="2" s="1"/>
  <c r="IA17" i="2"/>
  <c r="HY17" i="2"/>
  <c r="HW17" i="2"/>
  <c r="HU17" i="2"/>
  <c r="HS17" i="2"/>
  <c r="HQ17" i="2"/>
  <c r="HO17" i="2"/>
  <c r="HM17" i="2"/>
  <c r="HM3" i="2" s="1"/>
  <c r="HM4" i="2" s="1"/>
  <c r="HK17" i="2"/>
  <c r="HI17" i="2"/>
  <c r="HG17" i="2"/>
  <c r="HE17" i="2"/>
  <c r="HC17" i="2"/>
  <c r="HA17" i="2"/>
  <c r="GY17" i="2"/>
  <c r="GW17" i="2"/>
  <c r="GW3" i="2" s="1"/>
  <c r="GW4" i="2" s="1"/>
  <c r="GU17" i="2"/>
  <c r="GS17" i="2"/>
  <c r="GQ17" i="2"/>
  <c r="GO17" i="2"/>
  <c r="GM17" i="2"/>
  <c r="GK17" i="2"/>
  <c r="GI17" i="2"/>
  <c r="GG17" i="2"/>
  <c r="GG3" i="2" s="1"/>
  <c r="GG4" i="2" s="1"/>
  <c r="GE17" i="2"/>
  <c r="GC17" i="2"/>
  <c r="GA17" i="2"/>
  <c r="FY17" i="2"/>
  <c r="FW17" i="2"/>
  <c r="FU17" i="2"/>
  <c r="FS17" i="2"/>
  <c r="FQ17" i="2"/>
  <c r="FQ3" i="2" s="1"/>
  <c r="FQ4" i="2" s="1"/>
  <c r="FO17" i="2"/>
  <c r="FM17" i="2"/>
  <c r="FK17" i="2"/>
  <c r="FI17" i="2"/>
  <c r="FG17" i="2"/>
  <c r="FE17" i="2"/>
  <c r="FC17" i="2"/>
  <c r="FA17" i="2"/>
  <c r="FA3" i="2" s="1"/>
  <c r="FA4" i="2" s="1"/>
  <c r="EY17" i="2"/>
  <c r="EW17" i="2"/>
  <c r="EU17" i="2"/>
  <c r="ES17" i="2"/>
  <c r="EQ17" i="2"/>
  <c r="EO17" i="2"/>
  <c r="EM17" i="2"/>
  <c r="EK17" i="2"/>
  <c r="EK3" i="2" s="1"/>
  <c r="EK4" i="2" s="1"/>
  <c r="EI17" i="2"/>
  <c r="EG17" i="2"/>
  <c r="EE17" i="2"/>
  <c r="EC17" i="2"/>
  <c r="EA17" i="2"/>
  <c r="DY17" i="2"/>
  <c r="DW17" i="2"/>
  <c r="DU17" i="2"/>
  <c r="DS17" i="2"/>
  <c r="DQ17" i="2"/>
  <c r="DO17" i="2"/>
  <c r="DM17" i="2"/>
  <c r="DK17" i="2"/>
  <c r="DI17" i="2"/>
  <c r="DG17" i="2"/>
  <c r="DE17" i="2"/>
  <c r="DC17" i="2"/>
  <c r="DA17" i="2"/>
  <c r="CY17" i="2"/>
  <c r="CW17" i="2"/>
  <c r="CU17" i="2"/>
  <c r="CS17" i="2"/>
  <c r="CQ17" i="2"/>
  <c r="CO17" i="2"/>
  <c r="CM17" i="2"/>
  <c r="CK17" i="2"/>
  <c r="CI17" i="2"/>
  <c r="CG17" i="2"/>
  <c r="CE17" i="2"/>
  <c r="CC17" i="2"/>
  <c r="CA17" i="2"/>
  <c r="BY17" i="2"/>
  <c r="BY3" i="2" s="1"/>
  <c r="BY4" i="2" s="1"/>
  <c r="BW17" i="2"/>
  <c r="BU17" i="2"/>
  <c r="BS17" i="2"/>
  <c r="BQ17" i="2"/>
  <c r="BO17" i="2"/>
  <c r="BM17" i="2"/>
  <c r="BK17" i="2"/>
  <c r="BI17" i="2"/>
  <c r="BI3" i="2" s="1"/>
  <c r="BI4" i="2" s="1"/>
  <c r="BG17" i="2"/>
  <c r="BE17" i="2"/>
  <c r="BC17" i="2"/>
  <c r="BA17" i="2"/>
  <c r="AY17" i="2"/>
  <c r="AW17" i="2"/>
  <c r="AU17" i="2"/>
  <c r="AS17" i="2"/>
  <c r="AQ17" i="2"/>
  <c r="AO17" i="2"/>
  <c r="AM17" i="2"/>
  <c r="AK17" i="2"/>
  <c r="AI17" i="2"/>
  <c r="AG17" i="2"/>
  <c r="AE17" i="2"/>
  <c r="AC17" i="2"/>
  <c r="AA17" i="2"/>
  <c r="Y17" i="2"/>
  <c r="W17" i="2"/>
  <c r="U17" i="2"/>
  <c r="S17" i="2"/>
  <c r="Q17" i="2"/>
  <c r="O17" i="2"/>
  <c r="M17" i="2"/>
  <c r="K17" i="2"/>
  <c r="I17" i="2"/>
  <c r="G17" i="2"/>
  <c r="E17" i="2"/>
  <c r="KI15" i="2"/>
  <c r="KG15" i="2"/>
  <c r="KE15" i="2"/>
  <c r="KC15" i="2"/>
  <c r="KA15" i="2"/>
  <c r="JY15" i="2"/>
  <c r="JW15" i="2"/>
  <c r="JU15" i="2"/>
  <c r="JS15" i="2"/>
  <c r="JQ15" i="2"/>
  <c r="JO15" i="2"/>
  <c r="JM15" i="2"/>
  <c r="JK15" i="2"/>
  <c r="JI15" i="2"/>
  <c r="JG15" i="2"/>
  <c r="JE15" i="2"/>
  <c r="JC15" i="2"/>
  <c r="JA15" i="2"/>
  <c r="IY15" i="2"/>
  <c r="IW15" i="2"/>
  <c r="IU15" i="2"/>
  <c r="IS15" i="2"/>
  <c r="IQ15" i="2"/>
  <c r="IO15" i="2"/>
  <c r="IM15" i="2"/>
  <c r="IK15" i="2"/>
  <c r="II15" i="2"/>
  <c r="IG15" i="2"/>
  <c r="IE15" i="2"/>
  <c r="IC15" i="2"/>
  <c r="IA15" i="2"/>
  <c r="HY15" i="2"/>
  <c r="HW15" i="2"/>
  <c r="HU15" i="2"/>
  <c r="HS15" i="2"/>
  <c r="HQ15" i="2"/>
  <c r="HO15" i="2"/>
  <c r="HM15" i="2"/>
  <c r="HK15" i="2"/>
  <c r="HI15" i="2"/>
  <c r="HG15" i="2"/>
  <c r="HE15" i="2"/>
  <c r="HC15" i="2"/>
  <c r="HA15" i="2"/>
  <c r="GY15" i="2"/>
  <c r="GW15" i="2"/>
  <c r="GU15" i="2"/>
  <c r="GS15" i="2"/>
  <c r="GQ15" i="2"/>
  <c r="GO15" i="2"/>
  <c r="GO3" i="2" s="1"/>
  <c r="GO4" i="2" s="1"/>
  <c r="GM15" i="2"/>
  <c r="GK15" i="2"/>
  <c r="GI15" i="2"/>
  <c r="GG15" i="2"/>
  <c r="GE15" i="2"/>
  <c r="GC15" i="2"/>
  <c r="GA15" i="2"/>
  <c r="FY15" i="2"/>
  <c r="FY3" i="2" s="1"/>
  <c r="FY4" i="2" s="1"/>
  <c r="FW15" i="2"/>
  <c r="FU15" i="2"/>
  <c r="FS15" i="2"/>
  <c r="FQ15" i="2"/>
  <c r="FO15" i="2"/>
  <c r="FM15" i="2"/>
  <c r="FK15" i="2"/>
  <c r="FI15" i="2"/>
  <c r="FI3" i="2" s="1"/>
  <c r="FI4" i="2" s="1"/>
  <c r="FG15" i="2"/>
  <c r="FE15" i="2"/>
  <c r="FC15" i="2"/>
  <c r="FA15" i="2"/>
  <c r="EY15" i="2"/>
  <c r="EW15" i="2"/>
  <c r="EU15" i="2"/>
  <c r="ES15" i="2"/>
  <c r="ES3" i="2" s="1"/>
  <c r="ES4" i="2" s="1"/>
  <c r="EQ15" i="2"/>
  <c r="EO15" i="2"/>
  <c r="EM15" i="2"/>
  <c r="EK15" i="2"/>
  <c r="EI15" i="2"/>
  <c r="EG15" i="2"/>
  <c r="EE15" i="2"/>
  <c r="EC15" i="2"/>
  <c r="EC3" i="2" s="1"/>
  <c r="EC4" i="2" s="1"/>
  <c r="EA15" i="2"/>
  <c r="DY15" i="2"/>
  <c r="DW15" i="2"/>
  <c r="DU15" i="2"/>
  <c r="DS15" i="2"/>
  <c r="DQ15" i="2"/>
  <c r="DO15" i="2"/>
  <c r="DM15" i="2"/>
  <c r="DM3" i="2" s="1"/>
  <c r="DM4" i="2" s="1"/>
  <c r="DK15" i="2"/>
  <c r="DI15" i="2"/>
  <c r="DG15" i="2"/>
  <c r="DE15" i="2"/>
  <c r="DC15" i="2"/>
  <c r="DA15" i="2"/>
  <c r="CY15" i="2"/>
  <c r="CW15" i="2"/>
  <c r="CW3" i="2" s="1"/>
  <c r="CW4" i="2" s="1"/>
  <c r="CU15" i="2"/>
  <c r="CS15" i="2"/>
  <c r="CQ15" i="2"/>
  <c r="CO15" i="2"/>
  <c r="CM15" i="2"/>
  <c r="CK15" i="2"/>
  <c r="CI15" i="2"/>
  <c r="CG15" i="2"/>
  <c r="CG3" i="2" s="1"/>
  <c r="CG4" i="2" s="1"/>
  <c r="CE15" i="2"/>
  <c r="CC15" i="2"/>
  <c r="CA15" i="2"/>
  <c r="BY15" i="2"/>
  <c r="BW15" i="2"/>
  <c r="BU15" i="2"/>
  <c r="BS15" i="2"/>
  <c r="BQ15" i="2"/>
  <c r="BO15" i="2"/>
  <c r="BM15" i="2"/>
  <c r="BK15" i="2"/>
  <c r="BI15" i="2"/>
  <c r="BG15" i="2"/>
  <c r="BE15" i="2"/>
  <c r="BC15" i="2"/>
  <c r="BA15" i="2"/>
  <c r="BA3" i="2" s="1"/>
  <c r="BA4" i="2" s="1"/>
  <c r="AY15" i="2"/>
  <c r="AW15" i="2"/>
  <c r="AU15" i="2"/>
  <c r="AS15" i="2"/>
  <c r="AQ15" i="2"/>
  <c r="AO15" i="2"/>
  <c r="AM15" i="2"/>
  <c r="AK15" i="2"/>
  <c r="AK3" i="2" s="1"/>
  <c r="AK4" i="2" s="1"/>
  <c r="AI15" i="2"/>
  <c r="AG15" i="2"/>
  <c r="AE15" i="2"/>
  <c r="AC15" i="2"/>
  <c r="AA15" i="2"/>
  <c r="Y15" i="2"/>
  <c r="W15" i="2"/>
  <c r="U15" i="2"/>
  <c r="U3" i="2" s="1"/>
  <c r="U4" i="2" s="1"/>
  <c r="S15" i="2"/>
  <c r="Q15" i="2"/>
  <c r="O15" i="2"/>
  <c r="M15" i="2"/>
  <c r="K15" i="2"/>
  <c r="I15" i="2"/>
  <c r="G15" i="2"/>
  <c r="E15" i="2"/>
  <c r="E3" i="2" s="1"/>
  <c r="E4" i="2" s="1"/>
  <c r="KI14" i="2"/>
  <c r="KG14" i="2"/>
  <c r="KE14" i="2"/>
  <c r="KC14" i="2"/>
  <c r="KA14" i="2"/>
  <c r="JY14" i="2"/>
  <c r="JW14" i="2"/>
  <c r="JU14" i="2"/>
  <c r="JS14" i="2"/>
  <c r="JQ14" i="2"/>
  <c r="JO14" i="2"/>
  <c r="JM14" i="2"/>
  <c r="JK14" i="2"/>
  <c r="JI14" i="2"/>
  <c r="JG14" i="2"/>
  <c r="JE14" i="2"/>
  <c r="JC14" i="2"/>
  <c r="JA14" i="2"/>
  <c r="IY14" i="2"/>
  <c r="IW14" i="2"/>
  <c r="IU14" i="2"/>
  <c r="IS14" i="2"/>
  <c r="IQ14" i="2"/>
  <c r="IO14" i="2"/>
  <c r="IM14" i="2"/>
  <c r="IK14" i="2"/>
  <c r="II14" i="2"/>
  <c r="IG14" i="2"/>
  <c r="IE14" i="2"/>
  <c r="IC14" i="2"/>
  <c r="IA14" i="2"/>
  <c r="HY14" i="2"/>
  <c r="HW14" i="2"/>
  <c r="HU14" i="2"/>
  <c r="HS14" i="2"/>
  <c r="HQ14" i="2"/>
  <c r="HO14" i="2"/>
  <c r="HM14" i="2"/>
  <c r="HK14" i="2"/>
  <c r="HI14" i="2"/>
  <c r="HG14" i="2"/>
  <c r="HE14" i="2"/>
  <c r="HC14" i="2"/>
  <c r="HA14" i="2"/>
  <c r="GY14" i="2"/>
  <c r="GW14" i="2"/>
  <c r="GU14" i="2"/>
  <c r="GS14" i="2"/>
  <c r="GQ14" i="2"/>
  <c r="GO14" i="2"/>
  <c r="GM14" i="2"/>
  <c r="GK14" i="2"/>
  <c r="GI14" i="2"/>
  <c r="GG14" i="2"/>
  <c r="GE14" i="2"/>
  <c r="GC14" i="2"/>
  <c r="GA14" i="2"/>
  <c r="FY14" i="2"/>
  <c r="FW14" i="2"/>
  <c r="FU14" i="2"/>
  <c r="FS14" i="2"/>
  <c r="FQ14" i="2"/>
  <c r="FO14" i="2"/>
  <c r="FM14" i="2"/>
  <c r="FK14" i="2"/>
  <c r="FI14" i="2"/>
  <c r="FG14" i="2"/>
  <c r="FE14" i="2"/>
  <c r="FC14" i="2"/>
  <c r="FA14" i="2"/>
  <c r="EY14" i="2"/>
  <c r="EW14" i="2"/>
  <c r="EU14" i="2"/>
  <c r="ES14" i="2"/>
  <c r="EQ14" i="2"/>
  <c r="EO14" i="2"/>
  <c r="EM14" i="2"/>
  <c r="EK14" i="2"/>
  <c r="EI14" i="2"/>
  <c r="EG14" i="2"/>
  <c r="EE14" i="2"/>
  <c r="EC14" i="2"/>
  <c r="EA14" i="2"/>
  <c r="DY14" i="2"/>
  <c r="DW14" i="2"/>
  <c r="DU14" i="2"/>
  <c r="DS14" i="2"/>
  <c r="DQ14" i="2"/>
  <c r="DO14" i="2"/>
  <c r="DM14" i="2"/>
  <c r="DK14" i="2"/>
  <c r="DI14" i="2"/>
  <c r="DG14" i="2"/>
  <c r="DE14" i="2"/>
  <c r="DC14" i="2"/>
  <c r="DA14" i="2"/>
  <c r="CY14" i="2"/>
  <c r="CW14" i="2"/>
  <c r="CU14" i="2"/>
  <c r="CS14" i="2"/>
  <c r="CQ14" i="2"/>
  <c r="CO14" i="2"/>
  <c r="CM14" i="2"/>
  <c r="CK14" i="2"/>
  <c r="CI14" i="2"/>
  <c r="CG14" i="2"/>
  <c r="CE14" i="2"/>
  <c r="CC14" i="2"/>
  <c r="CA14" i="2"/>
  <c r="BY14" i="2"/>
  <c r="BW14" i="2"/>
  <c r="BU14" i="2"/>
  <c r="BS14" i="2"/>
  <c r="BQ14" i="2"/>
  <c r="BO14" i="2"/>
  <c r="BM14" i="2"/>
  <c r="BK14" i="2"/>
  <c r="BI14" i="2"/>
  <c r="BG14" i="2"/>
  <c r="BE14" i="2"/>
  <c r="BC14" i="2"/>
  <c r="BA14" i="2"/>
  <c r="AY14" i="2"/>
  <c r="AW14" i="2"/>
  <c r="AU14" i="2"/>
  <c r="AS14" i="2"/>
  <c r="AQ14" i="2"/>
  <c r="AO14" i="2"/>
  <c r="AM14" i="2"/>
  <c r="AK14" i="2"/>
  <c r="AI14" i="2"/>
  <c r="AG14" i="2"/>
  <c r="AE14" i="2"/>
  <c r="AC14" i="2"/>
  <c r="AA14" i="2"/>
  <c r="Y14" i="2"/>
  <c r="W14" i="2"/>
  <c r="U14" i="2"/>
  <c r="S14" i="2"/>
  <c r="Q14" i="2"/>
  <c r="O14" i="2"/>
  <c r="M14" i="2"/>
  <c r="K14" i="2"/>
  <c r="I14" i="2"/>
  <c r="G14" i="2"/>
  <c r="E14" i="2"/>
  <c r="KI13" i="2"/>
  <c r="KG13" i="2"/>
  <c r="KE13" i="2"/>
  <c r="KC13" i="2"/>
  <c r="KA13" i="2"/>
  <c r="JY13" i="2"/>
  <c r="JW13" i="2"/>
  <c r="JU13" i="2"/>
  <c r="JS13" i="2"/>
  <c r="JQ13" i="2"/>
  <c r="JO13" i="2"/>
  <c r="JM13" i="2"/>
  <c r="JK13" i="2"/>
  <c r="JI13" i="2"/>
  <c r="JG13" i="2"/>
  <c r="JE13" i="2"/>
  <c r="JC13" i="2"/>
  <c r="JA13" i="2"/>
  <c r="IY13" i="2"/>
  <c r="IW13" i="2"/>
  <c r="IU13" i="2"/>
  <c r="IS13" i="2"/>
  <c r="IQ13" i="2"/>
  <c r="IO13" i="2"/>
  <c r="IM13" i="2"/>
  <c r="IK13" i="2"/>
  <c r="II13" i="2"/>
  <c r="IG13" i="2"/>
  <c r="IE13" i="2"/>
  <c r="IC13" i="2"/>
  <c r="IA13" i="2"/>
  <c r="HY13" i="2"/>
  <c r="HW13" i="2"/>
  <c r="HU13" i="2"/>
  <c r="HS13" i="2"/>
  <c r="HQ13" i="2"/>
  <c r="HO13" i="2"/>
  <c r="HM13" i="2"/>
  <c r="HK13" i="2"/>
  <c r="HI13" i="2"/>
  <c r="HG13" i="2"/>
  <c r="HE13" i="2"/>
  <c r="HC13" i="2"/>
  <c r="HA13" i="2"/>
  <c r="GY13" i="2"/>
  <c r="GW13" i="2"/>
  <c r="GU13" i="2"/>
  <c r="GS13" i="2"/>
  <c r="GQ13" i="2"/>
  <c r="GO13" i="2"/>
  <c r="GM13" i="2"/>
  <c r="GK13" i="2"/>
  <c r="GI13" i="2"/>
  <c r="GG13" i="2"/>
  <c r="GE13" i="2"/>
  <c r="GC13" i="2"/>
  <c r="GA13" i="2"/>
  <c r="FY13" i="2"/>
  <c r="FW13" i="2"/>
  <c r="FU13" i="2"/>
  <c r="FS13" i="2"/>
  <c r="FQ13" i="2"/>
  <c r="FO13" i="2"/>
  <c r="FM13" i="2"/>
  <c r="FK13" i="2"/>
  <c r="FI13" i="2"/>
  <c r="FG13" i="2"/>
  <c r="FE13" i="2"/>
  <c r="FC13" i="2"/>
  <c r="FA13" i="2"/>
  <c r="EY13" i="2"/>
  <c r="EW13" i="2"/>
  <c r="EU13" i="2"/>
  <c r="ES13" i="2"/>
  <c r="EQ13" i="2"/>
  <c r="EO13" i="2"/>
  <c r="EM13" i="2"/>
  <c r="EK13" i="2"/>
  <c r="EI13" i="2"/>
  <c r="EG13" i="2"/>
  <c r="EE13" i="2"/>
  <c r="EC13" i="2"/>
  <c r="EA13" i="2"/>
  <c r="DY13" i="2"/>
  <c r="DW13" i="2"/>
  <c r="DU13" i="2"/>
  <c r="DS13" i="2"/>
  <c r="DQ13" i="2"/>
  <c r="DO13" i="2"/>
  <c r="DM13" i="2"/>
  <c r="DK13" i="2"/>
  <c r="DI13" i="2"/>
  <c r="DG13" i="2"/>
  <c r="DE13" i="2"/>
  <c r="DC13" i="2"/>
  <c r="DA13" i="2"/>
  <c r="CY13" i="2"/>
  <c r="CW13" i="2"/>
  <c r="CU13" i="2"/>
  <c r="CS13" i="2"/>
  <c r="CQ13" i="2"/>
  <c r="CO13" i="2"/>
  <c r="CM13" i="2"/>
  <c r="CK13" i="2"/>
  <c r="CI13" i="2"/>
  <c r="CG13" i="2"/>
  <c r="CE13" i="2"/>
  <c r="CC13" i="2"/>
  <c r="CA13" i="2"/>
  <c r="BY13" i="2"/>
  <c r="BW13" i="2"/>
  <c r="BU13" i="2"/>
  <c r="BS13" i="2"/>
  <c r="BQ13" i="2"/>
  <c r="BO13" i="2"/>
  <c r="BM13" i="2"/>
  <c r="BK13" i="2"/>
  <c r="BI13" i="2"/>
  <c r="BG13" i="2"/>
  <c r="BE13" i="2"/>
  <c r="BC13" i="2"/>
  <c r="BA13" i="2"/>
  <c r="AY13" i="2"/>
  <c r="AW13" i="2"/>
  <c r="AU13" i="2"/>
  <c r="AS13" i="2"/>
  <c r="AQ13" i="2"/>
  <c r="AO13" i="2"/>
  <c r="AM13" i="2"/>
  <c r="AK13" i="2"/>
  <c r="AI13" i="2"/>
  <c r="AG13" i="2"/>
  <c r="AE13" i="2"/>
  <c r="AC13" i="2"/>
  <c r="AA13" i="2"/>
  <c r="Y13" i="2"/>
  <c r="W13" i="2"/>
  <c r="U13" i="2"/>
  <c r="S13" i="2"/>
  <c r="Q13" i="2"/>
  <c r="O13" i="2"/>
  <c r="M13" i="2"/>
  <c r="K13" i="2"/>
  <c r="I13" i="2"/>
  <c r="G13" i="2"/>
  <c r="E13" i="2"/>
  <c r="KI12" i="2"/>
  <c r="KG12" i="2"/>
  <c r="KE12" i="2"/>
  <c r="KC12" i="2"/>
  <c r="KA12" i="2"/>
  <c r="JY12" i="2"/>
  <c r="JW12" i="2"/>
  <c r="JU12" i="2"/>
  <c r="JS12" i="2"/>
  <c r="JQ12" i="2"/>
  <c r="JO12" i="2"/>
  <c r="JM12" i="2"/>
  <c r="JK12" i="2"/>
  <c r="JI12" i="2"/>
  <c r="JG12" i="2"/>
  <c r="JE12" i="2"/>
  <c r="JC12" i="2"/>
  <c r="JA12" i="2"/>
  <c r="IY12" i="2"/>
  <c r="IW12" i="2"/>
  <c r="IU12" i="2"/>
  <c r="IS12" i="2"/>
  <c r="IQ12" i="2"/>
  <c r="IO12" i="2"/>
  <c r="IM12" i="2"/>
  <c r="IK12" i="2"/>
  <c r="II12" i="2"/>
  <c r="IG12" i="2"/>
  <c r="IE12" i="2"/>
  <c r="IC12" i="2"/>
  <c r="IA12" i="2"/>
  <c r="HY12" i="2"/>
  <c r="HW12" i="2"/>
  <c r="HU12" i="2"/>
  <c r="HS12" i="2"/>
  <c r="HQ12" i="2"/>
  <c r="HO12" i="2"/>
  <c r="HM12" i="2"/>
  <c r="HK12" i="2"/>
  <c r="HI12" i="2"/>
  <c r="HG12" i="2"/>
  <c r="HE12" i="2"/>
  <c r="HC12" i="2"/>
  <c r="HA12" i="2"/>
  <c r="GY12" i="2"/>
  <c r="GW12" i="2"/>
  <c r="GU12" i="2"/>
  <c r="GS12" i="2"/>
  <c r="GQ12" i="2"/>
  <c r="GO12" i="2"/>
  <c r="GM12" i="2"/>
  <c r="GK12" i="2"/>
  <c r="GI12" i="2"/>
  <c r="GG12" i="2"/>
  <c r="GE12" i="2"/>
  <c r="GC12" i="2"/>
  <c r="GA12" i="2"/>
  <c r="FY12" i="2"/>
  <c r="FW12" i="2"/>
  <c r="FU12" i="2"/>
  <c r="FS12" i="2"/>
  <c r="FQ12" i="2"/>
  <c r="FO12" i="2"/>
  <c r="FM12" i="2"/>
  <c r="FK12" i="2"/>
  <c r="FI12" i="2"/>
  <c r="FG12" i="2"/>
  <c r="FE12" i="2"/>
  <c r="FC12" i="2"/>
  <c r="FA12" i="2"/>
  <c r="EY12" i="2"/>
  <c r="EW12" i="2"/>
  <c r="EU12" i="2"/>
  <c r="ES12" i="2"/>
  <c r="EQ12" i="2"/>
  <c r="EO12" i="2"/>
  <c r="EM12" i="2"/>
  <c r="EK12" i="2"/>
  <c r="EI12" i="2"/>
  <c r="EG12" i="2"/>
  <c r="EE12" i="2"/>
  <c r="EC12" i="2"/>
  <c r="EA12" i="2"/>
  <c r="DY12" i="2"/>
  <c r="DW12" i="2"/>
  <c r="DU12" i="2"/>
  <c r="DS12" i="2"/>
  <c r="DQ12" i="2"/>
  <c r="DO12" i="2"/>
  <c r="DM12" i="2"/>
  <c r="DK12" i="2"/>
  <c r="DI12" i="2"/>
  <c r="DG12" i="2"/>
  <c r="DE12" i="2"/>
  <c r="DC12" i="2"/>
  <c r="DA12" i="2"/>
  <c r="CY12" i="2"/>
  <c r="CW12" i="2"/>
  <c r="CU12" i="2"/>
  <c r="CS12" i="2"/>
  <c r="CQ12" i="2"/>
  <c r="CO12" i="2"/>
  <c r="CM12" i="2"/>
  <c r="CK12" i="2"/>
  <c r="CI12" i="2"/>
  <c r="CG12" i="2"/>
  <c r="CE12" i="2"/>
  <c r="CC12" i="2"/>
  <c r="CA12" i="2"/>
  <c r="BY12" i="2"/>
  <c r="BW12" i="2"/>
  <c r="BU12" i="2"/>
  <c r="BS12" i="2"/>
  <c r="BQ12" i="2"/>
  <c r="BO12" i="2"/>
  <c r="BM12" i="2"/>
  <c r="BK12" i="2"/>
  <c r="BI12" i="2"/>
  <c r="BG12" i="2"/>
  <c r="BE12" i="2"/>
  <c r="BC12" i="2"/>
  <c r="BA12" i="2"/>
  <c r="AY12" i="2"/>
  <c r="AW12" i="2"/>
  <c r="AU12" i="2"/>
  <c r="AS12" i="2"/>
  <c r="AQ12" i="2"/>
  <c r="AO12" i="2"/>
  <c r="AM12" i="2"/>
  <c r="AK12" i="2"/>
  <c r="AI12" i="2"/>
  <c r="AG12" i="2"/>
  <c r="AE12" i="2"/>
  <c r="AC12" i="2"/>
  <c r="AA12" i="2"/>
  <c r="Y12" i="2"/>
  <c r="W12" i="2"/>
  <c r="U12" i="2"/>
  <c r="S12" i="2"/>
  <c r="Q12" i="2"/>
  <c r="O12" i="2"/>
  <c r="M12" i="2"/>
  <c r="K12" i="2"/>
  <c r="I12" i="2"/>
  <c r="G12" i="2"/>
  <c r="E12" i="2"/>
  <c r="KI11" i="2"/>
  <c r="KG11" i="2"/>
  <c r="KE11" i="2"/>
  <c r="KC11" i="2"/>
  <c r="KA11" i="2"/>
  <c r="JY11" i="2"/>
  <c r="JW11" i="2"/>
  <c r="JU11" i="2"/>
  <c r="JS11" i="2"/>
  <c r="JQ11" i="2"/>
  <c r="JO11" i="2"/>
  <c r="JM11" i="2"/>
  <c r="JK11" i="2"/>
  <c r="JI11" i="2"/>
  <c r="JG11" i="2"/>
  <c r="JE11" i="2"/>
  <c r="JC11" i="2"/>
  <c r="JA11" i="2"/>
  <c r="IY11" i="2"/>
  <c r="IW11" i="2"/>
  <c r="IU11" i="2"/>
  <c r="IS11" i="2"/>
  <c r="IQ11" i="2"/>
  <c r="IO11" i="2"/>
  <c r="IM11" i="2"/>
  <c r="IK11" i="2"/>
  <c r="II11" i="2"/>
  <c r="IG11" i="2"/>
  <c r="IE11" i="2"/>
  <c r="IC11" i="2"/>
  <c r="IA11" i="2"/>
  <c r="HY11" i="2"/>
  <c r="HW11" i="2"/>
  <c r="HU11" i="2"/>
  <c r="HS11" i="2"/>
  <c r="HQ11" i="2"/>
  <c r="HO11" i="2"/>
  <c r="HM11" i="2"/>
  <c r="HK11" i="2"/>
  <c r="HI11" i="2"/>
  <c r="HG11" i="2"/>
  <c r="HE11" i="2"/>
  <c r="HC11" i="2"/>
  <c r="HA11" i="2"/>
  <c r="GY11" i="2"/>
  <c r="GW11" i="2"/>
  <c r="GU11" i="2"/>
  <c r="GS11" i="2"/>
  <c r="GQ11" i="2"/>
  <c r="GO11" i="2"/>
  <c r="GM11" i="2"/>
  <c r="GK11" i="2"/>
  <c r="GI11" i="2"/>
  <c r="GG11" i="2"/>
  <c r="GF34" i="2" s="1"/>
  <c r="GE11" i="2"/>
  <c r="GC11" i="2"/>
  <c r="GA11" i="2"/>
  <c r="FY11" i="2"/>
  <c r="FW11" i="2"/>
  <c r="FU11" i="2"/>
  <c r="FS11" i="2"/>
  <c r="FQ11" i="2"/>
  <c r="FO11" i="2"/>
  <c r="FM11" i="2"/>
  <c r="FK11" i="2"/>
  <c r="FI11" i="2"/>
  <c r="FG11" i="2"/>
  <c r="FE11" i="2"/>
  <c r="FC11" i="2"/>
  <c r="FA11" i="2"/>
  <c r="EY11" i="2"/>
  <c r="EW11" i="2"/>
  <c r="EU11" i="2"/>
  <c r="ES11" i="2"/>
  <c r="EQ11" i="2"/>
  <c r="EO11" i="2"/>
  <c r="EM11" i="2"/>
  <c r="EK11" i="2"/>
  <c r="EI11" i="2"/>
  <c r="EG11" i="2"/>
  <c r="EE11" i="2"/>
  <c r="EC11" i="2"/>
  <c r="EA11" i="2"/>
  <c r="DY11" i="2"/>
  <c r="DW11" i="2"/>
  <c r="DU11" i="2"/>
  <c r="DS11" i="2"/>
  <c r="DQ11" i="2"/>
  <c r="DO11" i="2"/>
  <c r="DM11" i="2"/>
  <c r="DK11" i="2"/>
  <c r="DI11" i="2"/>
  <c r="DG11" i="2"/>
  <c r="DE11" i="2"/>
  <c r="DC11" i="2"/>
  <c r="DA11" i="2"/>
  <c r="CY11" i="2"/>
  <c r="CW11" i="2"/>
  <c r="CU11" i="2"/>
  <c r="CS11" i="2"/>
  <c r="CQ11" i="2"/>
  <c r="CO11" i="2"/>
  <c r="CN34" i="2" s="1"/>
  <c r="CM11" i="2"/>
  <c r="CK11" i="2"/>
  <c r="CI11" i="2"/>
  <c r="CG11" i="2"/>
  <c r="CE11" i="2"/>
  <c r="CC11" i="2"/>
  <c r="CA11" i="2"/>
  <c r="BY11" i="2"/>
  <c r="BW11" i="2"/>
  <c r="BU11" i="2"/>
  <c r="BS11" i="2"/>
  <c r="BQ11" i="2"/>
  <c r="BO11" i="2"/>
  <c r="BM11" i="2"/>
  <c r="BK11" i="2"/>
  <c r="BI11" i="2"/>
  <c r="BG11" i="2"/>
  <c r="BE11" i="2"/>
  <c r="BC11" i="2"/>
  <c r="BA11" i="2"/>
  <c r="AY11" i="2"/>
  <c r="AW11" i="2"/>
  <c r="AU11" i="2"/>
  <c r="AS11" i="2"/>
  <c r="AQ11" i="2"/>
  <c r="AO11" i="2"/>
  <c r="AM11" i="2"/>
  <c r="AK11" i="2"/>
  <c r="AI11" i="2"/>
  <c r="AG11" i="2"/>
  <c r="AE11" i="2"/>
  <c r="AC11" i="2"/>
  <c r="AA11" i="2"/>
  <c r="Y11" i="2"/>
  <c r="W11" i="2"/>
  <c r="U11" i="2"/>
  <c r="S11" i="2"/>
  <c r="Q11" i="2"/>
  <c r="O11" i="2"/>
  <c r="M11" i="2"/>
  <c r="K11" i="2"/>
  <c r="I11" i="2"/>
  <c r="G11" i="2"/>
  <c r="E11" i="2"/>
  <c r="KI9" i="2"/>
  <c r="KG9" i="2"/>
  <c r="KE9" i="2"/>
  <c r="KC9" i="2"/>
  <c r="KA9" i="2"/>
  <c r="JY9" i="2"/>
  <c r="JW9" i="2"/>
  <c r="JU9" i="2"/>
  <c r="JS9" i="2"/>
  <c r="JQ9" i="2"/>
  <c r="JO9" i="2"/>
  <c r="JM9" i="2"/>
  <c r="JK9" i="2"/>
  <c r="JI9" i="2"/>
  <c r="JG9" i="2"/>
  <c r="JE9" i="2"/>
  <c r="JC9" i="2"/>
  <c r="JA9" i="2"/>
  <c r="IY9" i="2"/>
  <c r="IW9" i="2"/>
  <c r="IU9" i="2"/>
  <c r="IS9" i="2"/>
  <c r="IQ9" i="2"/>
  <c r="IO9" i="2"/>
  <c r="IM9" i="2"/>
  <c r="IK9" i="2"/>
  <c r="II9" i="2"/>
  <c r="IG9" i="2"/>
  <c r="IE9" i="2"/>
  <c r="IC9" i="2"/>
  <c r="IA9" i="2"/>
  <c r="HY9" i="2"/>
  <c r="HW9" i="2"/>
  <c r="HU9" i="2"/>
  <c r="HS9" i="2"/>
  <c r="HQ9" i="2"/>
  <c r="HO9" i="2"/>
  <c r="HM9" i="2"/>
  <c r="HK9" i="2"/>
  <c r="HI9" i="2"/>
  <c r="HG9" i="2"/>
  <c r="HE9" i="2"/>
  <c r="HC9" i="2"/>
  <c r="HA9" i="2"/>
  <c r="GY9" i="2"/>
  <c r="GW9" i="2"/>
  <c r="GU9" i="2"/>
  <c r="GS9" i="2"/>
  <c r="GQ9" i="2"/>
  <c r="GO9" i="2"/>
  <c r="GM9" i="2"/>
  <c r="GK9" i="2"/>
  <c r="GI9" i="2"/>
  <c r="GG9" i="2"/>
  <c r="GE9" i="2"/>
  <c r="GC9" i="2"/>
  <c r="GA9" i="2"/>
  <c r="FY9" i="2"/>
  <c r="FW9" i="2"/>
  <c r="FU9" i="2"/>
  <c r="FS9" i="2"/>
  <c r="FQ9" i="2"/>
  <c r="FO9" i="2"/>
  <c r="FM9" i="2"/>
  <c r="FK9" i="2"/>
  <c r="FI9" i="2"/>
  <c r="FG9" i="2"/>
  <c r="FE9" i="2"/>
  <c r="FC9" i="2"/>
  <c r="FA9" i="2"/>
  <c r="EY9" i="2"/>
  <c r="EW9" i="2"/>
  <c r="EU9" i="2"/>
  <c r="ES9" i="2"/>
  <c r="EQ9" i="2"/>
  <c r="EO9" i="2"/>
  <c r="EM9" i="2"/>
  <c r="EK9" i="2"/>
  <c r="EI9" i="2"/>
  <c r="EG9" i="2"/>
  <c r="EE9" i="2"/>
  <c r="EC9" i="2"/>
  <c r="EA9" i="2"/>
  <c r="DY9" i="2"/>
  <c r="DW9" i="2"/>
  <c r="DU9" i="2"/>
  <c r="DS9" i="2"/>
  <c r="DQ9" i="2"/>
  <c r="DO9" i="2"/>
  <c r="DM9" i="2"/>
  <c r="DK9" i="2"/>
  <c r="DI9" i="2"/>
  <c r="DG9" i="2"/>
  <c r="DE9" i="2"/>
  <c r="DC9" i="2"/>
  <c r="DA9" i="2"/>
  <c r="CY9" i="2"/>
  <c r="CW9" i="2"/>
  <c r="CU9" i="2"/>
  <c r="CS9" i="2"/>
  <c r="CQ9" i="2"/>
  <c r="CO9" i="2"/>
  <c r="CM9" i="2"/>
  <c r="CK9" i="2"/>
  <c r="CI9" i="2"/>
  <c r="CG9" i="2"/>
  <c r="CE9" i="2"/>
  <c r="CC9" i="2"/>
  <c r="CA9" i="2"/>
  <c r="BY9" i="2"/>
  <c r="BW9" i="2"/>
  <c r="BU9" i="2"/>
  <c r="BS9" i="2"/>
  <c r="BQ9" i="2"/>
  <c r="BO9" i="2"/>
  <c r="BM9" i="2"/>
  <c r="BK9" i="2"/>
  <c r="BI9" i="2"/>
  <c r="BG9" i="2"/>
  <c r="BE9" i="2"/>
  <c r="BC9" i="2"/>
  <c r="BA9" i="2"/>
  <c r="AY9" i="2"/>
  <c r="AW9" i="2"/>
  <c r="AU9" i="2"/>
  <c r="AS9" i="2"/>
  <c r="AQ9" i="2"/>
  <c r="AO9" i="2"/>
  <c r="AM9" i="2"/>
  <c r="AK9" i="2"/>
  <c r="AI9" i="2"/>
  <c r="AG9" i="2"/>
  <c r="AE9" i="2"/>
  <c r="AC9" i="2"/>
  <c r="AA9" i="2"/>
  <c r="Y9" i="2"/>
  <c r="W9" i="2"/>
  <c r="U9" i="2"/>
  <c r="S9" i="2"/>
  <c r="Q9" i="2"/>
  <c r="O9" i="2"/>
  <c r="M9" i="2"/>
  <c r="K9" i="2"/>
  <c r="I9" i="2"/>
  <c r="G9" i="2"/>
  <c r="E9" i="2"/>
  <c r="KI8" i="2"/>
  <c r="KG8" i="2"/>
  <c r="KE8" i="2"/>
  <c r="KC8" i="2"/>
  <c r="KA8" i="2"/>
  <c r="JY8" i="2"/>
  <c r="JW8" i="2"/>
  <c r="JU8" i="2"/>
  <c r="JS8" i="2"/>
  <c r="JQ8" i="2"/>
  <c r="JO8" i="2"/>
  <c r="JM8" i="2"/>
  <c r="JK8" i="2"/>
  <c r="JI8" i="2"/>
  <c r="JG8" i="2"/>
  <c r="JE8" i="2"/>
  <c r="JC8" i="2"/>
  <c r="JA8" i="2"/>
  <c r="IY8" i="2"/>
  <c r="IW8" i="2"/>
  <c r="IU8" i="2"/>
  <c r="IS8" i="2"/>
  <c r="IQ8" i="2"/>
  <c r="IO8" i="2"/>
  <c r="IM8" i="2"/>
  <c r="IK8" i="2"/>
  <c r="II8" i="2"/>
  <c r="IG8" i="2"/>
  <c r="IE8" i="2"/>
  <c r="IC8" i="2"/>
  <c r="IA8" i="2"/>
  <c r="HY8" i="2"/>
  <c r="HW8" i="2"/>
  <c r="HU8" i="2"/>
  <c r="HS8" i="2"/>
  <c r="HQ8" i="2"/>
  <c r="HO8" i="2"/>
  <c r="HM8" i="2"/>
  <c r="HK8" i="2"/>
  <c r="HI8" i="2"/>
  <c r="HG8" i="2"/>
  <c r="HE8" i="2"/>
  <c r="HC8" i="2"/>
  <c r="HA8" i="2"/>
  <c r="GY8" i="2"/>
  <c r="GW8" i="2"/>
  <c r="GU8" i="2"/>
  <c r="GS8" i="2"/>
  <c r="GQ8" i="2"/>
  <c r="GO8" i="2"/>
  <c r="GM8" i="2"/>
  <c r="GK8" i="2"/>
  <c r="GI8" i="2"/>
  <c r="GG8" i="2"/>
  <c r="GE8" i="2"/>
  <c r="GC8" i="2"/>
  <c r="GA8" i="2"/>
  <c r="FY8" i="2"/>
  <c r="FW8" i="2"/>
  <c r="FU8" i="2"/>
  <c r="FS8" i="2"/>
  <c r="FQ8" i="2"/>
  <c r="FO8" i="2"/>
  <c r="FM8" i="2"/>
  <c r="FL33" i="2" s="1"/>
  <c r="FK8" i="2"/>
  <c r="FI8" i="2"/>
  <c r="FG8" i="2"/>
  <c r="FE8" i="2"/>
  <c r="FC8" i="2"/>
  <c r="FA8" i="2"/>
  <c r="EY8" i="2"/>
  <c r="EW8" i="2"/>
  <c r="EU8" i="2"/>
  <c r="ES8" i="2"/>
  <c r="EQ8" i="2"/>
  <c r="EO8" i="2"/>
  <c r="EM8" i="2"/>
  <c r="EK8" i="2"/>
  <c r="EI8" i="2"/>
  <c r="EG8" i="2"/>
  <c r="EE8" i="2"/>
  <c r="EC8" i="2"/>
  <c r="EA8" i="2"/>
  <c r="DY8" i="2"/>
  <c r="DW8" i="2"/>
  <c r="DU8" i="2"/>
  <c r="DS8" i="2"/>
  <c r="DQ8" i="2"/>
  <c r="DO8" i="2"/>
  <c r="DM8" i="2"/>
  <c r="DK8" i="2"/>
  <c r="DI8" i="2"/>
  <c r="DG8" i="2"/>
  <c r="DE8" i="2"/>
  <c r="DC8" i="2"/>
  <c r="DA8" i="2"/>
  <c r="CY8" i="2"/>
  <c r="CW8" i="2"/>
  <c r="CU8" i="2"/>
  <c r="CS8" i="2"/>
  <c r="CQ8" i="2"/>
  <c r="CO8" i="2"/>
  <c r="CM8" i="2"/>
  <c r="CK8" i="2"/>
  <c r="CI8" i="2"/>
  <c r="CG8" i="2"/>
  <c r="CE8" i="2"/>
  <c r="CC8" i="2"/>
  <c r="CA8" i="2"/>
  <c r="BY8" i="2"/>
  <c r="BW8" i="2"/>
  <c r="BU8" i="2"/>
  <c r="BS8" i="2"/>
  <c r="BQ8" i="2"/>
  <c r="BO8" i="2"/>
  <c r="BM8" i="2"/>
  <c r="BK8" i="2"/>
  <c r="BI8" i="2"/>
  <c r="BG8" i="2"/>
  <c r="BE8" i="2"/>
  <c r="BC8" i="2"/>
  <c r="BA8" i="2"/>
  <c r="AY8" i="2"/>
  <c r="AW8" i="2"/>
  <c r="AU8" i="2"/>
  <c r="AS8" i="2"/>
  <c r="AQ8" i="2"/>
  <c r="AO8" i="2"/>
  <c r="AM8" i="2"/>
  <c r="AK8" i="2"/>
  <c r="AI8" i="2"/>
  <c r="AG8" i="2"/>
  <c r="AE8" i="2"/>
  <c r="AC8" i="2"/>
  <c r="AA8" i="2"/>
  <c r="Y8" i="2"/>
  <c r="W8" i="2"/>
  <c r="U8" i="2"/>
  <c r="S8" i="2"/>
  <c r="Q8" i="2"/>
  <c r="O8" i="2"/>
  <c r="M8" i="2"/>
  <c r="K8" i="2"/>
  <c r="I8" i="2"/>
  <c r="G8" i="2"/>
  <c r="E8" i="2"/>
  <c r="KI7" i="2"/>
  <c r="KG7" i="2"/>
  <c r="KE7" i="2"/>
  <c r="KC7" i="2"/>
  <c r="KA7" i="2"/>
  <c r="JY7" i="2"/>
  <c r="JW7" i="2"/>
  <c r="JU7" i="2"/>
  <c r="JS7" i="2"/>
  <c r="JQ7" i="2"/>
  <c r="JO7" i="2"/>
  <c r="JM7" i="2"/>
  <c r="JK7" i="2"/>
  <c r="JJ33" i="2" s="1"/>
  <c r="JI7" i="2"/>
  <c r="JG7" i="2"/>
  <c r="JE7" i="2"/>
  <c r="JC7" i="2"/>
  <c r="JA7" i="2"/>
  <c r="IY7" i="2"/>
  <c r="IW7" i="2"/>
  <c r="IU7" i="2"/>
  <c r="IS7" i="2"/>
  <c r="IQ7" i="2"/>
  <c r="IO7" i="2"/>
  <c r="IM7" i="2"/>
  <c r="IK7" i="2"/>
  <c r="II7" i="2"/>
  <c r="IG7" i="2"/>
  <c r="IE7" i="2"/>
  <c r="IC7" i="2"/>
  <c r="IA7" i="2"/>
  <c r="HY7" i="2"/>
  <c r="HW7" i="2"/>
  <c r="HU7" i="2"/>
  <c r="HS7" i="2"/>
  <c r="HQ7" i="2"/>
  <c r="HO7" i="2"/>
  <c r="HM7" i="2"/>
  <c r="HK7" i="2"/>
  <c r="HI7" i="2"/>
  <c r="HG7" i="2"/>
  <c r="HE7" i="2"/>
  <c r="HC7" i="2"/>
  <c r="HA7" i="2"/>
  <c r="GY7" i="2"/>
  <c r="GW7" i="2"/>
  <c r="GU7" i="2"/>
  <c r="GS7" i="2"/>
  <c r="GQ7" i="2"/>
  <c r="GO7" i="2"/>
  <c r="GM7" i="2"/>
  <c r="GK7" i="2"/>
  <c r="GI7" i="2"/>
  <c r="GG7" i="2"/>
  <c r="GE7" i="2"/>
  <c r="GC7" i="2"/>
  <c r="GA7" i="2"/>
  <c r="FY7" i="2"/>
  <c r="FW7" i="2"/>
  <c r="FU7" i="2"/>
  <c r="FS7" i="2"/>
  <c r="FQ7" i="2"/>
  <c r="FO7" i="2"/>
  <c r="FM7" i="2"/>
  <c r="FK7" i="2"/>
  <c r="FI7" i="2"/>
  <c r="FG7" i="2"/>
  <c r="FE7" i="2"/>
  <c r="FC7" i="2"/>
  <c r="FA7" i="2"/>
  <c r="EY7" i="2"/>
  <c r="EW7" i="2"/>
  <c r="EU7" i="2"/>
  <c r="ES7" i="2"/>
  <c r="EQ7" i="2"/>
  <c r="EO7" i="2"/>
  <c r="EM7" i="2"/>
  <c r="EK7" i="2"/>
  <c r="EI7" i="2"/>
  <c r="EG7" i="2"/>
  <c r="EE7" i="2"/>
  <c r="EC7" i="2"/>
  <c r="EA7" i="2"/>
  <c r="DY7" i="2"/>
  <c r="DW7" i="2"/>
  <c r="DU7" i="2"/>
  <c r="DS7" i="2"/>
  <c r="DQ7" i="2"/>
  <c r="DO7" i="2"/>
  <c r="DM7" i="2"/>
  <c r="DK7" i="2"/>
  <c r="DI7" i="2"/>
  <c r="DG7" i="2"/>
  <c r="DE7" i="2"/>
  <c r="DC7" i="2"/>
  <c r="DA7" i="2"/>
  <c r="CY7" i="2"/>
  <c r="CY3" i="2" s="1"/>
  <c r="CY4" i="2" s="1"/>
  <c r="CW7" i="2"/>
  <c r="CU7" i="2"/>
  <c r="CS7" i="2"/>
  <c r="CQ7" i="2"/>
  <c r="CO7" i="2"/>
  <c r="CM7" i="2"/>
  <c r="CK7" i="2"/>
  <c r="CI7" i="2"/>
  <c r="CI3" i="2" s="1"/>
  <c r="CI4" i="2" s="1"/>
  <c r="CG7" i="2"/>
  <c r="CE7" i="2"/>
  <c r="CC7" i="2"/>
  <c r="CA7" i="2"/>
  <c r="BY7" i="2"/>
  <c r="BW7" i="2"/>
  <c r="BU7" i="2"/>
  <c r="BS7" i="2"/>
  <c r="BQ7" i="2"/>
  <c r="BQ3" i="2" s="1"/>
  <c r="BQ4" i="2" s="1"/>
  <c r="BO7" i="2"/>
  <c r="BM7" i="2"/>
  <c r="BK7" i="2"/>
  <c r="BI7" i="2"/>
  <c r="BG7" i="2"/>
  <c r="BE7" i="2"/>
  <c r="BC7" i="2"/>
  <c r="BA7" i="2"/>
  <c r="AY7" i="2"/>
  <c r="AW7" i="2"/>
  <c r="AU7" i="2"/>
  <c r="AS7" i="2"/>
  <c r="AQ7" i="2"/>
  <c r="AO7" i="2"/>
  <c r="AM7" i="2"/>
  <c r="AK7" i="2"/>
  <c r="AI7" i="2"/>
  <c r="AG7" i="2"/>
  <c r="AE7" i="2"/>
  <c r="AC7" i="2"/>
  <c r="AA7" i="2"/>
  <c r="Y7" i="2"/>
  <c r="W7" i="2"/>
  <c r="U7" i="2"/>
  <c r="S7" i="2"/>
  <c r="Q7" i="2"/>
  <c r="O7" i="2"/>
  <c r="M7" i="2"/>
  <c r="K7" i="2"/>
  <c r="I7" i="2"/>
  <c r="G7" i="2"/>
  <c r="E7" i="2"/>
  <c r="KI6" i="2"/>
  <c r="KG6" i="2"/>
  <c r="KE6" i="2"/>
  <c r="KC6" i="2"/>
  <c r="KA6" i="2"/>
  <c r="JY6" i="2"/>
  <c r="JW6" i="2"/>
  <c r="JU6" i="2"/>
  <c r="JS6" i="2"/>
  <c r="JS3" i="2" s="1"/>
  <c r="JS4" i="2" s="1"/>
  <c r="JQ6" i="2"/>
  <c r="JO6" i="2"/>
  <c r="JM6" i="2"/>
  <c r="JK6" i="2"/>
  <c r="JI6" i="2"/>
  <c r="JG6" i="2"/>
  <c r="JG3" i="2" s="1"/>
  <c r="JG4" i="2" s="1"/>
  <c r="JE6" i="2"/>
  <c r="JC6" i="2"/>
  <c r="JA6" i="2"/>
  <c r="IY6" i="2"/>
  <c r="IW6" i="2"/>
  <c r="IU6" i="2"/>
  <c r="IS6" i="2"/>
  <c r="IQ6" i="2"/>
  <c r="IO6" i="2"/>
  <c r="IM6" i="2"/>
  <c r="IM3" i="2" s="1"/>
  <c r="IM4" i="2" s="1"/>
  <c r="IK6" i="2"/>
  <c r="II6" i="2"/>
  <c r="IG6" i="2"/>
  <c r="IE6" i="2"/>
  <c r="IC6" i="2"/>
  <c r="IA6" i="2"/>
  <c r="HY6" i="2"/>
  <c r="HW6" i="2"/>
  <c r="HU6" i="2"/>
  <c r="HS6" i="2"/>
  <c r="HQ6" i="2"/>
  <c r="HO6" i="2"/>
  <c r="HM6" i="2"/>
  <c r="HK6" i="2"/>
  <c r="HI6" i="2"/>
  <c r="HG6" i="2"/>
  <c r="HG3" i="2" s="1"/>
  <c r="HG4" i="2" s="1"/>
  <c r="HE6" i="2"/>
  <c r="HC6" i="2"/>
  <c r="HA6" i="2"/>
  <c r="GY6" i="2"/>
  <c r="GW6" i="2"/>
  <c r="GU6" i="2"/>
  <c r="GU3" i="2" s="1"/>
  <c r="GU4" i="2" s="1"/>
  <c r="GS6" i="2"/>
  <c r="GQ6" i="2"/>
  <c r="GO6" i="2"/>
  <c r="GM6" i="2"/>
  <c r="GK6" i="2"/>
  <c r="GI6" i="2"/>
  <c r="GG6" i="2"/>
  <c r="GE6" i="2"/>
  <c r="GC6" i="2"/>
  <c r="GA6" i="2"/>
  <c r="GA3" i="2" s="1"/>
  <c r="GA4" i="2" s="1"/>
  <c r="FY6" i="2"/>
  <c r="FW6" i="2"/>
  <c r="FU6" i="2"/>
  <c r="FS6" i="2"/>
  <c r="FQ6" i="2"/>
  <c r="FO6" i="2"/>
  <c r="FM6" i="2"/>
  <c r="FK6" i="2"/>
  <c r="FI6" i="2"/>
  <c r="FG6" i="2"/>
  <c r="FE6" i="2"/>
  <c r="FC6" i="2"/>
  <c r="FA6" i="2"/>
  <c r="EY6" i="2"/>
  <c r="EW6" i="2"/>
  <c r="EU6" i="2"/>
  <c r="EU3" i="2" s="1"/>
  <c r="EU4" i="2" s="1"/>
  <c r="ES6" i="2"/>
  <c r="ER33" i="2" s="1"/>
  <c r="EQ6" i="2"/>
  <c r="EO6" i="2"/>
  <c r="EM6" i="2"/>
  <c r="EK6" i="2"/>
  <c r="EI6" i="2"/>
  <c r="EG6" i="2"/>
  <c r="EE6" i="2"/>
  <c r="EC6" i="2"/>
  <c r="EA6" i="2"/>
  <c r="DY6" i="2"/>
  <c r="DW6" i="2"/>
  <c r="DU6" i="2"/>
  <c r="DS6" i="2"/>
  <c r="DQ6" i="2"/>
  <c r="DO6" i="2"/>
  <c r="DO3" i="2" s="1"/>
  <c r="DO4" i="2" s="1"/>
  <c r="DM6" i="2"/>
  <c r="DK6" i="2"/>
  <c r="DI6" i="2"/>
  <c r="DG6" i="2"/>
  <c r="DE6" i="2"/>
  <c r="DC6" i="2"/>
  <c r="DA6" i="2"/>
  <c r="CY6" i="2"/>
  <c r="CW6" i="2"/>
  <c r="CU6" i="2"/>
  <c r="CS6" i="2"/>
  <c r="CQ6" i="2"/>
  <c r="CO6" i="2"/>
  <c r="CM6" i="2"/>
  <c r="CK6" i="2"/>
  <c r="CI6" i="2"/>
  <c r="CG6" i="2"/>
  <c r="CE6" i="2"/>
  <c r="CC6" i="2"/>
  <c r="CA6" i="2"/>
  <c r="BY6" i="2"/>
  <c r="BW6" i="2"/>
  <c r="BU6" i="2"/>
  <c r="BS6" i="2"/>
  <c r="BQ6" i="2"/>
  <c r="BO6" i="2"/>
  <c r="BM6" i="2"/>
  <c r="BK6" i="2"/>
  <c r="BI6" i="2"/>
  <c r="BG6" i="2"/>
  <c r="BF33" i="2" s="1"/>
  <c r="BE6" i="2"/>
  <c r="BC6" i="2"/>
  <c r="BB33" i="2" s="1"/>
  <c r="BA6" i="2"/>
  <c r="AY6" i="2"/>
  <c r="AW6" i="2"/>
  <c r="AU6" i="2"/>
  <c r="AS6" i="2"/>
  <c r="AQ6" i="2"/>
  <c r="AO6" i="2"/>
  <c r="AM6" i="2"/>
  <c r="AK6" i="2"/>
  <c r="AI6" i="2"/>
  <c r="AG6" i="2"/>
  <c r="AE6" i="2"/>
  <c r="AC6" i="2"/>
  <c r="AA6" i="2"/>
  <c r="AA3" i="2" s="1"/>
  <c r="AA4" i="2" s="1"/>
  <c r="Y6" i="2"/>
  <c r="W6" i="2"/>
  <c r="U6" i="2"/>
  <c r="S6" i="2"/>
  <c r="Q6" i="2"/>
  <c r="O6" i="2"/>
  <c r="M6" i="2"/>
  <c r="K6" i="2"/>
  <c r="I6" i="2"/>
  <c r="G6" i="2"/>
  <c r="E6" i="2"/>
  <c r="KI5" i="2"/>
  <c r="KG5" i="2"/>
  <c r="KE5" i="2"/>
  <c r="KC5" i="2"/>
  <c r="KA5" i="2"/>
  <c r="JY5" i="2"/>
  <c r="JW5" i="2"/>
  <c r="JW3" i="2" s="1"/>
  <c r="JW4" i="2" s="1"/>
  <c r="JU5" i="2"/>
  <c r="JS5" i="2"/>
  <c r="JQ5" i="2"/>
  <c r="JO5" i="2"/>
  <c r="JM5" i="2"/>
  <c r="JK5" i="2"/>
  <c r="JI5" i="2"/>
  <c r="JG5" i="2"/>
  <c r="JE5" i="2"/>
  <c r="JC5" i="2"/>
  <c r="JA5" i="2"/>
  <c r="IY5" i="2"/>
  <c r="IW5" i="2"/>
  <c r="IU5" i="2"/>
  <c r="IT33" i="2" s="1"/>
  <c r="IS5" i="2"/>
  <c r="IQ5" i="2"/>
  <c r="IQ3" i="2" s="1"/>
  <c r="IQ4" i="2" s="1"/>
  <c r="IO5" i="2"/>
  <c r="IM5" i="2"/>
  <c r="IK5" i="2"/>
  <c r="II5" i="2"/>
  <c r="IG5" i="2"/>
  <c r="IE5" i="2"/>
  <c r="ID33" i="2" s="1"/>
  <c r="IC5" i="2"/>
  <c r="IA5" i="2"/>
  <c r="IA3" i="2" s="1"/>
  <c r="IA4" i="2" s="1"/>
  <c r="HY5" i="2"/>
  <c r="HW5" i="2"/>
  <c r="HU5" i="2"/>
  <c r="HS5" i="2"/>
  <c r="HQ5" i="2"/>
  <c r="HO5" i="2"/>
  <c r="HM5" i="2"/>
  <c r="HK5" i="2"/>
  <c r="HK3" i="2" s="1"/>
  <c r="HK4" i="2" s="1"/>
  <c r="HI5" i="2"/>
  <c r="HG5" i="2"/>
  <c r="HE5" i="2"/>
  <c r="HC5" i="2"/>
  <c r="HA5" i="2"/>
  <c r="GY5" i="2"/>
  <c r="GW5" i="2"/>
  <c r="GU5" i="2"/>
  <c r="GS5" i="2"/>
  <c r="GQ5" i="2"/>
  <c r="GO5" i="2"/>
  <c r="GM5" i="2"/>
  <c r="GL33" i="2" s="1"/>
  <c r="GK5" i="2"/>
  <c r="GI5" i="2"/>
  <c r="GG5" i="2"/>
  <c r="GE5" i="2"/>
  <c r="GE3" i="2" s="1"/>
  <c r="GE4" i="2" s="1"/>
  <c r="GC5" i="2"/>
  <c r="GA5" i="2"/>
  <c r="FY5" i="2"/>
  <c r="FW5" i="2"/>
  <c r="FU5" i="2"/>
  <c r="FS5" i="2"/>
  <c r="FQ5" i="2"/>
  <c r="FO5" i="2"/>
  <c r="FO3" i="2" s="1"/>
  <c r="FO4" i="2" s="1"/>
  <c r="FM5" i="2"/>
  <c r="FK5" i="2"/>
  <c r="FI5" i="2"/>
  <c r="FG5" i="2"/>
  <c r="FE5" i="2"/>
  <c r="FC5" i="2"/>
  <c r="FA5" i="2"/>
  <c r="EY5" i="2"/>
  <c r="EY3" i="2" s="1"/>
  <c r="EY4" i="2" s="1"/>
  <c r="EW5" i="2"/>
  <c r="EU5" i="2"/>
  <c r="ES5" i="2"/>
  <c r="EQ5" i="2"/>
  <c r="EO5" i="2"/>
  <c r="EM5" i="2"/>
  <c r="EK5" i="2"/>
  <c r="EI5" i="2"/>
  <c r="EI3" i="2" s="1"/>
  <c r="EI4" i="2" s="1"/>
  <c r="EG5" i="2"/>
  <c r="EE5" i="2"/>
  <c r="EC5" i="2"/>
  <c r="EA5" i="2"/>
  <c r="DY5" i="2"/>
  <c r="DW5" i="2"/>
  <c r="DU5" i="2"/>
  <c r="DU3" i="2" s="1"/>
  <c r="DU4" i="2" s="1"/>
  <c r="DS5" i="2"/>
  <c r="DS3" i="2" s="1"/>
  <c r="DS4" i="2" s="1"/>
  <c r="DQ5" i="2"/>
  <c r="DO5" i="2"/>
  <c r="DM5" i="2"/>
  <c r="DK5" i="2"/>
  <c r="DJ33" i="2" s="1"/>
  <c r="DI5" i="2"/>
  <c r="DG5" i="2"/>
  <c r="DE5" i="2"/>
  <c r="DC5" i="2"/>
  <c r="DB33" i="2" s="1"/>
  <c r="DA5" i="2"/>
  <c r="CY5" i="2"/>
  <c r="CW5" i="2"/>
  <c r="CU5" i="2"/>
  <c r="CU3" i="2" s="1"/>
  <c r="CS5" i="2"/>
  <c r="CQ5" i="2"/>
  <c r="CO5" i="2"/>
  <c r="CO3" i="2" s="1"/>
  <c r="CO4" i="2" s="1"/>
  <c r="CM5" i="2"/>
  <c r="CM3" i="2" s="1"/>
  <c r="CM4" i="2" s="1"/>
  <c r="CK5" i="2"/>
  <c r="CI5" i="2"/>
  <c r="CG5" i="2"/>
  <c r="CE5" i="2"/>
  <c r="CE3" i="2" s="1"/>
  <c r="CE4" i="2" s="1"/>
  <c r="CC5" i="2"/>
  <c r="CA5" i="2"/>
  <c r="BY5" i="2"/>
  <c r="BW5" i="2"/>
  <c r="BW3" i="2" s="1"/>
  <c r="BW4" i="2" s="1"/>
  <c r="BU5" i="2"/>
  <c r="BS5" i="2"/>
  <c r="BQ5" i="2"/>
  <c r="BO5" i="2"/>
  <c r="BM5" i="2"/>
  <c r="BK5" i="2"/>
  <c r="BI5" i="2"/>
  <c r="BG5" i="2"/>
  <c r="BE5" i="2"/>
  <c r="BC5" i="2"/>
  <c r="BA5" i="2"/>
  <c r="AY5" i="2"/>
  <c r="AY3" i="2" s="1"/>
  <c r="AY4" i="2" s="1"/>
  <c r="AW5" i="2"/>
  <c r="AU5" i="2"/>
  <c r="AS5" i="2"/>
  <c r="AQ5" i="2"/>
  <c r="AQ3" i="2" s="1"/>
  <c r="AQ4" i="2" s="1"/>
  <c r="AO5" i="2"/>
  <c r="AM5" i="2"/>
  <c r="AK5" i="2"/>
  <c r="AI5" i="2"/>
  <c r="AG5" i="2"/>
  <c r="AE5" i="2"/>
  <c r="AC5" i="2"/>
  <c r="AA5" i="2"/>
  <c r="Z33" i="2" s="1"/>
  <c r="Y5" i="2"/>
  <c r="W5" i="2"/>
  <c r="U5" i="2"/>
  <c r="S5" i="2"/>
  <c r="S3" i="2" s="1"/>
  <c r="S4" i="2" s="1"/>
  <c r="Q5" i="2"/>
  <c r="O5" i="2"/>
  <c r="M5" i="2"/>
  <c r="K5" i="2"/>
  <c r="K3" i="2" s="1"/>
  <c r="K4" i="2" s="1"/>
  <c r="I5" i="2"/>
  <c r="G5" i="2"/>
  <c r="E5" i="2"/>
  <c r="EA4" i="2"/>
  <c r="CU4" i="2"/>
  <c r="BO4" i="2"/>
  <c r="KI3" i="2"/>
  <c r="KI4" i="2" s="1"/>
  <c r="JC3" i="2"/>
  <c r="JC4" i="2" s="1"/>
  <c r="HW3" i="2"/>
  <c r="HW4" i="2" s="1"/>
  <c r="GQ3" i="2"/>
  <c r="GQ4" i="2" s="1"/>
  <c r="FK3" i="2"/>
  <c r="FK4" i="2" s="1"/>
  <c r="EE3" i="2"/>
  <c r="EE4" i="2" s="1"/>
  <c r="DE3" i="2"/>
  <c r="DE4" i="2" s="1"/>
  <c r="BG3" i="2"/>
  <c r="BG4" i="2" s="1"/>
  <c r="AI3" i="2"/>
  <c r="AI4" i="2" s="1"/>
  <c r="G3" i="2"/>
  <c r="G4" i="2" s="1"/>
  <c r="B3" i="2"/>
  <c r="C22" i="2" s="1"/>
  <c r="B45" i="1"/>
  <c r="E40" i="1"/>
  <c r="F40" i="1" s="1"/>
  <c r="C40" i="1"/>
  <c r="B40" i="1"/>
  <c r="C38" i="1"/>
  <c r="F35" i="1"/>
  <c r="F34" i="1"/>
  <c r="F33" i="1"/>
  <c r="C33" i="1"/>
  <c r="F32" i="1"/>
  <c r="F30" i="1"/>
  <c r="E30" i="1"/>
  <c r="B30" i="1"/>
  <c r="F29" i="1"/>
  <c r="C29" i="1"/>
  <c r="F28" i="1"/>
  <c r="E26" i="1"/>
  <c r="F26" i="1" s="1"/>
  <c r="B26" i="1"/>
  <c r="F25" i="1"/>
  <c r="C25" i="1"/>
  <c r="F24" i="1"/>
  <c r="F23" i="1"/>
  <c r="F22" i="1"/>
  <c r="F21" i="1"/>
  <c r="F20" i="1"/>
  <c r="F19" i="1"/>
  <c r="E18" i="1"/>
  <c r="F18" i="1" s="1"/>
  <c r="B18" i="1"/>
  <c r="F17" i="1"/>
  <c r="F16" i="1"/>
  <c r="F15" i="1"/>
  <c r="F14" i="1"/>
  <c r="F13" i="1"/>
  <c r="C13" i="1"/>
  <c r="F11" i="1"/>
  <c r="E11" i="1"/>
  <c r="B11" i="1"/>
  <c r="B4" i="1" s="1"/>
  <c r="C43" i="1" s="1"/>
  <c r="F10" i="1"/>
  <c r="F9" i="1"/>
  <c r="C9" i="1"/>
  <c r="F8" i="1"/>
  <c r="F7" i="1"/>
  <c r="C7" i="1"/>
  <c r="F6" i="1"/>
  <c r="HE3" i="2" l="1"/>
  <c r="HE4" i="2" s="1"/>
  <c r="HU3" i="2"/>
  <c r="HU4" i="2" s="1"/>
  <c r="IK3" i="2"/>
  <c r="IK4" i="2" s="1"/>
  <c r="JA3" i="2"/>
  <c r="JA4" i="2" s="1"/>
  <c r="JQ3" i="2"/>
  <c r="JQ4" i="2" s="1"/>
  <c r="KG3" i="2"/>
  <c r="KG4" i="2" s="1"/>
  <c r="AK29" i="3"/>
  <c r="AL3" i="3"/>
  <c r="AL4" i="3" s="1"/>
  <c r="BQ29" i="3"/>
  <c r="BR3" i="3"/>
  <c r="BR4" i="3" s="1"/>
  <c r="CW29" i="3"/>
  <c r="CX3" i="3"/>
  <c r="CX4" i="3" s="1"/>
  <c r="EC29" i="3"/>
  <c r="ED3" i="3"/>
  <c r="ED4" i="3" s="1"/>
  <c r="U29" i="3"/>
  <c r="V3" i="3"/>
  <c r="V4" i="3" s="1"/>
  <c r="BA29" i="3"/>
  <c r="BB3" i="3"/>
  <c r="BB4" i="3" s="1"/>
  <c r="CG29" i="3"/>
  <c r="CH3" i="3"/>
  <c r="CH4" i="3" s="1"/>
  <c r="DM29" i="3"/>
  <c r="DN3" i="3"/>
  <c r="DN4" i="3" s="1"/>
  <c r="M3" i="2"/>
  <c r="M4" i="2" s="1"/>
  <c r="AC3" i="2"/>
  <c r="AC4" i="2" s="1"/>
  <c r="AS3" i="2"/>
  <c r="AS4" i="2" s="1"/>
  <c r="V33" i="2"/>
  <c r="CH33" i="2"/>
  <c r="AP33" i="2"/>
  <c r="IL36" i="2"/>
  <c r="FY29" i="3"/>
  <c r="FZ3" i="3"/>
  <c r="FZ4" i="3" s="1"/>
  <c r="C29" i="2"/>
  <c r="C21" i="2"/>
  <c r="C15" i="2"/>
  <c r="C24" i="2"/>
  <c r="C18" i="2"/>
  <c r="C12" i="2"/>
  <c r="C6" i="2"/>
  <c r="C28" i="2"/>
  <c r="C20" i="2"/>
  <c r="C14" i="2"/>
  <c r="C8" i="2"/>
  <c r="C25" i="2"/>
  <c r="C19" i="2"/>
  <c r="C13" i="2"/>
  <c r="C7" i="2"/>
  <c r="F33" i="2"/>
  <c r="AL33" i="2"/>
  <c r="BR33" i="2"/>
  <c r="CX33" i="2"/>
  <c r="C23" i="1"/>
  <c r="BC3" i="2"/>
  <c r="BC4" i="2" s="1"/>
  <c r="DC3" i="2"/>
  <c r="DC4" i="2" s="1"/>
  <c r="EZ33" i="2"/>
  <c r="GF33" i="2"/>
  <c r="GV33" i="2"/>
  <c r="C11" i="2"/>
  <c r="DT34" i="2"/>
  <c r="P33" i="2"/>
  <c r="Q3" i="2"/>
  <c r="Q4" i="2" s="1"/>
  <c r="CB33" i="2"/>
  <c r="CC3" i="2"/>
  <c r="CC4" i="2" s="1"/>
  <c r="CR33" i="2"/>
  <c r="CS3" i="2"/>
  <c r="CS4" i="2" s="1"/>
  <c r="FU3" i="2"/>
  <c r="FU4" i="2" s="1"/>
  <c r="GK3" i="2"/>
  <c r="GK4" i="2" s="1"/>
  <c r="HQ3" i="2"/>
  <c r="HQ4" i="2" s="1"/>
  <c r="KC3" i="2"/>
  <c r="KC4" i="2" s="1"/>
  <c r="BV33" i="2"/>
  <c r="IL33" i="2"/>
  <c r="BL33" i="2"/>
  <c r="BM3" i="2"/>
  <c r="BM4" i="2" s="1"/>
  <c r="FE3" i="2"/>
  <c r="FE4" i="2" s="1"/>
  <c r="IW3" i="2"/>
  <c r="IW4" i="2" s="1"/>
  <c r="AM3" i="2"/>
  <c r="AM4" i="2" s="1"/>
  <c r="EQ3" i="2"/>
  <c r="EQ4" i="2" s="1"/>
  <c r="FW3" i="2"/>
  <c r="FW4" i="2" s="1"/>
  <c r="FV33" i="2"/>
  <c r="HC3" i="2"/>
  <c r="HC4" i="2" s="1"/>
  <c r="HS3" i="2"/>
  <c r="HS4" i="2" s="1"/>
  <c r="II3" i="2"/>
  <c r="II4" i="2" s="1"/>
  <c r="JO3" i="2"/>
  <c r="JO4" i="2" s="1"/>
  <c r="KE3" i="2"/>
  <c r="KE4" i="2" s="1"/>
  <c r="KD33" i="2"/>
  <c r="P35" i="2"/>
  <c r="AV35" i="2"/>
  <c r="CB35" i="2"/>
  <c r="DH35" i="2"/>
  <c r="EN35" i="2"/>
  <c r="FT35" i="2"/>
  <c r="GZ35" i="2"/>
  <c r="BB36" i="2"/>
  <c r="CX36" i="2"/>
  <c r="FJ36" i="2"/>
  <c r="C27" i="2"/>
  <c r="C31" i="2" s="1"/>
  <c r="CL33" i="2"/>
  <c r="ET3" i="3"/>
  <c r="ET4" i="3" s="1"/>
  <c r="ES29" i="3"/>
  <c r="AV33" i="2"/>
  <c r="AW3" i="2"/>
  <c r="AW4" i="2" s="1"/>
  <c r="DY3" i="2"/>
  <c r="DY4" i="2" s="1"/>
  <c r="IG3" i="2"/>
  <c r="IG4" i="2" s="1"/>
  <c r="GM3" i="2"/>
  <c r="GM4" i="2" s="1"/>
  <c r="IY3" i="2"/>
  <c r="IY4" i="2" s="1"/>
  <c r="C15" i="1"/>
  <c r="C35" i="1"/>
  <c r="C9" i="2"/>
  <c r="C17" i="2"/>
  <c r="C23" i="2" s="1"/>
  <c r="JR33" i="2"/>
  <c r="JZ34" i="2"/>
  <c r="JJ34" i="2"/>
  <c r="IT34" i="2"/>
  <c r="ID34" i="2"/>
  <c r="HN34" i="2"/>
  <c r="GX34" i="2"/>
  <c r="GH34" i="2"/>
  <c r="FR34" i="2"/>
  <c r="FB34" i="2"/>
  <c r="EL34" i="2"/>
  <c r="DV34" i="2"/>
  <c r="DF34" i="2"/>
  <c r="CP34" i="2"/>
  <c r="BZ34" i="2"/>
  <c r="BJ34" i="2"/>
  <c r="AT34" i="2"/>
  <c r="AD34" i="2"/>
  <c r="N34" i="2"/>
  <c r="JV34" i="2"/>
  <c r="JF34" i="2"/>
  <c r="IP34" i="2"/>
  <c r="HZ34" i="2"/>
  <c r="HJ34" i="2"/>
  <c r="GT34" i="2"/>
  <c r="GD34" i="2"/>
  <c r="FN34" i="2"/>
  <c r="EX34" i="2"/>
  <c r="EH34" i="2"/>
  <c r="DR34" i="2"/>
  <c r="DB34" i="2"/>
  <c r="CL34" i="2"/>
  <c r="BV34" i="2"/>
  <c r="BF34" i="2"/>
  <c r="AP34" i="2"/>
  <c r="Z34" i="2"/>
  <c r="J34" i="2"/>
  <c r="KF34" i="2"/>
  <c r="JP34" i="2"/>
  <c r="IZ34" i="2"/>
  <c r="IJ34" i="2"/>
  <c r="HT34" i="2"/>
  <c r="HD34" i="2"/>
  <c r="GN34" i="2"/>
  <c r="FX34" i="2"/>
  <c r="FH34" i="2"/>
  <c r="ER34" i="2"/>
  <c r="EB34" i="2"/>
  <c r="DL34" i="2"/>
  <c r="CV34" i="2"/>
  <c r="CF34" i="2"/>
  <c r="BP34" i="2"/>
  <c r="AZ34" i="2"/>
  <c r="AJ34" i="2"/>
  <c r="T34" i="2"/>
  <c r="D34" i="2"/>
  <c r="KD34" i="2"/>
  <c r="JN34" i="2"/>
  <c r="IX34" i="2"/>
  <c r="IH34" i="2"/>
  <c r="HR34" i="2"/>
  <c r="HB34" i="2"/>
  <c r="GL34" i="2"/>
  <c r="FV34" i="2"/>
  <c r="FF34" i="2"/>
  <c r="EP34" i="2"/>
  <c r="DZ34" i="2"/>
  <c r="DJ34" i="2"/>
  <c r="CT34" i="2"/>
  <c r="CD34" i="2"/>
  <c r="BN34" i="2"/>
  <c r="AX34" i="2"/>
  <c r="AH34" i="2"/>
  <c r="JL34" i="2"/>
  <c r="IF34" i="2"/>
  <c r="GZ34" i="2"/>
  <c r="FT34" i="2"/>
  <c r="EN34" i="2"/>
  <c r="DH34" i="2"/>
  <c r="CB34" i="2"/>
  <c r="AV34" i="2"/>
  <c r="R34" i="2"/>
  <c r="JH34" i="2"/>
  <c r="IB34" i="2"/>
  <c r="GV34" i="2"/>
  <c r="FP34" i="2"/>
  <c r="EJ34" i="2"/>
  <c r="DD34" i="2"/>
  <c r="BX34" i="2"/>
  <c r="AR34" i="2"/>
  <c r="P34" i="2"/>
  <c r="JD34" i="2"/>
  <c r="HX34" i="2"/>
  <c r="GR34" i="2"/>
  <c r="FL34" i="2"/>
  <c r="EF34" i="2"/>
  <c r="CZ34" i="2"/>
  <c r="BT34" i="2"/>
  <c r="AN34" i="2"/>
  <c r="L34" i="2"/>
  <c r="KH34" i="2"/>
  <c r="JB34" i="2"/>
  <c r="HV34" i="2"/>
  <c r="GP34" i="2"/>
  <c r="FJ34" i="2"/>
  <c r="ED34" i="2"/>
  <c r="CX34" i="2"/>
  <c r="BR34" i="2"/>
  <c r="AL34" i="2"/>
  <c r="H34" i="2"/>
  <c r="KB34" i="2"/>
  <c r="IV34" i="2"/>
  <c r="HP34" i="2"/>
  <c r="GJ34" i="2"/>
  <c r="FD34" i="2"/>
  <c r="DX34" i="2"/>
  <c r="CR34" i="2"/>
  <c r="BL34" i="2"/>
  <c r="AF34" i="2"/>
  <c r="F34" i="2"/>
  <c r="JT34" i="2"/>
  <c r="IN34" i="2"/>
  <c r="HH34" i="2"/>
  <c r="GB34" i="2"/>
  <c r="EV34" i="2"/>
  <c r="DP34" i="2"/>
  <c r="CJ34" i="2"/>
  <c r="BD34" i="2"/>
  <c r="X34" i="2"/>
  <c r="JR34" i="2"/>
  <c r="IL34" i="2"/>
  <c r="HF34" i="2"/>
  <c r="FZ34" i="2"/>
  <c r="ET34" i="2"/>
  <c r="DN34" i="2"/>
  <c r="CH34" i="2"/>
  <c r="BB34" i="2"/>
  <c r="V34" i="2"/>
  <c r="IR34" i="2"/>
  <c r="DI3" i="2"/>
  <c r="DI4" i="2" s="1"/>
  <c r="HA3" i="2"/>
  <c r="HA4" i="2" s="1"/>
  <c r="C34" i="1"/>
  <c r="C22" i="1"/>
  <c r="C18" i="1"/>
  <c r="C14" i="1"/>
  <c r="C10" i="1"/>
  <c r="C6" i="1"/>
  <c r="C39" i="1"/>
  <c r="C42" i="1"/>
  <c r="C36" i="1"/>
  <c r="C32" i="1"/>
  <c r="C28" i="1"/>
  <c r="C24" i="1"/>
  <c r="C20" i="1"/>
  <c r="C16" i="1"/>
  <c r="C8" i="1"/>
  <c r="C30" i="1"/>
  <c r="BS3" i="2"/>
  <c r="BS4" i="2" s="1"/>
  <c r="ED33" i="2"/>
  <c r="HV33" i="2"/>
  <c r="AE3" i="2"/>
  <c r="AE4" i="2" s="1"/>
  <c r="BK3" i="2"/>
  <c r="BK4" i="2" s="1"/>
  <c r="CQ3" i="2"/>
  <c r="CQ4" i="2" s="1"/>
  <c r="DG3" i="2"/>
  <c r="DG4" i="2" s="1"/>
  <c r="DW3" i="2"/>
  <c r="DW4" i="2" s="1"/>
  <c r="EM3" i="2"/>
  <c r="EM4" i="2" s="1"/>
  <c r="EL33" i="2"/>
  <c r="FC3" i="2"/>
  <c r="FC4" i="2" s="1"/>
  <c r="FS3" i="2"/>
  <c r="FS4" i="2" s="1"/>
  <c r="GI3" i="2"/>
  <c r="GI4" i="2" s="1"/>
  <c r="HO3" i="2"/>
  <c r="HO4" i="2" s="1"/>
  <c r="IE3" i="2"/>
  <c r="IE4" i="2" s="1"/>
  <c r="IU3" i="2"/>
  <c r="IU4" i="2" s="1"/>
  <c r="JK3" i="2"/>
  <c r="JK4" i="2" s="1"/>
  <c r="KA3" i="2"/>
  <c r="KA4" i="2" s="1"/>
  <c r="JT37" i="2"/>
  <c r="J33" i="2"/>
  <c r="DV33" i="2"/>
  <c r="AB34" i="2"/>
  <c r="JX34" i="2"/>
  <c r="FJ3" i="3"/>
  <c r="FJ4" i="3" s="1"/>
  <c r="FI29" i="3"/>
  <c r="AF33" i="2"/>
  <c r="AG3" i="2"/>
  <c r="AG4" i="2" s="1"/>
  <c r="EO3" i="2"/>
  <c r="EO4" i="2" s="1"/>
  <c r="JM3" i="2"/>
  <c r="JM4" i="2" s="1"/>
  <c r="C5" i="2"/>
  <c r="C10" i="2" s="1"/>
  <c r="FG3" i="2"/>
  <c r="FG4" i="2" s="1"/>
  <c r="C21" i="1"/>
  <c r="C44" i="1"/>
  <c r="HF33" i="2"/>
  <c r="O3" i="2"/>
  <c r="O4" i="2" s="1"/>
  <c r="AU3" i="2"/>
  <c r="AU4" i="2" s="1"/>
  <c r="CA3" i="2"/>
  <c r="CA4" i="2" s="1"/>
  <c r="GY3" i="2"/>
  <c r="GY4" i="2" s="1"/>
  <c r="C11" i="1"/>
  <c r="C26" i="1"/>
  <c r="C37" i="1"/>
  <c r="C45" i="1"/>
  <c r="W3" i="2"/>
  <c r="W4" i="2" s="1"/>
  <c r="I3" i="2"/>
  <c r="I4" i="2" s="1"/>
  <c r="Y3" i="2"/>
  <c r="Y4" i="2" s="1"/>
  <c r="AO3" i="2"/>
  <c r="AO4" i="2" s="1"/>
  <c r="BE3" i="2"/>
  <c r="BE4" i="2" s="1"/>
  <c r="BU3" i="2"/>
  <c r="BU4" i="2" s="1"/>
  <c r="CK3" i="2"/>
  <c r="CK4" i="2" s="1"/>
  <c r="DA3" i="2"/>
  <c r="DA4" i="2" s="1"/>
  <c r="DQ3" i="2"/>
  <c r="DQ4" i="2" s="1"/>
  <c r="EG3" i="2"/>
  <c r="EG4" i="2" s="1"/>
  <c r="EW3" i="2"/>
  <c r="EW4" i="2" s="1"/>
  <c r="FM3" i="2"/>
  <c r="FM4" i="2" s="1"/>
  <c r="GC3" i="2"/>
  <c r="GC4" i="2" s="1"/>
  <c r="GS3" i="2"/>
  <c r="GS4" i="2" s="1"/>
  <c r="HI3" i="2"/>
  <c r="HI4" i="2" s="1"/>
  <c r="HY3" i="2"/>
  <c r="HY4" i="2" s="1"/>
  <c r="IO3" i="2"/>
  <c r="IO4" i="2" s="1"/>
  <c r="JE3" i="2"/>
  <c r="JE4" i="2" s="1"/>
  <c r="JT33" i="2"/>
  <c r="FH33" i="2"/>
  <c r="GV36" i="2"/>
  <c r="JH36" i="2"/>
  <c r="X37" i="2"/>
  <c r="EV37" i="2"/>
  <c r="FL37" i="2"/>
  <c r="BH34" i="2"/>
  <c r="JP35" i="2"/>
  <c r="DP33" i="2"/>
  <c r="JD33" i="2"/>
  <c r="JU3" i="2"/>
  <c r="JU4" i="2" s="1"/>
  <c r="H33" i="2"/>
  <c r="X33" i="2"/>
  <c r="AN33" i="2"/>
  <c r="BD33" i="2"/>
  <c r="BT33" i="2"/>
  <c r="CJ33" i="2"/>
  <c r="CZ33" i="2"/>
  <c r="DT33" i="2"/>
  <c r="EP33" i="2"/>
  <c r="FJ33" i="2"/>
  <c r="GH33" i="2"/>
  <c r="HH33" i="2"/>
  <c r="IH33" i="2"/>
  <c r="JH33" i="2"/>
  <c r="KH33" i="2"/>
  <c r="R35" i="2"/>
  <c r="AX35" i="2"/>
  <c r="CD35" i="2"/>
  <c r="DJ35" i="2"/>
  <c r="EP35" i="2"/>
  <c r="FV35" i="2"/>
  <c r="HB35" i="2"/>
  <c r="IR35" i="2"/>
  <c r="C26" i="3"/>
  <c r="C5" i="3"/>
  <c r="C6" i="3"/>
  <c r="C22" i="3"/>
  <c r="C17" i="3"/>
  <c r="C13" i="3"/>
  <c r="C9" i="3"/>
  <c r="C20" i="3"/>
  <c r="C11" i="3"/>
  <c r="C7" i="3"/>
  <c r="C23" i="3"/>
  <c r="C18" i="3"/>
  <c r="C14" i="3"/>
  <c r="C19" i="3"/>
  <c r="C21" i="3"/>
  <c r="C12" i="3"/>
  <c r="EZ4" i="3"/>
  <c r="C15" i="3"/>
  <c r="DJ4" i="3"/>
  <c r="CR4" i="3"/>
  <c r="Z4" i="3"/>
  <c r="CB4" i="3"/>
  <c r="D37" i="2" a="1"/>
  <c r="D37" i="2" s="1"/>
  <c r="L33" i="2"/>
  <c r="AB33" i="2"/>
  <c r="AR33" i="2"/>
  <c r="BH33" i="2"/>
  <c r="BX33" i="2"/>
  <c r="CN33" i="2"/>
  <c r="DD33" i="2"/>
  <c r="DZ33" i="2"/>
  <c r="ET33" i="2"/>
  <c r="FP33" i="2"/>
  <c r="GP33" i="2"/>
  <c r="HN33" i="2"/>
  <c r="IN33" i="2"/>
  <c r="JN33" i="2"/>
  <c r="Z35" i="2"/>
  <c r="BF35" i="2"/>
  <c r="CL35" i="2"/>
  <c r="DR35" i="2"/>
  <c r="EX35" i="2"/>
  <c r="GD35" i="2"/>
  <c r="HJ35" i="2"/>
  <c r="JH35" i="2"/>
  <c r="N36" i="2"/>
  <c r="BX36" i="2"/>
  <c r="DV36" i="2"/>
  <c r="FZ36" i="2"/>
  <c r="IJ36" i="2"/>
  <c r="KH36" i="2"/>
  <c r="EF4" i="3"/>
  <c r="FV4" i="3"/>
  <c r="H6" i="3"/>
  <c r="H3" i="3" s="1"/>
  <c r="H4" i="3" s="1"/>
  <c r="E29" i="3"/>
  <c r="F3" i="3"/>
  <c r="F4" i="3" s="1"/>
  <c r="HH37" i="2"/>
  <c r="HX37" i="2"/>
  <c r="JD37" i="2"/>
  <c r="N33" i="2"/>
  <c r="AD33" i="2"/>
  <c r="AT33" i="2"/>
  <c r="BJ33" i="2"/>
  <c r="BZ33" i="2"/>
  <c r="CP33" i="2"/>
  <c r="DF33" i="2"/>
  <c r="EB33" i="2"/>
  <c r="EV33" i="2"/>
  <c r="FR33" i="2"/>
  <c r="GR33" i="2"/>
  <c r="HR33" i="2"/>
  <c r="IR33" i="2"/>
  <c r="AF35" i="2"/>
  <c r="BL35" i="2"/>
  <c r="CR35" i="2"/>
  <c r="DX35" i="2"/>
  <c r="FD35" i="2"/>
  <c r="GJ35" i="2"/>
  <c r="HR35" i="2"/>
  <c r="EJ36" i="2"/>
  <c r="GH36" i="2"/>
  <c r="EJ4" i="3"/>
  <c r="H37" i="2"/>
  <c r="BD37" i="2"/>
  <c r="BT37" i="2"/>
  <c r="CJ37" i="2"/>
  <c r="CZ37" i="2"/>
  <c r="EF37" i="2"/>
  <c r="GB37" i="2"/>
  <c r="GR37" i="2"/>
  <c r="HZ37" i="2"/>
  <c r="JF37" i="2"/>
  <c r="KB35" i="2"/>
  <c r="JL35" i="2"/>
  <c r="IV35" i="2"/>
  <c r="IF35" i="2"/>
  <c r="HP35" i="2"/>
  <c r="JZ35" i="2"/>
  <c r="JJ35" i="2"/>
  <c r="IT35" i="2"/>
  <c r="ID35" i="2"/>
  <c r="JT35" i="2"/>
  <c r="IZ35" i="2"/>
  <c r="IB35" i="2"/>
  <c r="JR35" i="2"/>
  <c r="IX35" i="2"/>
  <c r="HZ35" i="2"/>
  <c r="HH35" i="2"/>
  <c r="GR35" i="2"/>
  <c r="GB35" i="2"/>
  <c r="FL35" i="2"/>
  <c r="EV35" i="2"/>
  <c r="EF35" i="2"/>
  <c r="DP35" i="2"/>
  <c r="CZ35" i="2"/>
  <c r="CJ35" i="2"/>
  <c r="BT35" i="2"/>
  <c r="BD35" i="2"/>
  <c r="AN35" i="2"/>
  <c r="X35" i="2"/>
  <c r="H35" i="2"/>
  <c r="KH35" i="2"/>
  <c r="JN35" i="2"/>
  <c r="IP35" i="2"/>
  <c r="HV35" i="2"/>
  <c r="HD35" i="2"/>
  <c r="GN35" i="2"/>
  <c r="FX35" i="2"/>
  <c r="FH35" i="2"/>
  <c r="ER35" i="2"/>
  <c r="EB35" i="2"/>
  <c r="DL35" i="2"/>
  <c r="CV35" i="2"/>
  <c r="CF35" i="2"/>
  <c r="BP35" i="2"/>
  <c r="AZ35" i="2"/>
  <c r="AJ35" i="2"/>
  <c r="T35" i="2"/>
  <c r="D35" i="2"/>
  <c r="JX35" i="2"/>
  <c r="JD35" i="2"/>
  <c r="IJ35" i="2"/>
  <c r="HN35" i="2"/>
  <c r="GX35" i="2"/>
  <c r="GH35" i="2"/>
  <c r="FR35" i="2"/>
  <c r="FB35" i="2"/>
  <c r="EL35" i="2"/>
  <c r="DV35" i="2"/>
  <c r="DF35" i="2"/>
  <c r="CP35" i="2"/>
  <c r="BZ35" i="2"/>
  <c r="BJ35" i="2"/>
  <c r="AT35" i="2"/>
  <c r="AD35" i="2"/>
  <c r="N35" i="2"/>
  <c r="JV35" i="2"/>
  <c r="JB35" i="2"/>
  <c r="IH35" i="2"/>
  <c r="HL35" i="2"/>
  <c r="GV35" i="2"/>
  <c r="GF35" i="2"/>
  <c r="FP35" i="2"/>
  <c r="EZ35" i="2"/>
  <c r="EJ35" i="2"/>
  <c r="DT35" i="2"/>
  <c r="DD35" i="2"/>
  <c r="CN35" i="2"/>
  <c r="BX35" i="2"/>
  <c r="BH35" i="2"/>
  <c r="AR35" i="2"/>
  <c r="AB35" i="2"/>
  <c r="L35" i="2"/>
  <c r="AH35" i="2"/>
  <c r="BN35" i="2"/>
  <c r="CT35" i="2"/>
  <c r="DZ35" i="2"/>
  <c r="FF35" i="2"/>
  <c r="GL35" i="2"/>
  <c r="HT35" i="2"/>
  <c r="KD35" i="2"/>
  <c r="J37" i="2"/>
  <c r="Z37" i="2"/>
  <c r="BF37" i="2"/>
  <c r="DB37" i="2"/>
  <c r="DR37" i="2"/>
  <c r="EH37" i="2"/>
  <c r="EX37" i="2"/>
  <c r="GD37" i="2"/>
  <c r="KF33" i="2"/>
  <c r="JP33" i="2"/>
  <c r="IZ33" i="2"/>
  <c r="IJ33" i="2"/>
  <c r="HT33" i="2"/>
  <c r="HD33" i="2"/>
  <c r="GN33" i="2"/>
  <c r="FX33" i="2"/>
  <c r="KB33" i="2"/>
  <c r="JL33" i="2"/>
  <c r="IV33" i="2"/>
  <c r="IF33" i="2"/>
  <c r="HP33" i="2"/>
  <c r="GZ33" i="2"/>
  <c r="GJ33" i="2"/>
  <c r="FT33" i="2"/>
  <c r="FD33" i="2"/>
  <c r="EN33" i="2"/>
  <c r="DX33" i="2"/>
  <c r="DH33" i="2"/>
  <c r="JV33" i="2"/>
  <c r="JF33" i="2"/>
  <c r="IP33" i="2"/>
  <c r="HZ33" i="2"/>
  <c r="HJ33" i="2"/>
  <c r="GT33" i="2"/>
  <c r="GD33" i="2"/>
  <c r="FN33" i="2"/>
  <c r="EX33" i="2"/>
  <c r="EH33" i="2"/>
  <c r="DR33" i="2"/>
  <c r="R33" i="2"/>
  <c r="AH33" i="2"/>
  <c r="AX33" i="2"/>
  <c r="BN33" i="2"/>
  <c r="CD33" i="2"/>
  <c r="CT33" i="2"/>
  <c r="DL33" i="2"/>
  <c r="EF33" i="2"/>
  <c r="FB33" i="2"/>
  <c r="FZ33" i="2"/>
  <c r="GX33" i="2"/>
  <c r="HX33" i="2"/>
  <c r="IX33" i="2"/>
  <c r="JX33" i="2"/>
  <c r="F35" i="2"/>
  <c r="AL35" i="2"/>
  <c r="BR35" i="2"/>
  <c r="CX35" i="2"/>
  <c r="ED35" i="2"/>
  <c r="FJ35" i="2"/>
  <c r="GP35" i="2"/>
  <c r="HX35" i="2"/>
  <c r="KF35" i="2"/>
  <c r="HN37" i="2"/>
  <c r="ID37" i="2"/>
  <c r="IT37" i="2"/>
  <c r="JJ37" i="2"/>
  <c r="JZ37" i="2"/>
  <c r="D33" i="2"/>
  <c r="T33" i="2"/>
  <c r="AJ33" i="2"/>
  <c r="AZ33" i="2"/>
  <c r="BP33" i="2"/>
  <c r="CF33" i="2"/>
  <c r="CV33" i="2"/>
  <c r="DN33" i="2"/>
  <c r="EJ33" i="2"/>
  <c r="FF33" i="2"/>
  <c r="GB33" i="2"/>
  <c r="HB33" i="2"/>
  <c r="IB33" i="2"/>
  <c r="JB33" i="2"/>
  <c r="JZ33" i="2"/>
  <c r="J35" i="2"/>
  <c r="AP35" i="2"/>
  <c r="BV35" i="2"/>
  <c r="DB35" i="2"/>
  <c r="EH35" i="2"/>
  <c r="FN35" i="2"/>
  <c r="GT35" i="2"/>
  <c r="IL35" i="2"/>
  <c r="JV36" i="2"/>
  <c r="JF36" i="2"/>
  <c r="IP36" i="2"/>
  <c r="HZ36" i="2"/>
  <c r="HJ36" i="2"/>
  <c r="GT36" i="2"/>
  <c r="GD36" i="2"/>
  <c r="FN36" i="2"/>
  <c r="EX36" i="2"/>
  <c r="EH36" i="2"/>
  <c r="DR36" i="2"/>
  <c r="DB36" i="2"/>
  <c r="CL36" i="2"/>
  <c r="BV36" i="2"/>
  <c r="BF36" i="2"/>
  <c r="AP36" i="2"/>
  <c r="Z36" i="2"/>
  <c r="JT36" i="2"/>
  <c r="JD36" i="2"/>
  <c r="IN36" i="2"/>
  <c r="HX36" i="2"/>
  <c r="HH36" i="2"/>
  <c r="GR36" i="2"/>
  <c r="GB36" i="2"/>
  <c r="FL36" i="2"/>
  <c r="EV36" i="2"/>
  <c r="EF36" i="2"/>
  <c r="DP36" i="2"/>
  <c r="CZ36" i="2"/>
  <c r="CJ36" i="2"/>
  <c r="BT36" i="2"/>
  <c r="BD36" i="2"/>
  <c r="AN36" i="2"/>
  <c r="X36" i="2"/>
  <c r="JR36" i="2"/>
  <c r="IX36" i="2"/>
  <c r="ID36" i="2"/>
  <c r="HF36" i="2"/>
  <c r="GL36" i="2"/>
  <c r="FR36" i="2"/>
  <c r="ET36" i="2"/>
  <c r="DZ36" i="2"/>
  <c r="DF36" i="2"/>
  <c r="CH36" i="2"/>
  <c r="BN36" i="2"/>
  <c r="AT36" i="2"/>
  <c r="V36" i="2"/>
  <c r="F36" i="2"/>
  <c r="JP36" i="2"/>
  <c r="IV36" i="2"/>
  <c r="IB36" i="2"/>
  <c r="HD36" i="2"/>
  <c r="GJ36" i="2"/>
  <c r="FP36" i="2"/>
  <c r="ER36" i="2"/>
  <c r="DX36" i="2"/>
  <c r="DD36" i="2"/>
  <c r="CF36" i="2"/>
  <c r="BL36" i="2"/>
  <c r="AR36" i="2"/>
  <c r="T36" i="2"/>
  <c r="D36" i="2"/>
  <c r="KF36" i="2"/>
  <c r="JL36" i="2"/>
  <c r="IR36" i="2"/>
  <c r="HT36" i="2"/>
  <c r="GZ36" i="2"/>
  <c r="GF36" i="2"/>
  <c r="FH36" i="2"/>
  <c r="EN36" i="2"/>
  <c r="DT36" i="2"/>
  <c r="CV36" i="2"/>
  <c r="CB36" i="2"/>
  <c r="BH36" i="2"/>
  <c r="AJ36" i="2"/>
  <c r="P36" i="2"/>
  <c r="JZ36" i="2"/>
  <c r="JB36" i="2"/>
  <c r="IH36" i="2"/>
  <c r="HN36" i="2"/>
  <c r="GP36" i="2"/>
  <c r="FV36" i="2"/>
  <c r="FB36" i="2"/>
  <c r="ED36" i="2"/>
  <c r="DJ36" i="2"/>
  <c r="CP36" i="2"/>
  <c r="BR36" i="2"/>
  <c r="AX36" i="2"/>
  <c r="AD36" i="2"/>
  <c r="JX36" i="2"/>
  <c r="IZ36" i="2"/>
  <c r="IF36" i="2"/>
  <c r="HL36" i="2"/>
  <c r="GN36" i="2"/>
  <c r="FT36" i="2"/>
  <c r="EZ36" i="2"/>
  <c r="EB36" i="2"/>
  <c r="DH36" i="2"/>
  <c r="CN36" i="2"/>
  <c r="BP36" i="2"/>
  <c r="AV36" i="2"/>
  <c r="AB36" i="2"/>
  <c r="AL36" i="2"/>
  <c r="CT36" i="2"/>
  <c r="FD36" i="2"/>
  <c r="HB36" i="2"/>
  <c r="JJ36" i="2"/>
  <c r="AH4" i="3"/>
  <c r="BN4" i="3"/>
  <c r="AP4" i="3"/>
  <c r="X4" i="3"/>
  <c r="BD4" i="3"/>
  <c r="CJ4" i="3"/>
  <c r="DZ4" i="3"/>
  <c r="FF4" i="3"/>
  <c r="BF4" i="3"/>
  <c r="CL4" i="3"/>
  <c r="DB4" i="3"/>
  <c r="AF4" i="3"/>
  <c r="BL4" i="3"/>
  <c r="FN4" i="3"/>
  <c r="BU29" i="3"/>
  <c r="AN4" i="3"/>
  <c r="BT4" i="3"/>
  <c r="CZ4" i="3"/>
  <c r="EV4" i="3"/>
  <c r="GD4" i="3"/>
  <c r="KF37" i="2"/>
  <c r="R4" i="3"/>
  <c r="AX4" i="3"/>
  <c r="CD4" i="3"/>
  <c r="T4" i="3"/>
  <c r="AZ4" i="3"/>
  <c r="J4" i="3"/>
  <c r="DP4" i="3"/>
  <c r="GB4" i="3"/>
  <c r="P37" i="2"/>
  <c r="AF37" i="2"/>
  <c r="AV37" i="2"/>
  <c r="BL37" i="2"/>
  <c r="CB37" i="2"/>
  <c r="CR37" i="2"/>
  <c r="DH37" i="2"/>
  <c r="DX37" i="2"/>
  <c r="EN37" i="2"/>
  <c r="FD37" i="2"/>
  <c r="FT37" i="2"/>
  <c r="GJ37" i="2"/>
  <c r="GZ37" i="2"/>
  <c r="HP37" i="2"/>
  <c r="IF37" i="2"/>
  <c r="IV37" i="2"/>
  <c r="JL37" i="2"/>
  <c r="KB37" i="2"/>
  <c r="DH3" i="3"/>
  <c r="DH4" i="3" s="1"/>
  <c r="DG29" i="3"/>
  <c r="DX3" i="3"/>
  <c r="DX4" i="3" s="1"/>
  <c r="DW29" i="3"/>
  <c r="EN3" i="3"/>
  <c r="EN4" i="3" s="1"/>
  <c r="EM29" i="3"/>
  <c r="FD3" i="3"/>
  <c r="FD4" i="3" s="1"/>
  <c r="FC29" i="3"/>
  <c r="FT3" i="3"/>
  <c r="FT4" i="3" s="1"/>
  <c r="FS29" i="3"/>
  <c r="K31" i="3"/>
  <c r="AA31" i="3"/>
  <c r="AQ31" i="3"/>
  <c r="BG31" i="3"/>
  <c r="BW31" i="3"/>
  <c r="CM31" i="3"/>
  <c r="R37" i="2"/>
  <c r="AH37" i="2"/>
  <c r="AX37" i="2"/>
  <c r="BN37" i="2"/>
  <c r="CD37" i="2"/>
  <c r="CT37" i="2"/>
  <c r="DJ37" i="2"/>
  <c r="DZ37" i="2"/>
  <c r="EP37" i="2"/>
  <c r="FF37" i="2"/>
  <c r="FV37" i="2"/>
  <c r="GL37" i="2"/>
  <c r="HB37" i="2"/>
  <c r="HR37" i="2"/>
  <c r="IH37" i="2"/>
  <c r="IX37" i="2"/>
  <c r="JN37" i="2"/>
  <c r="KD37" i="2"/>
  <c r="L3" i="3"/>
  <c r="L4" i="3" s="1"/>
  <c r="AB3" i="3"/>
  <c r="AB4" i="3" s="1"/>
  <c r="AR3" i="3"/>
  <c r="AR4" i="3" s="1"/>
  <c r="BH3" i="3"/>
  <c r="BH4" i="3" s="1"/>
  <c r="BX3" i="3"/>
  <c r="BX4" i="3" s="1"/>
  <c r="CN3" i="3"/>
  <c r="CN4" i="3" s="1"/>
  <c r="T37" i="2"/>
  <c r="AJ37" i="2"/>
  <c r="AZ37" i="2"/>
  <c r="BP37" i="2"/>
  <c r="CF37" i="2"/>
  <c r="CV37" i="2"/>
  <c r="DL37" i="2"/>
  <c r="EB37" i="2"/>
  <c r="ER37" i="2"/>
  <c r="FH37" i="2"/>
  <c r="FX37" i="2"/>
  <c r="GN37" i="2"/>
  <c r="HD37" i="2"/>
  <c r="HT37" i="2"/>
  <c r="IJ37" i="2"/>
  <c r="IZ37" i="2"/>
  <c r="JP37" i="2"/>
  <c r="N3" i="3"/>
  <c r="N4" i="3" s="1"/>
  <c r="AD3" i="3"/>
  <c r="AD4" i="3" s="1"/>
  <c r="AT3" i="3"/>
  <c r="AT4" i="3" s="1"/>
  <c r="BJ3" i="3"/>
  <c r="BJ4" i="3" s="1"/>
  <c r="BZ3" i="3"/>
  <c r="BZ4" i="3" s="1"/>
  <c r="CE29" i="3"/>
  <c r="CU29" i="3"/>
  <c r="DK29" i="3"/>
  <c r="EA29" i="3"/>
  <c r="EQ29" i="3"/>
  <c r="FG29" i="3"/>
  <c r="FW29" i="3"/>
  <c r="FY30" i="3"/>
  <c r="FL4" i="3"/>
  <c r="G29" i="3"/>
  <c r="FU29" i="3"/>
  <c r="Q31" i="3"/>
  <c r="AG31" i="3"/>
  <c r="AW31" i="3"/>
  <c r="BM31" i="3"/>
  <c r="CC31" i="3"/>
  <c r="CS31" i="3"/>
  <c r="DI31" i="3"/>
  <c r="DY31" i="3"/>
  <c r="EO31" i="3"/>
  <c r="FE31" i="3"/>
  <c r="FU31" i="3"/>
  <c r="Z29" i="6"/>
  <c r="AP29" i="6"/>
  <c r="BF29" i="6"/>
  <c r="BV29" i="6"/>
  <c r="C11" i="6"/>
  <c r="C18" i="6"/>
  <c r="BX31" i="6"/>
  <c r="G30" i="10"/>
  <c r="G31" i="10" s="1"/>
  <c r="K29" i="10"/>
  <c r="L29" i="10" s="1"/>
  <c r="M29" i="10" s="1"/>
  <c r="D34" i="11"/>
  <c r="D33" i="11"/>
  <c r="D35" i="11" s="1"/>
  <c r="D37" i="11" s="1"/>
  <c r="E37" i="11" s="1"/>
  <c r="E32" i="11"/>
  <c r="DC29" i="3"/>
  <c r="DS29" i="3"/>
  <c r="EI29" i="3"/>
  <c r="EY29" i="3"/>
  <c r="FO29" i="3"/>
  <c r="GE29" i="3"/>
  <c r="CA30" i="3"/>
  <c r="CQ30" i="3"/>
  <c r="DG30" i="3"/>
  <c r="DW30" i="3"/>
  <c r="EM30" i="3"/>
  <c r="FC30" i="3"/>
  <c r="FS30" i="3"/>
  <c r="S31" i="3"/>
  <c r="AI31" i="3"/>
  <c r="AY31" i="3"/>
  <c r="BO31" i="3"/>
  <c r="CE31" i="3"/>
  <c r="CU31" i="3"/>
  <c r="DK31" i="3"/>
  <c r="EA31" i="3"/>
  <c r="EQ31" i="3"/>
  <c r="FG31" i="3"/>
  <c r="FW31" i="3"/>
  <c r="G3" i="6"/>
  <c r="G4" i="6" s="1"/>
  <c r="L29" i="6"/>
  <c r="C8" i="6"/>
  <c r="F30" i="7"/>
  <c r="M29" i="3"/>
  <c r="AC29" i="3"/>
  <c r="AS29" i="3"/>
  <c r="BI29" i="3"/>
  <c r="BY29" i="3"/>
  <c r="CO29" i="3"/>
  <c r="DE29" i="3"/>
  <c r="DU29" i="3"/>
  <c r="EK29" i="3"/>
  <c r="FA29" i="3"/>
  <c r="FQ29" i="3"/>
  <c r="Q30" i="3"/>
  <c r="AG30" i="3"/>
  <c r="AW30" i="3"/>
  <c r="BM30" i="3"/>
  <c r="CC30" i="3"/>
  <c r="CS30" i="3"/>
  <c r="DI30" i="3"/>
  <c r="DY30" i="3"/>
  <c r="EO30" i="3"/>
  <c r="FE30" i="3"/>
  <c r="FU30" i="3"/>
  <c r="E31" i="3"/>
  <c r="U31" i="3"/>
  <c r="AK31" i="3"/>
  <c r="BA31" i="3"/>
  <c r="BQ31" i="3"/>
  <c r="CG31" i="3"/>
  <c r="CW31" i="3"/>
  <c r="DM31" i="3"/>
  <c r="EC31" i="3"/>
  <c r="ES31" i="3"/>
  <c r="FI31" i="3"/>
  <c r="FY31" i="3"/>
  <c r="AD29" i="6"/>
  <c r="AT29" i="6"/>
  <c r="BJ29" i="6"/>
  <c r="BZ29" i="6"/>
  <c r="C7" i="6"/>
  <c r="C17" i="6"/>
  <c r="C24" i="6" s="1"/>
  <c r="T31" i="6"/>
  <c r="AJ31" i="6"/>
  <c r="AZ31" i="6"/>
  <c r="BV30" i="6"/>
  <c r="K3" i="7"/>
  <c r="K4" i="7" s="1"/>
  <c r="G49" i="11"/>
  <c r="G50" i="11" s="1"/>
  <c r="G53" i="11" s="1"/>
  <c r="C15" i="6"/>
  <c r="C21" i="6"/>
  <c r="Q29" i="3"/>
  <c r="AG29" i="3"/>
  <c r="AW29" i="3"/>
  <c r="BM29" i="3"/>
  <c r="CC29" i="3"/>
  <c r="CS29" i="3"/>
  <c r="DI29" i="3"/>
  <c r="DY29" i="3"/>
  <c r="EO29" i="3"/>
  <c r="FE29" i="3"/>
  <c r="E30" i="3"/>
  <c r="U30" i="3"/>
  <c r="AK30" i="3"/>
  <c r="BA30" i="3"/>
  <c r="BQ30" i="3"/>
  <c r="CG30" i="3"/>
  <c r="CW30" i="3"/>
  <c r="DM30" i="3"/>
  <c r="EC30" i="3"/>
  <c r="ES30" i="3"/>
  <c r="FI30" i="3"/>
  <c r="I31" i="3"/>
  <c r="Y31" i="3"/>
  <c r="AO31" i="3"/>
  <c r="BE31" i="3"/>
  <c r="BU31" i="3"/>
  <c r="CK31" i="3"/>
  <c r="DA31" i="3"/>
  <c r="DQ31" i="3"/>
  <c r="EG31" i="3"/>
  <c r="EW31" i="3"/>
  <c r="FM31" i="3"/>
  <c r="GC31" i="3"/>
  <c r="C5" i="6"/>
  <c r="R29" i="6"/>
  <c r="AH29" i="6"/>
  <c r="AX29" i="6"/>
  <c r="BN29" i="6"/>
  <c r="BR29" i="6"/>
  <c r="O3" i="7"/>
  <c r="O4" i="7" s="1"/>
  <c r="C24" i="8"/>
  <c r="C22" i="8"/>
  <c r="C20" i="8"/>
  <c r="C18" i="8"/>
  <c r="C25" i="8" s="1"/>
  <c r="C15" i="8"/>
  <c r="C13" i="8"/>
  <c r="C11" i="8"/>
  <c r="C17" i="8" s="1"/>
  <c r="C8" i="8"/>
  <c r="C6" i="8"/>
  <c r="C27" i="8"/>
  <c r="C23" i="8"/>
  <c r="C21" i="8"/>
  <c r="C19" i="8"/>
  <c r="C9" i="8"/>
  <c r="C7" i="8"/>
  <c r="C5" i="8"/>
  <c r="C10" i="8" s="1"/>
  <c r="G4" i="8"/>
  <c r="H21" i="11"/>
  <c r="G21" i="11"/>
  <c r="C20" i="6"/>
  <c r="E3" i="8"/>
  <c r="E4" i="8" s="1"/>
  <c r="C16" i="8"/>
  <c r="C77" i="13"/>
  <c r="C13" i="6"/>
  <c r="O31" i="3"/>
  <c r="AE31" i="3"/>
  <c r="AU31" i="3"/>
  <c r="BK31" i="3"/>
  <c r="CA31" i="3"/>
  <c r="CQ31" i="3"/>
  <c r="DG31" i="3"/>
  <c r="DW31" i="3"/>
  <c r="EM31" i="3"/>
  <c r="FC31" i="3"/>
  <c r="C26" i="6"/>
  <c r="C22" i="6"/>
  <c r="C23" i="6"/>
  <c r="C14" i="6"/>
  <c r="S3" i="6"/>
  <c r="S4" i="6" s="1"/>
  <c r="H29" i="6"/>
  <c r="X29" i="6"/>
  <c r="AN29" i="6"/>
  <c r="BD29" i="6"/>
  <c r="BT29" i="6"/>
  <c r="C12" i="6"/>
  <c r="J30" i="7"/>
  <c r="I3" i="8"/>
  <c r="I4" i="8" s="1"/>
  <c r="C12" i="8"/>
  <c r="L30" i="6"/>
  <c r="AB30" i="6"/>
  <c r="AR30" i="6"/>
  <c r="BH30" i="6"/>
  <c r="BX30" i="6"/>
  <c r="N31" i="6"/>
  <c r="AD31" i="6"/>
  <c r="AT31" i="6"/>
  <c r="BJ31" i="6"/>
  <c r="BZ31" i="6"/>
  <c r="C12" i="7"/>
  <c r="C17" i="7" s="1"/>
  <c r="C22" i="7"/>
  <c r="L31" i="7"/>
  <c r="D29" i="8"/>
  <c r="D31" i="8"/>
  <c r="F29" i="8"/>
  <c r="F31" i="8"/>
  <c r="G20" i="11"/>
  <c r="P30" i="6"/>
  <c r="AF30" i="6"/>
  <c r="AV30" i="6"/>
  <c r="BL30" i="6"/>
  <c r="R31" i="6"/>
  <c r="AH31" i="6"/>
  <c r="AX31" i="6"/>
  <c r="BN31" i="6"/>
  <c r="G3" i="7"/>
  <c r="G4" i="7" s="1"/>
  <c r="C8" i="7"/>
  <c r="C20" i="7"/>
  <c r="L29" i="7"/>
  <c r="R30" i="6"/>
  <c r="AH30" i="6"/>
  <c r="AX30" i="6"/>
  <c r="BN30" i="6"/>
  <c r="D31" i="6"/>
  <c r="BP31" i="6"/>
  <c r="C7" i="7"/>
  <c r="C19" i="7"/>
  <c r="N29" i="7"/>
  <c r="F5" i="11"/>
  <c r="D30" i="6"/>
  <c r="T30" i="6"/>
  <c r="AJ30" i="6"/>
  <c r="AZ30" i="6"/>
  <c r="BP30" i="6"/>
  <c r="F31" i="6"/>
  <c r="V31" i="6"/>
  <c r="AL31" i="6"/>
  <c r="BB31" i="6"/>
  <c r="BR31" i="6"/>
  <c r="C6" i="7"/>
  <c r="C16" i="7"/>
  <c r="C18" i="7"/>
  <c r="D31" i="7"/>
  <c r="T29" i="6"/>
  <c r="AJ29" i="6"/>
  <c r="AZ29" i="6"/>
  <c r="BP29" i="6"/>
  <c r="F30" i="6"/>
  <c r="V30" i="6"/>
  <c r="AL30" i="6"/>
  <c r="BB30" i="6"/>
  <c r="BR30" i="6"/>
  <c r="H31" i="6"/>
  <c r="X31" i="6"/>
  <c r="AN31" i="6"/>
  <c r="BD31" i="6"/>
  <c r="BT31" i="6"/>
  <c r="C5" i="7"/>
  <c r="C15" i="7"/>
  <c r="D30" i="7"/>
  <c r="F31" i="7"/>
  <c r="D29" i="6"/>
  <c r="V29" i="6"/>
  <c r="AL29" i="6"/>
  <c r="BB29" i="6"/>
  <c r="H30" i="6"/>
  <c r="X30" i="6"/>
  <c r="AN30" i="6"/>
  <c r="BD30" i="6"/>
  <c r="BT30" i="6"/>
  <c r="J31" i="6"/>
  <c r="Z31" i="6"/>
  <c r="AP31" i="6"/>
  <c r="BF31" i="6"/>
  <c r="BV31" i="6"/>
  <c r="C14" i="7"/>
  <c r="C24" i="7"/>
  <c r="C27" i="7"/>
  <c r="H31" i="7"/>
  <c r="J30" i="6"/>
  <c r="Z30" i="6"/>
  <c r="AP30" i="6"/>
  <c r="BF30" i="6"/>
  <c r="C13" i="7"/>
  <c r="F9" i="11" l="1"/>
  <c r="F10" i="11" s="1"/>
  <c r="G5" i="11"/>
  <c r="D31" i="3"/>
  <c r="C10" i="7"/>
  <c r="C25" i="7"/>
  <c r="C24" i="3"/>
  <c r="C26" i="2"/>
  <c r="D29" i="3"/>
  <c r="D30" i="3"/>
  <c r="C16" i="6"/>
  <c r="C10" i="3"/>
  <c r="C10" i="6"/>
  <c r="C16" i="3"/>
  <c r="C16" i="2"/>
  <c r="H5" i="11" l="1"/>
  <c r="G9" i="11"/>
  <c r="G10" i="11" s="1"/>
  <c r="I5" i="11" l="1"/>
  <c r="H9" i="11"/>
  <c r="H10" i="11" s="1"/>
  <c r="J5" i="11" l="1"/>
  <c r="I9" i="11"/>
  <c r="I10" i="11" s="1"/>
  <c r="J9" i="11" l="1"/>
  <c r="J10" i="11" s="1"/>
  <c r="K5" i="11"/>
  <c r="K9" i="11" l="1"/>
  <c r="K10" i="11" s="1"/>
  <c r="L5" i="11"/>
  <c r="L9" i="11" l="1"/>
  <c r="L10" i="11" s="1"/>
  <c r="M5" i="11"/>
  <c r="M9" i="11" l="1"/>
  <c r="M10" i="11" s="1"/>
  <c r="N5" i="11"/>
  <c r="N9" i="11" l="1"/>
  <c r="N10" i="11" s="1"/>
  <c r="O5" i="11"/>
  <c r="P5" i="11" l="1"/>
  <c r="O9" i="11"/>
  <c r="O10" i="11" s="1"/>
  <c r="Q5" i="11" l="1"/>
  <c r="P9" i="11"/>
  <c r="P10" i="11" s="1"/>
  <c r="R5" i="11" l="1"/>
  <c r="Q9" i="11"/>
  <c r="Q10" i="11" s="1"/>
  <c r="R9" i="11" l="1"/>
  <c r="R10" i="11" s="1"/>
  <c r="S5" i="11"/>
  <c r="S9" i="11" l="1"/>
  <c r="S10" i="11" s="1"/>
  <c r="T5" i="11"/>
  <c r="T9" i="11" l="1"/>
  <c r="T10" i="11" s="1"/>
  <c r="U5" i="11"/>
  <c r="U9" i="11" l="1"/>
  <c r="U10" i="11" s="1"/>
  <c r="V5" i="11"/>
  <c r="V9" i="11" l="1"/>
  <c r="V10" i="11" s="1"/>
  <c r="W5" i="11"/>
  <c r="X5" i="11" l="1"/>
  <c r="W9" i="11"/>
  <c r="W10" i="11" s="1"/>
  <c r="Y5" i="11" l="1"/>
  <c r="X9" i="11"/>
  <c r="X10" i="11" s="1"/>
  <c r="Z5" i="11" l="1"/>
  <c r="Y9" i="11"/>
  <c r="Y10" i="11" s="1"/>
  <c r="Z9" i="11" l="1"/>
  <c r="Z10" i="11" s="1"/>
  <c r="AA5" i="11"/>
  <c r="AA9" i="11" l="1"/>
  <c r="AA10" i="11" s="1"/>
  <c r="AB5" i="11"/>
  <c r="AB9" i="11" l="1"/>
  <c r="AB10" i="11" s="1"/>
  <c r="AC5" i="11"/>
  <c r="AC9" i="11" l="1"/>
  <c r="AC10" i="11" s="1"/>
  <c r="AD10" i="11" s="1"/>
  <c r="AD5" i="11"/>
  <c r="AD9" i="11" s="1"/>
</calcChain>
</file>

<file path=xl/sharedStrings.xml><?xml version="1.0" encoding="utf-8"?>
<sst xmlns="http://schemas.openxmlformats.org/spreadsheetml/2006/main" count="3653" uniqueCount="569">
  <si>
    <t>0.8 proposed scoring matrix</t>
  </si>
  <si>
    <t>0.7 scoring matrix</t>
  </si>
  <si>
    <t>Total</t>
  </si>
  <si>
    <t>PQ Audit Scoring Matrix (v0.8)</t>
  </si>
  <si>
    <t>Points</t>
  </si>
  <si>
    <t>PQ Review Score Matrix (0.7)</t>
  </si>
  <si>
    <t>Code and Team</t>
  </si>
  <si>
    <t>Percentage</t>
  </si>
  <si>
    <t>percentage</t>
  </si>
  <si>
    <t>1) Are the smart contract addresses easy to find? (%)</t>
  </si>
  <si>
    <t>1)  Are the executing code addresses readily available? (%)</t>
  </si>
  <si>
    <t>2) How active is the primary contract? (%)</t>
  </si>
  <si>
    <t>2)  Is the code actively being used? (%)</t>
  </si>
  <si>
    <t>3) Does the protocol have a public GitHub repository? (Y/N)</t>
  </si>
  <si>
    <t>3)  Is there a public software repository? (Y/N)</t>
  </si>
  <si>
    <t>4) Is there a development history visible? (%)</t>
  </si>
  <si>
    <t>4)  Is there a development history visible? (%)</t>
  </si>
  <si>
    <t>5)  Is the team public (not anonymous)? (Y/N)</t>
  </si>
  <si>
    <t>Code Documentation</t>
  </si>
  <si>
    <t>6)  Is there a whitepaper? (Y/N)</t>
  </si>
  <si>
    <t>7) Is the protocol software architecture documented? (Y/N)</t>
  </si>
  <si>
    <t>7)  Are the basic software functions documented? (Y/N)</t>
  </si>
  <si>
    <t>8) Does the software documentation fully cover the deployed contracts' source code? Yes / No</t>
  </si>
  <si>
    <t>8)  Does the software function documentation fully (100%) cover the deployed contracts?  (%)</t>
  </si>
  <si>
    <t>9) Is it possible to trace the documented software to its implementation in the protocol's source code? (%)</t>
  </si>
  <si>
    <t>9)  Are there sufficiently detailed comments for all functions within the deployed contract code (%)</t>
  </si>
  <si>
    <t>10) Is it possible to trace from software documentation to the implementation in code (%)</t>
  </si>
  <si>
    <t>Testing</t>
  </si>
  <si>
    <t>10) Has the protocol tested their deployed code? (%)</t>
  </si>
  <si>
    <t>11) Full test suite (Covers all the deployed code) (%)</t>
  </si>
  <si>
    <t>11) How covered is the protocol’s code? (%)</t>
  </si>
  <si>
    <t>12) Code coverage (Covers all the deployed lines of code, or explains misses) (%)</t>
  </si>
  <si>
    <t>12) Does the protocol provide scripts and instructions to run tests? (Y/N)</t>
  </si>
  <si>
    <t>13) Scripts and instructions to run the tests? (Y/N)</t>
  </si>
  <si>
    <t>13) Is there a report of the protocol’s test results?(%)</t>
  </si>
  <si>
    <t>14) Report of the results (%)</t>
  </si>
  <si>
    <t>14) Has the protocol undergone formal verification? (Y/N)</t>
  </si>
  <si>
    <t>15) Formal Verification test done  (%)</t>
  </si>
  <si>
    <t>15) Were the smart contracts deployed to a testnet? (Y/N)</t>
  </si>
  <si>
    <t>16) Stress Testing environment  (%)</t>
  </si>
  <si>
    <t>Security</t>
  </si>
  <si>
    <t>16) Is the protocol sufficiently audited? (%)</t>
  </si>
  <si>
    <t>17) Did 3rd Party audits take place? (%)</t>
  </si>
  <si>
    <t>17) Is the bounty value acceptably high? (%)</t>
  </si>
  <si>
    <t>18) Is the bug bounty acceptable high? (%)</t>
  </si>
  <si>
    <t>Access Controls</t>
  </si>
  <si>
    <t>18) Is the access control information easy to find? (%)</t>
  </si>
  <si>
    <t xml:space="preserve">19) Can a user clearly and quickly find the status of the admin controls </t>
  </si>
  <si>
    <t>19) Are relevant contracts clearly labelled as upgradeable? (%)</t>
  </si>
  <si>
    <t>20) Is the information clear and complete</t>
  </si>
  <si>
    <t>20) Is the type of contract ownership clearly indicated? (%)</t>
  </si>
  <si>
    <t xml:space="preserve">21) Is the information in non-technical terms </t>
  </si>
  <si>
    <t>21) Is the contract change capability described? (%)</t>
  </si>
  <si>
    <t>22) Is there Pause Control documentation including records of tests</t>
  </si>
  <si>
    <t>22) Is the information easy to understand? (%)</t>
  </si>
  <si>
    <t>23) Is there sufficient Pause Control Documentation? (%)</t>
  </si>
  <si>
    <t>23) Is there sufficient Timelock documentation? (%)</t>
  </si>
  <si>
    <t>25) Is the timelock of an adequate length? (Y/N)</t>
  </si>
  <si>
    <t>Oracles</t>
  </si>
  <si>
    <t>26) Is the Oracle sufficiently documented? (%)</t>
  </si>
  <si>
    <t>27) Is front running mitigated by this protocol? (Y/N)</t>
  </si>
  <si>
    <t>28) Can flashloan attacks be applied to the protocol, and if so, are those flashloan attack risks mitigated? (Y/N)</t>
  </si>
  <si>
    <t>MakerDAO</t>
  </si>
  <si>
    <t>SushiSwap</t>
  </si>
  <si>
    <t>YAM Finance</t>
  </si>
  <si>
    <t>Balancer</t>
  </si>
  <si>
    <t>Opyn</t>
  </si>
  <si>
    <t>Pancake Swap</t>
  </si>
  <si>
    <t>Synthetix</t>
  </si>
  <si>
    <t>PancakeBunny</t>
  </si>
  <si>
    <t>PeakDefi</t>
  </si>
  <si>
    <t>bao.finance</t>
  </si>
  <si>
    <t>GrowthDefi</t>
  </si>
  <si>
    <t>Defi Saver</t>
  </si>
  <si>
    <t>Reflexer Finance</t>
  </si>
  <si>
    <t>idex.io</t>
  </si>
  <si>
    <t>Uniswap V3</t>
  </si>
  <si>
    <t>Armor.fi</t>
  </si>
  <si>
    <t>Alpaca Finance</t>
  </si>
  <si>
    <t>Graviton.one</t>
  </si>
  <si>
    <t>Convex Finance</t>
  </si>
  <si>
    <t>PantherSwap</t>
  </si>
  <si>
    <t>Venus.io</t>
  </si>
  <si>
    <t>inverse.finance</t>
  </si>
  <si>
    <t>Nerve.FI</t>
  </si>
  <si>
    <t>Impermax</t>
  </si>
  <si>
    <t>Liquity</t>
  </si>
  <si>
    <t>Beefy Finance</t>
  </si>
  <si>
    <t>MacaronSwap</t>
  </si>
  <si>
    <t>unFederalReserve</t>
  </si>
  <si>
    <t xml:space="preserve">BarnBridge </t>
  </si>
  <si>
    <t>UMA Project</t>
  </si>
  <si>
    <t>lido.fi</t>
  </si>
  <si>
    <t>SafeMoon</t>
  </si>
  <si>
    <t>IRON Finance</t>
  </si>
  <si>
    <t>Alchemix</t>
  </si>
  <si>
    <t>QuickSwap</t>
  </si>
  <si>
    <t>ApeSwap</t>
  </si>
  <si>
    <t>AutoFarm</t>
  </si>
  <si>
    <t>Pickle Finance</t>
  </si>
  <si>
    <t>PolyDEX</t>
  </si>
  <si>
    <t>DYFN</t>
  </si>
  <si>
    <t>Balancer V2</t>
  </si>
  <si>
    <t>Kebab Finance</t>
  </si>
  <si>
    <t>Ramp Defi</t>
  </si>
  <si>
    <t>Pangolin Defi</t>
  </si>
  <si>
    <t>LavaCake</t>
  </si>
  <si>
    <t>Belt Finance</t>
  </si>
  <si>
    <t>Wing Finance</t>
  </si>
  <si>
    <t>BiSwap</t>
  </si>
  <si>
    <t>TreeDefi</t>
  </si>
  <si>
    <t>PrivacySwap</t>
  </si>
  <si>
    <t>ParaSwap</t>
  </si>
  <si>
    <t>Jetfuel Finance</t>
  </si>
  <si>
    <t>JetSwap</t>
  </si>
  <si>
    <t>ShibaSwap</t>
  </si>
  <si>
    <t>Anchor Protocol</t>
  </si>
  <si>
    <t>StakeWise</t>
  </si>
  <si>
    <t>Adamant Finance</t>
  </si>
  <si>
    <t>PancakeSwap</t>
  </si>
  <si>
    <t>Rabbit Finance</t>
  </si>
  <si>
    <t xml:space="preserve">Ellipsis Finance </t>
  </si>
  <si>
    <t xml:space="preserve">FEG Exchange </t>
  </si>
  <si>
    <t xml:space="preserve">Mai Finance </t>
  </si>
  <si>
    <t>PolyCat Finance</t>
  </si>
  <si>
    <t>Orion Protocol</t>
  </si>
  <si>
    <t>O3Swap</t>
  </si>
  <si>
    <t>Compound v2</t>
  </si>
  <si>
    <t>AAVE v2</t>
  </si>
  <si>
    <t>mStable</t>
  </si>
  <si>
    <t xml:space="preserve">Bancor </t>
  </si>
  <si>
    <t>Olympus Finance</t>
  </si>
  <si>
    <t>Ampleforth</t>
  </si>
  <si>
    <t>Cyclone Protocol</t>
  </si>
  <si>
    <t>Yearn</t>
  </si>
  <si>
    <t>Helmet.insure</t>
  </si>
  <si>
    <t>Mirror Finance</t>
  </si>
  <si>
    <t>Snowball Finance</t>
  </si>
  <si>
    <t>Kalmar</t>
  </si>
  <si>
    <t>Pylon</t>
  </si>
  <si>
    <t>InsurAce</t>
  </si>
  <si>
    <t>BunnyPark</t>
  </si>
  <si>
    <t>Terraswap</t>
  </si>
  <si>
    <t>1inch v.07 UPDATE</t>
  </si>
  <si>
    <t>DinoSwap</t>
  </si>
  <si>
    <t>Popsicle Finance</t>
  </si>
  <si>
    <t>dYdX UPDATE</t>
  </si>
  <si>
    <t>MDEX</t>
  </si>
  <si>
    <t>Keep Network</t>
  </si>
  <si>
    <t>Element Finance</t>
  </si>
  <si>
    <t>Qubit Finance</t>
  </si>
  <si>
    <t>PayBSwap Finance</t>
  </si>
  <si>
    <t>Gravity Finance</t>
  </si>
  <si>
    <t>Pancake Hunny</t>
  </si>
  <si>
    <t>AutoShark Finance</t>
  </si>
  <si>
    <t>Kine Protocol</t>
  </si>
  <si>
    <t>Visor Finance</t>
  </si>
  <si>
    <t>Tranchess</t>
  </si>
  <si>
    <t>bZx v2 0.7 UPDATE</t>
  </si>
  <si>
    <t>DeFi Swap (Crypto.com)</t>
  </si>
  <si>
    <t xml:space="preserve">Pool Together </t>
  </si>
  <si>
    <t xml:space="preserve">88mph </t>
  </si>
  <si>
    <t>Nexus Mutual UPDATE</t>
  </si>
  <si>
    <t>Kyber 3.0 UPDATE</t>
  </si>
  <si>
    <t>iLayer</t>
  </si>
  <si>
    <t>Akropolis UPDATE</t>
  </si>
  <si>
    <t>Badger Finance</t>
  </si>
  <si>
    <t>OpenOcean</t>
  </si>
  <si>
    <t>dHedge v2</t>
  </si>
  <si>
    <t>Instadapp v2</t>
  </si>
  <si>
    <t>Solend</t>
  </si>
  <si>
    <t>Cowswap</t>
  </si>
  <si>
    <t>Raydium</t>
  </si>
  <si>
    <t>Ubeswap</t>
  </si>
  <si>
    <t>Serum DEX</t>
  </si>
  <si>
    <t>SolFarm</t>
  </si>
  <si>
    <t>Orca</t>
  </si>
  <si>
    <t>Moola</t>
  </si>
  <si>
    <t>Maple Finance</t>
  </si>
  <si>
    <t>PieDAO Update</t>
  </si>
  <si>
    <t>PolyQuity</t>
  </si>
  <si>
    <t>InsurAce 10/21</t>
  </si>
  <si>
    <t>DODO V2</t>
  </si>
  <si>
    <t>0x Protocol</t>
  </si>
  <si>
    <t>Harvest V2</t>
  </si>
  <si>
    <t>Bagels Finance</t>
  </si>
  <si>
    <t>Idle Finance</t>
  </si>
  <si>
    <t>Hegic V8888</t>
  </si>
  <si>
    <t>Loopring V3</t>
  </si>
  <si>
    <t>Keep3r V3</t>
  </si>
  <si>
    <t>Abracadabra.money</t>
  </si>
  <si>
    <t>BabySwap</t>
  </si>
  <si>
    <t>Tracer Finance</t>
  </si>
  <si>
    <t>Maker 0.7</t>
  </si>
  <si>
    <t>Tokemak</t>
  </si>
  <si>
    <t>TrueFi 0.7</t>
  </si>
  <si>
    <t>ShapeShift</t>
  </si>
  <si>
    <t>HoneyFarm 2.0</t>
  </si>
  <si>
    <t>Tetu.io</t>
  </si>
  <si>
    <t>benQi</t>
  </si>
  <si>
    <t>Mars Ecosystem</t>
  </si>
  <si>
    <t>Wonderland</t>
  </si>
  <si>
    <t>Planet Finance</t>
  </si>
  <si>
    <t>KlimaDAO</t>
  </si>
  <si>
    <t>BeethovenX</t>
  </si>
  <si>
    <t>PQ Audit Scoring Matrix (v0.7)</t>
  </si>
  <si>
    <t>Answer</t>
  </si>
  <si>
    <t>Y</t>
  </si>
  <si>
    <t>N</t>
  </si>
  <si>
    <t>y</t>
  </si>
  <si>
    <t xml:space="preserve">N </t>
  </si>
  <si>
    <t>n</t>
  </si>
  <si>
    <t xml:space="preserve">  </t>
  </si>
  <si>
    <t>Section Scoring</t>
  </si>
  <si>
    <t>Documentation</t>
  </si>
  <si>
    <t>Audit Number</t>
  </si>
  <si>
    <t>Date</t>
  </si>
  <si>
    <t>Private Repo</t>
  </si>
  <si>
    <t>None found</t>
  </si>
  <si>
    <t>Version</t>
  </si>
  <si>
    <t>Next Review</t>
  </si>
  <si>
    <t>Compound</t>
  </si>
  <si>
    <t>Nuo</t>
  </si>
  <si>
    <t>dydx</t>
  </si>
  <si>
    <t>AAVE V1</t>
  </si>
  <si>
    <t>bZx</t>
  </si>
  <si>
    <t>Curve Finance</t>
  </si>
  <si>
    <t>Spagetti</t>
  </si>
  <si>
    <t>UniSwap</t>
  </si>
  <si>
    <t>InstaDApp</t>
  </si>
  <si>
    <t>$BASED</t>
  </si>
  <si>
    <t>Yearn Finance</t>
  </si>
  <si>
    <t>Akropolis Sparta</t>
  </si>
  <si>
    <t>Harvest Finance</t>
  </si>
  <si>
    <t>RenVM</t>
  </si>
  <si>
    <t>YFFI</t>
  </si>
  <si>
    <t>HEX</t>
  </si>
  <si>
    <t>Nexus Mutual</t>
  </si>
  <si>
    <t>Yield Farming</t>
  </si>
  <si>
    <t>bZx V2</t>
  </si>
  <si>
    <t>CREAM</t>
  </si>
  <si>
    <t>dForce</t>
  </si>
  <si>
    <t>Dracula</t>
  </si>
  <si>
    <t>Pickle</t>
  </si>
  <si>
    <t>Pickle r1</t>
  </si>
  <si>
    <t>Sake Swap</t>
  </si>
  <si>
    <t>Auctos (ACO)</t>
  </si>
  <si>
    <t>DoDo</t>
  </si>
  <si>
    <t>Core</t>
  </si>
  <si>
    <t>For Tube</t>
  </si>
  <si>
    <t>Stabilize</t>
  </si>
  <si>
    <t>Bancor</t>
  </si>
  <si>
    <t>PLOTX</t>
  </si>
  <si>
    <t>WISE</t>
  </si>
  <si>
    <t>SET Protocol</t>
  </si>
  <si>
    <t>MCDex</t>
  </si>
  <si>
    <t>Datamine</t>
  </si>
  <si>
    <t>Unitrade</t>
  </si>
  <si>
    <t>Kyber DEX</t>
  </si>
  <si>
    <t>Hegic</t>
  </si>
  <si>
    <t>Metronome</t>
  </si>
  <si>
    <t>Power Index</t>
  </si>
  <si>
    <t>Alpha Homera</t>
  </si>
  <si>
    <t>Ddex</t>
  </si>
  <si>
    <t>Swerve</t>
  </si>
  <si>
    <t>Saffron</t>
  </si>
  <si>
    <t>Flexa/AMP</t>
  </si>
  <si>
    <t>Melon</t>
  </si>
  <si>
    <t>AAVE V2</t>
  </si>
  <si>
    <t>Augur</t>
  </si>
  <si>
    <t>BadgerDAO</t>
  </si>
  <si>
    <t>PerlinX</t>
  </si>
  <si>
    <t>DeFiner</t>
  </si>
  <si>
    <t>Gnosis</t>
  </si>
  <si>
    <t>DeFi Swap</t>
  </si>
  <si>
    <t>Harvest 0.6</t>
  </si>
  <si>
    <t>1Inch DEX</t>
  </si>
  <si>
    <t>Curve rev</t>
  </si>
  <si>
    <t>Yearn V2</t>
  </si>
  <si>
    <t>TrueFi</t>
  </si>
  <si>
    <t>DerivaDEX</t>
  </si>
  <si>
    <t>Notional Finance</t>
  </si>
  <si>
    <t>PEPEMon Finance</t>
  </si>
  <si>
    <t>Interfinex</t>
  </si>
  <si>
    <t>Value DeFi</t>
  </si>
  <si>
    <t>Cover</t>
  </si>
  <si>
    <t>Gnosis Safe</t>
  </si>
  <si>
    <t>Enzyme v2</t>
  </si>
  <si>
    <t>Index Co-op</t>
  </si>
  <si>
    <t>B. Protocol</t>
  </si>
  <si>
    <t>Keep3r</t>
  </si>
  <si>
    <t>Loopring</t>
  </si>
  <si>
    <t>Rari Capitol</t>
  </si>
  <si>
    <t>Future Swap</t>
  </si>
  <si>
    <t>Defi Bids</t>
  </si>
  <si>
    <t>Vesper Finance</t>
  </si>
  <si>
    <t>SirenMarkets</t>
  </si>
  <si>
    <t>BarnBridge</t>
  </si>
  <si>
    <t>Ichi.Farm</t>
  </si>
  <si>
    <t>dHedge</t>
  </si>
  <si>
    <t>Perpetual Exchange</t>
  </si>
  <si>
    <t>PoolTogether</t>
  </si>
  <si>
    <t>88MPH</t>
  </si>
  <si>
    <t>PIEDAO</t>
  </si>
  <si>
    <t>PQ Audit Scoring Matrix (v0.6)</t>
  </si>
  <si>
    <t>1.  Are the executing code addresses readily available? (Y/N)</t>
  </si>
  <si>
    <t>2.  Is the code actively being used? (%)</t>
  </si>
  <si>
    <t>3. Is there a public software repository? (Y/N)</t>
  </si>
  <si>
    <t>4. Is there a development history visible? (%)</t>
  </si>
  <si>
    <t>Is the team public (not anonymous)? (Y/N)</t>
  </si>
  <si>
    <t>No</t>
  </si>
  <si>
    <t>1.  Is there a whitepaper? (Y/N)</t>
  </si>
  <si>
    <t>2.  Are the basic software functions documented? (Y/N)</t>
  </si>
  <si>
    <t>3.  Does the software function documentation fully (100%) cover the deployed contracts?  (%)</t>
  </si>
  <si>
    <t>4.  Are there sufficiently detailed comments for all functions within the deployed contract code (%)</t>
  </si>
  <si>
    <t>5 Is it possible to trace from software documentation to the implementation in code (%)</t>
  </si>
  <si>
    <t>1. Full test suite (Covers all the deployed code) (%)</t>
  </si>
  <si>
    <t>2. Code coverage (Covers all the deployed lines of code, or explains misses) (%)</t>
  </si>
  <si>
    <t>3. Scripts and instructions to run the tests? (Y/N)</t>
  </si>
  <si>
    <t>4. Packaged with the deployed code (Y/N)</t>
  </si>
  <si>
    <t>5. Report of the results (%)</t>
  </si>
  <si>
    <t>6. Formal Verification test done  (%)</t>
  </si>
  <si>
    <t>7. Stress Testing environment  (%)</t>
  </si>
  <si>
    <t>Audits</t>
  </si>
  <si>
    <t>Audit done</t>
  </si>
  <si>
    <t>0.6.2</t>
  </si>
  <si>
    <t>Active</t>
  </si>
  <si>
    <t>Assets</t>
  </si>
  <si>
    <t>DEX</t>
  </si>
  <si>
    <t>Derivitives</t>
  </si>
  <si>
    <t>Lending</t>
  </si>
  <si>
    <t>My Choice</t>
  </si>
  <si>
    <t>Request</t>
  </si>
  <si>
    <t>Ethereum</t>
  </si>
  <si>
    <t>Link</t>
  </si>
  <si>
    <t>https://www.chainsguard.com/</t>
  </si>
  <si>
    <t>No website</t>
  </si>
  <si>
    <t>https://audit.haechi.io/#main</t>
  </si>
  <si>
    <t>http://knownsec.com/</t>
  </si>
  <si>
    <t>https://leastauthority.com/</t>
  </si>
  <si>
    <t>https://mixbytes.io/</t>
  </si>
  <si>
    <t>https://keybase.io/arachnid</t>
  </si>
  <si>
    <t>https://openzeppelin.com/</t>
  </si>
  <si>
    <t>https://peckshield.com/en</t>
  </si>
  <si>
    <t>https://pessimistic.io/</t>
  </si>
  <si>
    <t>https://quantstamp.com/</t>
  </si>
  <si>
    <t>https://secbit.io/</t>
  </si>
  <si>
    <t>https://www.slowmist.com/en/</t>
  </si>
  <si>
    <t>https://solidified.io/</t>
  </si>
  <si>
    <t>https://www.trailofbits.com/</t>
  </si>
  <si>
    <t>https://www.zokyo.io/</t>
  </si>
  <si>
    <t>https://solidity.finance/</t>
  </si>
  <si>
    <t>https://chainsulting.de/</t>
  </si>
  <si>
    <t>https://hacken.io/</t>
  </si>
  <si>
    <t>https://cryptonics.consulting/</t>
  </si>
  <si>
    <t>https://runtimeverification.com/</t>
  </si>
  <si>
    <t>Arcadia Group</t>
  </si>
  <si>
    <t>Bramah Systems</t>
  </si>
  <si>
    <t>Certik</t>
  </si>
  <si>
    <t>Chains Guard</t>
  </si>
  <si>
    <t>Coin Inspect</t>
  </si>
  <si>
    <t>Cryptic Labs</t>
  </si>
  <si>
    <t>Dilligence</t>
  </si>
  <si>
    <t>G0 Group</t>
  </si>
  <si>
    <t>Haechi</t>
  </si>
  <si>
    <t>KnownSec</t>
  </si>
  <si>
    <t>Least Authority</t>
  </si>
  <si>
    <t>MixBytes</t>
  </si>
  <si>
    <t>Nick Johnson</t>
  </si>
  <si>
    <t>Open Zeppelin</t>
  </si>
  <si>
    <t>PeckShield</t>
  </si>
  <si>
    <t>Pessemistic</t>
  </si>
  <si>
    <t>Quantstamp</t>
  </si>
  <si>
    <t>Sec Bit</t>
  </si>
  <si>
    <t>Slow Mist</t>
  </si>
  <si>
    <t>Solidified</t>
  </si>
  <si>
    <t>Trail Of Bits</t>
  </si>
  <si>
    <t xml:space="preserve">Zokyo </t>
  </si>
  <si>
    <t>Solidity Finance</t>
  </si>
  <si>
    <t>Chainsulting</t>
  </si>
  <si>
    <t>Hacken</t>
  </si>
  <si>
    <t>Scott Bigelow</t>
  </si>
  <si>
    <t>Cryptonics</t>
  </si>
  <si>
    <t>Runtime Verification</t>
  </si>
  <si>
    <t>bZx v2</t>
  </si>
  <si>
    <t>YFValue Finance</t>
  </si>
  <si>
    <t>DODO</t>
  </si>
  <si>
    <t>AAVE</t>
  </si>
  <si>
    <t xml:space="preserve">Akropolis </t>
  </si>
  <si>
    <t>Auctus</t>
  </si>
  <si>
    <t xml:space="preserve">Balancer </t>
  </si>
  <si>
    <t xml:space="preserve">Compound </t>
  </si>
  <si>
    <t>For.Tube</t>
  </si>
  <si>
    <t>Swerve.fi</t>
  </si>
  <si>
    <t>Harverst (0.6)</t>
  </si>
  <si>
    <t>Value Defi</t>
  </si>
  <si>
    <t>FutureSwap</t>
  </si>
  <si>
    <t>Vesper</t>
  </si>
  <si>
    <t>Brnbridge</t>
  </si>
  <si>
    <t>88 mph</t>
  </si>
  <si>
    <t>Mai Finance</t>
  </si>
  <si>
    <t>PolyCat</t>
  </si>
  <si>
    <t>yAxis</t>
  </si>
  <si>
    <t>WISE token</t>
  </si>
  <si>
    <t>Wault Finance</t>
  </si>
  <si>
    <t>UniTrade</t>
  </si>
  <si>
    <t>uniswap</t>
  </si>
  <si>
    <t>UnFederalReserve</t>
  </si>
  <si>
    <t>SakeSwap</t>
  </si>
  <si>
    <t>rENvm</t>
  </si>
  <si>
    <t>rari.capital</t>
  </si>
  <si>
    <t>Reflexer</t>
  </si>
  <si>
    <t>powerindex</t>
  </si>
  <si>
    <t>Coinspect</t>
  </si>
  <si>
    <t>https://callisto.network/smart-contract-audit/</t>
  </si>
  <si>
    <t>Callisto Smart Contract Audits</t>
  </si>
  <si>
    <t>https://obeliskauditing.com/</t>
  </si>
  <si>
    <t>Obelisk</t>
  </si>
  <si>
    <t>https://hashex.org/</t>
  </si>
  <si>
    <t>HashEx</t>
  </si>
  <si>
    <t>cryptomaniacs (dead)</t>
  </si>
  <si>
    <t>https://www.coinfabrik.com/</t>
  </si>
  <si>
    <t>CoinFabrik</t>
  </si>
  <si>
    <t>https://www.rdauditors.com/</t>
  </si>
  <si>
    <t>RD Auditors</t>
  </si>
  <si>
    <t>https://www.abdk.consulting/</t>
  </si>
  <si>
    <t>ABDK Consulting</t>
  </si>
  <si>
    <t>Jakub Wojciechowski</t>
  </si>
  <si>
    <t>https://www.iosiro.com/</t>
  </si>
  <si>
    <t>iosiro</t>
  </si>
  <si>
    <t>https://cryptecon.org/home.html</t>
  </si>
  <si>
    <t>Cryptecon</t>
  </si>
  <si>
    <t>https://sigmaprime.io/</t>
  </si>
  <si>
    <t>Sigma Prime</t>
  </si>
  <si>
    <t>https://chainsecurity.com/</t>
  </si>
  <si>
    <t>ChainSecurity</t>
  </si>
  <si>
    <t>https://www.ditcraft.io</t>
  </si>
  <si>
    <t>DitCraft</t>
  </si>
  <si>
    <t>https://techrate.org/</t>
  </si>
  <si>
    <t>TechRate</t>
  </si>
  <si>
    <t>PQ Audit Scoring Matrix (v0.4 and 0.5)</t>
  </si>
  <si>
    <t>Executing Code Verification</t>
  </si>
  <si>
    <t>1.  Is the executing code address(s) readily available? (Y/N)</t>
  </si>
  <si>
    <t>3.  Are the Contract(s) Verified/Verifiable? (Y/N)</t>
  </si>
  <si>
    <t>4.  Does the code match a tagged version on a code hosting platform? (%)</t>
  </si>
  <si>
    <t>5.  Is development software repository healthy?  (%)</t>
  </si>
  <si>
    <t>2.  Are the basic application requirements documented? (Y/N)</t>
  </si>
  <si>
    <t>3.  Do the requirements fully (100%) cover the deployed contracts? (%)</t>
  </si>
  <si>
    <t>5.  Is it possible to trace requirements to the implementation in code (%)</t>
  </si>
  <si>
    <t>Review Link</t>
  </si>
  <si>
    <t>Status</t>
  </si>
  <si>
    <t>Retired</t>
  </si>
  <si>
    <t>Type</t>
  </si>
  <si>
    <t>Reason</t>
  </si>
  <si>
    <t>Chain</t>
  </si>
  <si>
    <t>Deployed Code</t>
  </si>
  <si>
    <t>1.  Is the deployed code address(s) readily available? (Y/N)</t>
  </si>
  <si>
    <t>Requirements</t>
  </si>
  <si>
    <t>3.  Are the requirements available publicly in a repository?</t>
  </si>
  <si>
    <t>4.  Do the requirements fully (100%) cover the deployed contracts? (%)</t>
  </si>
  <si>
    <t>5.  Are there sufficiently detailed comments for all functions within the deployed contract code (%)</t>
  </si>
  <si>
    <t>6.  Is it possible to trace software requirements to the implementation in code (%)</t>
  </si>
  <si>
    <t>Audit</t>
  </si>
  <si>
    <t>5.  Is development software repository healthy?  (Y/N)</t>
  </si>
  <si>
    <t>Score</t>
  </si>
  <si>
    <t xml:space="preserve">Total Value Locked </t>
  </si>
  <si>
    <t>($M)</t>
  </si>
  <si>
    <t>Un-audited</t>
  </si>
  <si>
    <t>Above 70%</t>
  </si>
  <si>
    <t>Between 70% to 41%</t>
  </si>
  <si>
    <t>Below 40%</t>
  </si>
  <si>
    <t>Not checked yet</t>
  </si>
  <si>
    <t>Maker DAO</t>
  </si>
  <si>
    <t>Sythetix</t>
  </si>
  <si>
    <t>Uniswap</t>
  </si>
  <si>
    <t>Instadapp</t>
  </si>
  <si>
    <t>NUO Network</t>
  </si>
  <si>
    <t>Spaghetti</t>
  </si>
  <si>
    <t>BASED</t>
  </si>
  <si>
    <t>Home Value</t>
  </si>
  <si>
    <t>Buy House for</t>
  </si>
  <si>
    <t>Buy Home Price</t>
  </si>
  <si>
    <t xml:space="preserve">Rents Home for </t>
  </si>
  <si>
    <t>Month</t>
  </si>
  <si>
    <t>Capitol</t>
  </si>
  <si>
    <t>Payment</t>
  </si>
  <si>
    <t>Cash Left at Start</t>
  </si>
  <si>
    <t>Raise Capitol</t>
  </si>
  <si>
    <t># Shares</t>
  </si>
  <si>
    <t>Monthly Interest</t>
  </si>
  <si>
    <t>Cost to buy</t>
  </si>
  <si>
    <t>Cost to Sell</t>
  </si>
  <si>
    <t>Withholding Amnt</t>
  </si>
  <si>
    <t>Revenue</t>
  </si>
  <si>
    <t>Salary</t>
  </si>
  <si>
    <t>Annual</t>
  </si>
  <si>
    <t>Monthly</t>
  </si>
  <si>
    <t>Bi Weekly</t>
  </si>
  <si>
    <t>Rex Annual Take Home</t>
  </si>
  <si>
    <t>Pension</t>
  </si>
  <si>
    <t>Bus Expenses</t>
  </si>
  <si>
    <t>Actual net</t>
  </si>
  <si>
    <t>Revenue DAI</t>
  </si>
  <si>
    <t>Krakan Cost</t>
  </si>
  <si>
    <t>USD</t>
  </si>
  <si>
    <t>CDN Gross</t>
  </si>
  <si>
    <t>Corp Tax</t>
  </si>
  <si>
    <t>Personal Tax</t>
  </si>
  <si>
    <t>CDN Net</t>
  </si>
  <si>
    <t>Bus Exp</t>
  </si>
  <si>
    <t>Actual Net</t>
  </si>
  <si>
    <t>USDT</t>
  </si>
  <si>
    <t>USDT to Kraken</t>
  </si>
  <si>
    <t>Gas</t>
  </si>
  <si>
    <t>Fee</t>
  </si>
  <si>
    <t>CDN</t>
  </si>
  <si>
    <t>Fee 0.25%</t>
  </si>
  <si>
    <t>Total Fees</t>
  </si>
  <si>
    <t>Actual Rate</t>
  </si>
  <si>
    <t>C$ Price, coinbase 9 Sep</t>
  </si>
  <si>
    <t>Defi Pulse #</t>
  </si>
  <si>
    <t>Maker</t>
  </si>
  <si>
    <t>d</t>
  </si>
  <si>
    <t>x</t>
  </si>
  <si>
    <t>Aave</t>
  </si>
  <si>
    <t>Curve</t>
  </si>
  <si>
    <t>Badger DAO</t>
  </si>
  <si>
    <t>Cream Finance</t>
  </si>
  <si>
    <t>InstaDapp</t>
  </si>
  <si>
    <t>Flexa</t>
  </si>
  <si>
    <t>Alpha Homora</t>
  </si>
  <si>
    <t>DyDx</t>
  </si>
  <si>
    <t>Set Proposal</t>
  </si>
  <si>
    <t>Cvault (CORE)</t>
  </si>
  <si>
    <t>MATIC (Layer 2)</t>
  </si>
  <si>
    <t>Later</t>
  </si>
  <si>
    <t>L</t>
  </si>
  <si>
    <t>List</t>
  </si>
  <si>
    <t>CREAM Swap</t>
  </si>
  <si>
    <t>Lightening Network</t>
  </si>
  <si>
    <t>ND</t>
  </si>
  <si>
    <t>X</t>
  </si>
  <si>
    <t>Dodo</t>
  </si>
  <si>
    <t>Waiting</t>
  </si>
  <si>
    <t>W</t>
  </si>
  <si>
    <t>Kyber</t>
  </si>
  <si>
    <t>QIAN_Stablecoin</t>
  </si>
  <si>
    <t>DeversFi</t>
  </si>
  <si>
    <t>valuedefi</t>
  </si>
  <si>
    <t>DFI.Money</t>
  </si>
  <si>
    <t>xDai</t>
  </si>
  <si>
    <t>Erasure</t>
  </si>
  <si>
    <t>LoopRing</t>
  </si>
  <si>
    <t>MCDEX</t>
  </si>
  <si>
    <t>DefinerOrg</t>
  </si>
  <si>
    <t>RAY</t>
  </si>
  <si>
    <t>Too small</t>
  </si>
  <si>
    <t>Opium Netowoirk</t>
  </si>
  <si>
    <t>Connext</t>
  </si>
  <si>
    <t>DeriviDEX</t>
  </si>
  <si>
    <t>Notional</t>
  </si>
  <si>
    <t>S Finance</t>
  </si>
  <si>
    <t>Value Liquid</t>
  </si>
  <si>
    <t>Complete</t>
  </si>
  <si>
    <t>Remaining</t>
  </si>
  <si>
    <t>Rate</t>
  </si>
  <si>
    <t>per week</t>
  </si>
  <si>
    <t>Today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</si>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</sst>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.000_);_(* \(#,##0.000\);_(* &quot;-&quot;??_);_(@_)"/>
    <numFmt numFmtId="166" formatCode="_(* #,##0_);_(* \(#,##0\);_(* &quot;-&quot;??_);_(@_)"/>
    <numFmt numFmtId="167" formatCode="0.0000"/>
    <numFmt numFmtId="168" formatCode="[$-409]d/mmm"/>
  </numFmts>
  <fonts count="2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5"/>
      <color theme="1"/>
      <name val="Calibri"/>
    </font>
    <font>
      <b/>
      <sz val="14"/>
      <color theme="1"/>
      <name val="Calibri"/>
    </font>
    <font>
      <b/>
      <u/>
      <sz val="15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u/>
      <sz val="15"/>
      <color theme="1"/>
      <name val="Calibri"/>
    </font>
    <font>
      <b/>
      <u/>
      <sz val="15"/>
      <color theme="1"/>
      <name val="Calibri"/>
    </font>
    <font>
      <sz val="11"/>
      <color rgb="FF000000"/>
      <name val="Calibri"/>
    </font>
    <font>
      <sz val="15"/>
      <color theme="1"/>
      <name val="Calibri"/>
    </font>
    <font>
      <b/>
      <sz val="11"/>
      <color rgb="FF000000"/>
      <name val="Calibri"/>
    </font>
    <font>
      <b/>
      <u/>
      <sz val="11"/>
      <color theme="1"/>
      <name val="Calibri"/>
    </font>
    <font>
      <sz val="11"/>
      <name val="Arial"/>
    </font>
    <font>
      <u/>
      <sz val="11"/>
      <color theme="10"/>
      <name val="Arial"/>
    </font>
    <font>
      <sz val="14"/>
      <color theme="1"/>
      <name val="Arial"/>
    </font>
    <font>
      <b/>
      <sz val="16"/>
      <color theme="1"/>
      <name val="Calibri"/>
    </font>
    <font>
      <sz val="11"/>
      <color rgb="FFC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5" fillId="0" borderId="0" xfId="0" applyFont="1"/>
    <xf numFmtId="0" fontId="6" fillId="3" borderId="2" xfId="0" applyFont="1" applyFill="1" applyBorder="1" applyAlignment="1">
      <alignment horizontal="center"/>
    </xf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164" fontId="2" fillId="0" borderId="0" xfId="0" applyNumberFormat="1" applyFont="1"/>
    <xf numFmtId="164" fontId="2" fillId="2" borderId="0" xfId="0" applyNumberFormat="1" applyFont="1" applyFill="1"/>
    <xf numFmtId="0" fontId="9" fillId="4" borderId="2" xfId="0" applyFont="1" applyFill="1" applyBorder="1" applyAlignment="1">
      <alignment horizontal="center"/>
    </xf>
    <xf numFmtId="164" fontId="7" fillId="4" borderId="0" xfId="0" applyNumberFormat="1" applyFont="1" applyFill="1"/>
    <xf numFmtId="164" fontId="7" fillId="2" borderId="0" xfId="0" applyNumberFormat="1" applyFont="1" applyFill="1"/>
    <xf numFmtId="164" fontId="2" fillId="4" borderId="0" xfId="0" applyNumberFormat="1" applyFont="1" applyFill="1"/>
    <xf numFmtId="0" fontId="10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1" fillId="0" borderId="0" xfId="0" applyFont="1" applyAlignment="1"/>
    <xf numFmtId="0" fontId="8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9" fontId="4" fillId="3" borderId="2" xfId="0" applyNumberFormat="1" applyFont="1" applyFill="1" applyBorder="1"/>
    <xf numFmtId="9" fontId="8" fillId="5" borderId="2" xfId="0" applyNumberFormat="1" applyFont="1" applyFill="1" applyBorder="1" applyAlignment="1">
      <alignment horizontal="center" vertical="center"/>
    </xf>
    <xf numFmtId="9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8" fillId="5" borderId="3" xfId="0" applyNumberFormat="1" applyFont="1" applyFill="1" applyBorder="1" applyAlignment="1">
      <alignment horizontal="center" vertical="center"/>
    </xf>
    <xf numFmtId="9" fontId="8" fillId="6" borderId="2" xfId="0" applyNumberFormat="1" applyFont="1" applyFill="1" applyBorder="1" applyAlignment="1">
      <alignment horizontal="center" vertical="center"/>
    </xf>
    <xf numFmtId="9" fontId="11" fillId="0" borderId="0" xfId="0" applyNumberFormat="1" applyFont="1" applyAlignment="1">
      <alignment horizontal="center"/>
    </xf>
    <xf numFmtId="9" fontId="8" fillId="0" borderId="0" xfId="0" applyNumberFormat="1" applyFont="1"/>
    <xf numFmtId="15" fontId="8" fillId="0" borderId="0" xfId="0" applyNumberFormat="1" applyFont="1"/>
    <xf numFmtId="0" fontId="1" fillId="9" borderId="3" xfId="0" applyFont="1" applyFill="1" applyBorder="1" applyAlignment="1">
      <alignment horizontal="center"/>
    </xf>
    <xf numFmtId="0" fontId="8" fillId="9" borderId="2" xfId="0" applyFont="1" applyFill="1" applyBorder="1"/>
    <xf numFmtId="0" fontId="8" fillId="9" borderId="2" xfId="0" applyFont="1" applyFill="1" applyBorder="1" applyAlignment="1">
      <alignment horizontal="center"/>
    </xf>
    <xf numFmtId="9" fontId="4" fillId="9" borderId="2" xfId="0" applyNumberFormat="1" applyFont="1" applyFill="1" applyBorder="1"/>
    <xf numFmtId="9" fontId="8" fillId="9" borderId="2" xfId="0" applyNumberFormat="1" applyFont="1" applyFill="1" applyBorder="1" applyAlignment="1">
      <alignment horizontal="center"/>
    </xf>
    <xf numFmtId="9" fontId="8" fillId="9" borderId="2" xfId="0" applyNumberFormat="1" applyFont="1" applyFill="1" applyBorder="1"/>
    <xf numFmtId="15" fontId="8" fillId="9" borderId="2" xfId="0" applyNumberFormat="1" applyFont="1" applyFill="1" applyBorder="1"/>
    <xf numFmtId="0" fontId="16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 wrapText="1"/>
    </xf>
    <xf numFmtId="0" fontId="8" fillId="0" borderId="6" xfId="0" applyFont="1" applyBorder="1"/>
    <xf numFmtId="0" fontId="8" fillId="10" borderId="2" xfId="0" applyFont="1" applyFill="1" applyBorder="1"/>
    <xf numFmtId="0" fontId="8" fillId="10" borderId="2" xfId="0" applyFont="1" applyFill="1" applyBorder="1" applyAlignment="1">
      <alignment horizontal="center"/>
    </xf>
    <xf numFmtId="0" fontId="19" fillId="10" borderId="2" xfId="0" applyFont="1" applyFill="1" applyBorder="1"/>
    <xf numFmtId="0" fontId="11" fillId="0" borderId="0" xfId="0" applyFont="1"/>
    <xf numFmtId="9" fontId="8" fillId="5" borderId="2" xfId="0" applyNumberFormat="1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/>
    <xf numFmtId="165" fontId="8" fillId="0" borderId="0" xfId="0" applyNumberFormat="1" applyFont="1"/>
    <xf numFmtId="43" fontId="8" fillId="0" borderId="0" xfId="0" applyNumberFormat="1" applyFont="1"/>
    <xf numFmtId="164" fontId="8" fillId="0" borderId="0" xfId="0" applyNumberFormat="1" applyFont="1"/>
    <xf numFmtId="166" fontId="8" fillId="0" borderId="0" xfId="0" applyNumberFormat="1" applyFont="1"/>
    <xf numFmtId="3" fontId="8" fillId="0" borderId="0" xfId="0" applyNumberFormat="1" applyFont="1"/>
    <xf numFmtId="166" fontId="8" fillId="0" borderId="1" xfId="0" applyNumberFormat="1" applyFont="1" applyBorder="1"/>
    <xf numFmtId="167" fontId="8" fillId="0" borderId="0" xfId="0" applyNumberFormat="1" applyFont="1"/>
    <xf numFmtId="0" fontId="8" fillId="11" borderId="2" xfId="0" applyFont="1" applyFill="1" applyBorder="1"/>
    <xf numFmtId="168" fontId="8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5" fillId="0" borderId="5" xfId="0" applyFont="1" applyBorder="1"/>
    <xf numFmtId="0" fontId="1" fillId="8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percentStacked"/>
        <c:varyColors val="1"/>
        <c:ser>
          <c:idx val="0"/>
          <c:order val="0"/>
          <c:tx>
            <c:v>Above 70%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Graph!$C$1:$AI$1</c:f>
              <c:numCache>
                <c:formatCode>d\-mmm\-yy</c:formatCode>
                <c:ptCount val="33"/>
                <c:pt idx="0">
                  <c:v>44041</c:v>
                </c:pt>
                <c:pt idx="1">
                  <c:v>44042</c:v>
                </c:pt>
                <c:pt idx="2">
                  <c:v>44043</c:v>
                </c:pt>
                <c:pt idx="3">
                  <c:v>44044</c:v>
                </c:pt>
                <c:pt idx="4">
                  <c:v>44045</c:v>
                </c:pt>
                <c:pt idx="5">
                  <c:v>44046</c:v>
                </c:pt>
                <c:pt idx="6">
                  <c:v>44047</c:v>
                </c:pt>
                <c:pt idx="7">
                  <c:v>44048</c:v>
                </c:pt>
                <c:pt idx="8">
                  <c:v>44049</c:v>
                </c:pt>
                <c:pt idx="9">
                  <c:v>44050</c:v>
                </c:pt>
                <c:pt idx="10">
                  <c:v>44051</c:v>
                </c:pt>
                <c:pt idx="11">
                  <c:v>44052</c:v>
                </c:pt>
                <c:pt idx="12">
                  <c:v>44053</c:v>
                </c:pt>
                <c:pt idx="13">
                  <c:v>44054</c:v>
                </c:pt>
                <c:pt idx="14">
                  <c:v>44055</c:v>
                </c:pt>
                <c:pt idx="15">
                  <c:v>44056</c:v>
                </c:pt>
                <c:pt idx="16">
                  <c:v>44057</c:v>
                </c:pt>
                <c:pt idx="17">
                  <c:v>44058</c:v>
                </c:pt>
                <c:pt idx="18">
                  <c:v>44059</c:v>
                </c:pt>
                <c:pt idx="19">
                  <c:v>44060</c:v>
                </c:pt>
                <c:pt idx="20">
                  <c:v>44061</c:v>
                </c:pt>
                <c:pt idx="21">
                  <c:v>44062</c:v>
                </c:pt>
                <c:pt idx="22">
                  <c:v>44063</c:v>
                </c:pt>
                <c:pt idx="23">
                  <c:v>44064</c:v>
                </c:pt>
                <c:pt idx="24">
                  <c:v>44065</c:v>
                </c:pt>
                <c:pt idx="25">
                  <c:v>44066</c:v>
                </c:pt>
                <c:pt idx="26">
                  <c:v>44067</c:v>
                </c:pt>
                <c:pt idx="27">
                  <c:v>44068</c:v>
                </c:pt>
                <c:pt idx="28">
                  <c:v>44069</c:v>
                </c:pt>
                <c:pt idx="29">
                  <c:v>44070</c:v>
                </c:pt>
                <c:pt idx="30">
                  <c:v>44071</c:v>
                </c:pt>
                <c:pt idx="31">
                  <c:v>44072</c:v>
                </c:pt>
                <c:pt idx="32">
                  <c:v>44073</c:v>
                </c:pt>
              </c:numCache>
            </c:numRef>
          </c:cat>
          <c:val>
            <c:numRef>
              <c:f>Graph!$B$7:$AI$7</c:f>
              <c:numCache>
                <c:formatCode>0.0%</c:formatCode>
                <c:ptCount val="34"/>
                <c:pt idx="1">
                  <c:v>0.38275590551181099</c:v>
                </c:pt>
                <c:pt idx="2">
                  <c:v>0.3964850971128609</c:v>
                </c:pt>
                <c:pt idx="3">
                  <c:v>0.37605527638190955</c:v>
                </c:pt>
                <c:pt idx="4">
                  <c:v>0.38725627638190963</c:v>
                </c:pt>
                <c:pt idx="5">
                  <c:v>0.37751807228915657</c:v>
                </c:pt>
                <c:pt idx="6">
                  <c:v>0.36793838862559242</c:v>
                </c:pt>
                <c:pt idx="7">
                  <c:v>0.37605527638190955</c:v>
                </c:pt>
                <c:pt idx="8">
                  <c:v>0.35710762331838564</c:v>
                </c:pt>
                <c:pt idx="9">
                  <c:v>0.36468609865470852</c:v>
                </c:pt>
                <c:pt idx="10">
                  <c:v>0.40290540413997045</c:v>
                </c:pt>
                <c:pt idx="11">
                  <c:v>0.67618525021949072</c:v>
                </c:pt>
                <c:pt idx="12">
                  <c:v>0.59785424717145341</c:v>
                </c:pt>
                <c:pt idx="13">
                  <c:v>0.60680672268907565</c:v>
                </c:pt>
                <c:pt idx="14">
                  <c:v>0.6132397408207344</c:v>
                </c:pt>
                <c:pt idx="15">
                  <c:v>0.66615550755939523</c:v>
                </c:pt>
                <c:pt idx="16">
                  <c:v>0.66641350210970463</c:v>
                </c:pt>
                <c:pt idx="17">
                  <c:v>0.62518850987432684</c:v>
                </c:pt>
                <c:pt idx="18">
                  <c:v>0.59962457337883968</c:v>
                </c:pt>
                <c:pt idx="19">
                  <c:v>0.58529220779220781</c:v>
                </c:pt>
                <c:pt idx="20">
                  <c:v>0.57791469194312806</c:v>
                </c:pt>
                <c:pt idx="21">
                  <c:v>0.56701892744479487</c:v>
                </c:pt>
                <c:pt idx="22">
                  <c:v>0.5625058293175812</c:v>
                </c:pt>
                <c:pt idx="23">
                  <c:v>0.56631500742942043</c:v>
                </c:pt>
                <c:pt idx="24">
                  <c:v>0.57741660284882834</c:v>
                </c:pt>
                <c:pt idx="25">
                  <c:v>0.58066298342541434</c:v>
                </c:pt>
                <c:pt idx="26">
                  <c:v>0.58833084947839054</c:v>
                </c:pt>
                <c:pt idx="27">
                  <c:v>0.59029069767441866</c:v>
                </c:pt>
                <c:pt idx="28">
                  <c:v>0.58634074074074072</c:v>
                </c:pt>
                <c:pt idx="29">
                  <c:v>0.57355862068965502</c:v>
                </c:pt>
                <c:pt idx="30">
                  <c:v>0.51146532438478742</c:v>
                </c:pt>
                <c:pt idx="31">
                  <c:v>0.52123604682820579</c:v>
                </c:pt>
                <c:pt idx="32">
                  <c:v>0.51873923983578329</c:v>
                </c:pt>
                <c:pt idx="33">
                  <c:v>0.77633587786259539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C8F-4A80-892C-31A74CA9B374}"/>
            </c:ext>
          </c:extLst>
        </c:ser>
        <c:ser>
          <c:idx val="1"/>
          <c:order val="1"/>
          <c:tx>
            <c:v>Between 70% to 41%</c:v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Graph!$C$1:$AI$1</c:f>
              <c:numCache>
                <c:formatCode>d\-mmm\-yy</c:formatCode>
                <c:ptCount val="33"/>
                <c:pt idx="0">
                  <c:v>44041</c:v>
                </c:pt>
                <c:pt idx="1">
                  <c:v>44042</c:v>
                </c:pt>
                <c:pt idx="2">
                  <c:v>44043</c:v>
                </c:pt>
                <c:pt idx="3">
                  <c:v>44044</c:v>
                </c:pt>
                <c:pt idx="4">
                  <c:v>44045</c:v>
                </c:pt>
                <c:pt idx="5">
                  <c:v>44046</c:v>
                </c:pt>
                <c:pt idx="6">
                  <c:v>44047</c:v>
                </c:pt>
                <c:pt idx="7">
                  <c:v>44048</c:v>
                </c:pt>
                <c:pt idx="8">
                  <c:v>44049</c:v>
                </c:pt>
                <c:pt idx="9">
                  <c:v>44050</c:v>
                </c:pt>
                <c:pt idx="10">
                  <c:v>44051</c:v>
                </c:pt>
                <c:pt idx="11">
                  <c:v>44052</c:v>
                </c:pt>
                <c:pt idx="12">
                  <c:v>44053</c:v>
                </c:pt>
                <c:pt idx="13">
                  <c:v>44054</c:v>
                </c:pt>
                <c:pt idx="14">
                  <c:v>44055</c:v>
                </c:pt>
                <c:pt idx="15">
                  <c:v>44056</c:v>
                </c:pt>
                <c:pt idx="16">
                  <c:v>44057</c:v>
                </c:pt>
                <c:pt idx="17">
                  <c:v>44058</c:v>
                </c:pt>
                <c:pt idx="18">
                  <c:v>44059</c:v>
                </c:pt>
                <c:pt idx="19">
                  <c:v>44060</c:v>
                </c:pt>
                <c:pt idx="20">
                  <c:v>44061</c:v>
                </c:pt>
                <c:pt idx="21">
                  <c:v>44062</c:v>
                </c:pt>
                <c:pt idx="22">
                  <c:v>44063</c:v>
                </c:pt>
                <c:pt idx="23">
                  <c:v>44064</c:v>
                </c:pt>
                <c:pt idx="24">
                  <c:v>44065</c:v>
                </c:pt>
                <c:pt idx="25">
                  <c:v>44066</c:v>
                </c:pt>
                <c:pt idx="26">
                  <c:v>44067</c:v>
                </c:pt>
                <c:pt idx="27">
                  <c:v>44068</c:v>
                </c:pt>
                <c:pt idx="28">
                  <c:v>44069</c:v>
                </c:pt>
                <c:pt idx="29">
                  <c:v>44070</c:v>
                </c:pt>
                <c:pt idx="30">
                  <c:v>44071</c:v>
                </c:pt>
                <c:pt idx="31">
                  <c:v>44072</c:v>
                </c:pt>
                <c:pt idx="32">
                  <c:v>44073</c:v>
                </c:pt>
              </c:numCache>
            </c:numRef>
          </c:cat>
          <c:val>
            <c:numRef>
              <c:f>Graph!$B$8:$AI$8</c:f>
              <c:numCache>
                <c:formatCode>0.0%</c:formatCode>
                <c:ptCount val="3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6.0497630331753559E-2</c:v>
                </c:pt>
                <c:pt idx="7">
                  <c:v>7.00251256281407E-2</c:v>
                </c:pt>
                <c:pt idx="8">
                  <c:v>5.6098654708520178E-2</c:v>
                </c:pt>
                <c:pt idx="9">
                  <c:v>5.7533632286995519E-2</c:v>
                </c:pt>
                <c:pt idx="10">
                  <c:v>6.177050123213406E-2</c:v>
                </c:pt>
                <c:pt idx="11">
                  <c:v>5.4850746268656721E-2</c:v>
                </c:pt>
                <c:pt idx="12">
                  <c:v>5.3398485639686681E-2</c:v>
                </c:pt>
                <c:pt idx="13">
                  <c:v>4.8235294117647057E-2</c:v>
                </c:pt>
                <c:pt idx="14">
                  <c:v>4.7732181425485964E-2</c:v>
                </c:pt>
                <c:pt idx="15">
                  <c:v>3.8876889848812095E-2</c:v>
                </c:pt>
                <c:pt idx="16">
                  <c:v>5.0274261603375531E-2</c:v>
                </c:pt>
                <c:pt idx="17">
                  <c:v>0.12692998204667863</c:v>
                </c:pt>
                <c:pt idx="18">
                  <c:v>0.14901023890784984</c:v>
                </c:pt>
                <c:pt idx="19">
                  <c:v>0.16</c:v>
                </c:pt>
                <c:pt idx="20">
                  <c:v>0.15955766192733017</c:v>
                </c:pt>
                <c:pt idx="21">
                  <c:v>0.16088328075709779</c:v>
                </c:pt>
                <c:pt idx="22">
                  <c:v>0.15840198974040107</c:v>
                </c:pt>
                <c:pt idx="23">
                  <c:v>0.15898959881129271</c:v>
                </c:pt>
                <c:pt idx="24">
                  <c:v>0.16893858171236023</c:v>
                </c:pt>
                <c:pt idx="25">
                  <c:v>0.16574585635359115</c:v>
                </c:pt>
                <c:pt idx="26">
                  <c:v>0.15946348733233978</c:v>
                </c:pt>
                <c:pt idx="27">
                  <c:v>0.15988372093023256</c:v>
                </c:pt>
                <c:pt idx="28">
                  <c:v>0.16148148148148148</c:v>
                </c:pt>
                <c:pt idx="29">
                  <c:v>0.16689655172413792</c:v>
                </c:pt>
                <c:pt idx="30">
                  <c:v>0.17058165548098433</c:v>
                </c:pt>
                <c:pt idx="31">
                  <c:v>0.17152191668935476</c:v>
                </c:pt>
                <c:pt idx="32">
                  <c:v>0.17176532909548403</c:v>
                </c:pt>
                <c:pt idx="33">
                  <c:v>0.17862595419847327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C8F-4A80-892C-31A74CA9B374}"/>
            </c:ext>
          </c:extLst>
        </c:ser>
        <c:ser>
          <c:idx val="2"/>
          <c:order val="2"/>
          <c:tx>
            <c:v>Below 40%</c:v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Graph!$C$1:$AI$1</c:f>
              <c:numCache>
                <c:formatCode>d\-mmm\-yy</c:formatCode>
                <c:ptCount val="33"/>
                <c:pt idx="0">
                  <c:v>44041</c:v>
                </c:pt>
                <c:pt idx="1">
                  <c:v>44042</c:v>
                </c:pt>
                <c:pt idx="2">
                  <c:v>44043</c:v>
                </c:pt>
                <c:pt idx="3">
                  <c:v>44044</c:v>
                </c:pt>
                <c:pt idx="4">
                  <c:v>44045</c:v>
                </c:pt>
                <c:pt idx="5">
                  <c:v>44046</c:v>
                </c:pt>
                <c:pt idx="6">
                  <c:v>44047</c:v>
                </c:pt>
                <c:pt idx="7">
                  <c:v>44048</c:v>
                </c:pt>
                <c:pt idx="8">
                  <c:v>44049</c:v>
                </c:pt>
                <c:pt idx="9">
                  <c:v>44050</c:v>
                </c:pt>
                <c:pt idx="10">
                  <c:v>44051</c:v>
                </c:pt>
                <c:pt idx="11">
                  <c:v>44052</c:v>
                </c:pt>
                <c:pt idx="12">
                  <c:v>44053</c:v>
                </c:pt>
                <c:pt idx="13">
                  <c:v>44054</c:v>
                </c:pt>
                <c:pt idx="14">
                  <c:v>44055</c:v>
                </c:pt>
                <c:pt idx="15">
                  <c:v>44056</c:v>
                </c:pt>
                <c:pt idx="16">
                  <c:v>44057</c:v>
                </c:pt>
                <c:pt idx="17">
                  <c:v>44058</c:v>
                </c:pt>
                <c:pt idx="18">
                  <c:v>44059</c:v>
                </c:pt>
                <c:pt idx="19">
                  <c:v>44060</c:v>
                </c:pt>
                <c:pt idx="20">
                  <c:v>44061</c:v>
                </c:pt>
                <c:pt idx="21">
                  <c:v>44062</c:v>
                </c:pt>
                <c:pt idx="22">
                  <c:v>44063</c:v>
                </c:pt>
                <c:pt idx="23">
                  <c:v>44064</c:v>
                </c:pt>
                <c:pt idx="24">
                  <c:v>44065</c:v>
                </c:pt>
                <c:pt idx="25">
                  <c:v>44066</c:v>
                </c:pt>
                <c:pt idx="26">
                  <c:v>44067</c:v>
                </c:pt>
                <c:pt idx="27">
                  <c:v>44068</c:v>
                </c:pt>
                <c:pt idx="28">
                  <c:v>44069</c:v>
                </c:pt>
                <c:pt idx="29">
                  <c:v>44070</c:v>
                </c:pt>
                <c:pt idx="30">
                  <c:v>44071</c:v>
                </c:pt>
                <c:pt idx="31">
                  <c:v>44072</c:v>
                </c:pt>
                <c:pt idx="32">
                  <c:v>44073</c:v>
                </c:pt>
              </c:numCache>
            </c:numRef>
          </c:cat>
          <c:val>
            <c:numRef>
              <c:f>Graph!$B$9:$AB$9</c:f>
              <c:numCache>
                <c:formatCode>0.0%</c:formatCode>
                <c:ptCount val="27"/>
                <c:pt idx="1">
                  <c:v>1.0162729658792652E-3</c:v>
                </c:pt>
                <c:pt idx="2">
                  <c:v>9.9918937007873994E-4</c:v>
                </c:pt>
                <c:pt idx="3">
                  <c:v>8.8819095477386931E-4</c:v>
                </c:pt>
                <c:pt idx="4">
                  <c:v>8.1821135678391958E-4</c:v>
                </c:pt>
                <c:pt idx="5">
                  <c:v>7.5445783132530118E-4</c:v>
                </c:pt>
                <c:pt idx="6">
                  <c:v>7.1990521327014217E-4</c:v>
                </c:pt>
                <c:pt idx="7">
                  <c:v>8.8831658291457284E-4</c:v>
                </c:pt>
                <c:pt idx="8">
                  <c:v>6.2645739910313907E-4</c:v>
                </c:pt>
                <c:pt idx="9">
                  <c:v>9.0939461883408068E-3</c:v>
                </c:pt>
                <c:pt idx="10">
                  <c:v>6.5312745194677176E-4</c:v>
                </c:pt>
                <c:pt idx="11">
                  <c:v>6.3507462686567158E-4</c:v>
                </c:pt>
                <c:pt idx="12">
                  <c:v>5.8533072236727581E-4</c:v>
                </c:pt>
                <c:pt idx="13">
                  <c:v>5.8878151260504199E-4</c:v>
                </c:pt>
                <c:pt idx="14">
                  <c:v>5.7965442764578833E-4</c:v>
                </c:pt>
                <c:pt idx="15">
                  <c:v>6.1552915766738671E-4</c:v>
                </c:pt>
                <c:pt idx="16">
                  <c:v>5.6510548523206752E-4</c:v>
                </c:pt>
                <c:pt idx="17">
                  <c:v>4.8025134649910231E-4</c:v>
                </c:pt>
                <c:pt idx="18">
                  <c:v>4.4588737201365183E-4</c:v>
                </c:pt>
                <c:pt idx="19">
                  <c:v>4.2204545454545457E-4</c:v>
                </c:pt>
                <c:pt idx="20">
                  <c:v>3.9592417061611377E-4</c:v>
                </c:pt>
                <c:pt idx="21">
                  <c:v>3.6782334384858039E-4</c:v>
                </c:pt>
                <c:pt idx="22">
                  <c:v>3.5286802424996114E-4</c:v>
                </c:pt>
                <c:pt idx="23">
                  <c:v>3.3313521545319465E-4</c:v>
                </c:pt>
                <c:pt idx="24">
                  <c:v>3.2539439424107821E-4</c:v>
                </c:pt>
                <c:pt idx="25">
                  <c:v>2.8750186650739135E-4</c:v>
                </c:pt>
                <c:pt idx="26">
                  <c:v>2.8497764530551416E-4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AC8F-4A80-892C-31A74CA9B374}"/>
            </c:ext>
          </c:extLst>
        </c:ser>
        <c:ser>
          <c:idx val="3"/>
          <c:order val="3"/>
          <c:tx>
            <c:v>Not checked yet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Graph!$C$1:$AI$1</c:f>
              <c:numCache>
                <c:formatCode>d\-mmm\-yy</c:formatCode>
                <c:ptCount val="33"/>
                <c:pt idx="0">
                  <c:v>44041</c:v>
                </c:pt>
                <c:pt idx="1">
                  <c:v>44042</c:v>
                </c:pt>
                <c:pt idx="2">
                  <c:v>44043</c:v>
                </c:pt>
                <c:pt idx="3">
                  <c:v>44044</c:v>
                </c:pt>
                <c:pt idx="4">
                  <c:v>44045</c:v>
                </c:pt>
                <c:pt idx="5">
                  <c:v>44046</c:v>
                </c:pt>
                <c:pt idx="6">
                  <c:v>44047</c:v>
                </c:pt>
                <c:pt idx="7">
                  <c:v>44048</c:v>
                </c:pt>
                <c:pt idx="8">
                  <c:v>44049</c:v>
                </c:pt>
                <c:pt idx="9">
                  <c:v>44050</c:v>
                </c:pt>
                <c:pt idx="10">
                  <c:v>44051</c:v>
                </c:pt>
                <c:pt idx="11">
                  <c:v>44052</c:v>
                </c:pt>
                <c:pt idx="12">
                  <c:v>44053</c:v>
                </c:pt>
                <c:pt idx="13">
                  <c:v>44054</c:v>
                </c:pt>
                <c:pt idx="14">
                  <c:v>44055</c:v>
                </c:pt>
                <c:pt idx="15">
                  <c:v>44056</c:v>
                </c:pt>
                <c:pt idx="16">
                  <c:v>44057</c:v>
                </c:pt>
                <c:pt idx="17">
                  <c:v>44058</c:v>
                </c:pt>
                <c:pt idx="18">
                  <c:v>44059</c:v>
                </c:pt>
                <c:pt idx="19">
                  <c:v>44060</c:v>
                </c:pt>
                <c:pt idx="20">
                  <c:v>44061</c:v>
                </c:pt>
                <c:pt idx="21">
                  <c:v>44062</c:v>
                </c:pt>
                <c:pt idx="22">
                  <c:v>44063</c:v>
                </c:pt>
                <c:pt idx="23">
                  <c:v>44064</c:v>
                </c:pt>
                <c:pt idx="24">
                  <c:v>44065</c:v>
                </c:pt>
                <c:pt idx="25">
                  <c:v>44066</c:v>
                </c:pt>
                <c:pt idx="26">
                  <c:v>44067</c:v>
                </c:pt>
                <c:pt idx="27">
                  <c:v>44068</c:v>
                </c:pt>
                <c:pt idx="28">
                  <c:v>44069</c:v>
                </c:pt>
                <c:pt idx="29">
                  <c:v>44070</c:v>
                </c:pt>
                <c:pt idx="30">
                  <c:v>44071</c:v>
                </c:pt>
                <c:pt idx="31">
                  <c:v>44072</c:v>
                </c:pt>
                <c:pt idx="32">
                  <c:v>44073</c:v>
                </c:pt>
              </c:numCache>
            </c:numRef>
          </c:cat>
          <c:val>
            <c:numRef>
              <c:f>Graph!$B$10:$AI$10</c:f>
              <c:numCache>
                <c:formatCode>0.0%</c:formatCode>
                <c:ptCount val="34"/>
                <c:pt idx="1">
                  <c:v>0.61622782152230982</c:v>
                </c:pt>
                <c:pt idx="2">
                  <c:v>0.60251571351706035</c:v>
                </c:pt>
                <c:pt idx="3">
                  <c:v>0.62305653266331662</c:v>
                </c:pt>
                <c:pt idx="4">
                  <c:v>0.61192551226130643</c:v>
                </c:pt>
                <c:pt idx="5">
                  <c:v>0.62172746987951799</c:v>
                </c:pt>
                <c:pt idx="6">
                  <c:v>0.5708440758293839</c:v>
                </c:pt>
                <c:pt idx="7">
                  <c:v>0.55303128140703528</c:v>
                </c:pt>
                <c:pt idx="8">
                  <c:v>0.58616726457399115</c:v>
                </c:pt>
                <c:pt idx="9">
                  <c:v>0.56868632286995524</c:v>
                </c:pt>
                <c:pt idx="10">
                  <c:v>0.53467096717594875</c:v>
                </c:pt>
                <c:pt idx="11">
                  <c:v>0.26832892888498666</c:v>
                </c:pt>
                <c:pt idx="12">
                  <c:v>0.34816193646649257</c:v>
                </c:pt>
                <c:pt idx="13">
                  <c:v>0.34436920168067237</c:v>
                </c:pt>
                <c:pt idx="14">
                  <c:v>0.3384484233261339</c:v>
                </c:pt>
                <c:pt idx="15">
                  <c:v>0.29435207343412539</c:v>
                </c:pt>
                <c:pt idx="16">
                  <c:v>0.28274713080168767</c:v>
                </c:pt>
                <c:pt idx="17">
                  <c:v>0.24740125673249544</c:v>
                </c:pt>
                <c:pt idx="18">
                  <c:v>0.12876912969283288</c:v>
                </c:pt>
                <c:pt idx="19">
                  <c:v>0.13363639610389599</c:v>
                </c:pt>
                <c:pt idx="20">
                  <c:v>0.12852982622432868</c:v>
                </c:pt>
                <c:pt idx="21">
                  <c:v>0.14415899053627773</c:v>
                </c:pt>
                <c:pt idx="22">
                  <c:v>0.14541116120006237</c:v>
                </c:pt>
                <c:pt idx="23">
                  <c:v>0.14347072808320951</c:v>
                </c:pt>
                <c:pt idx="24">
                  <c:v>0.14541621994179821</c:v>
                </c:pt>
                <c:pt idx="25">
                  <c:v>0.14273176048977154</c:v>
                </c:pt>
                <c:pt idx="26">
                  <c:v>0.1429191952309985</c:v>
                </c:pt>
                <c:pt idx="27">
                  <c:v>0.13733822674418586</c:v>
                </c:pt>
                <c:pt idx="28">
                  <c:v>0.14010114074074079</c:v>
                </c:pt>
                <c:pt idx="29">
                  <c:v>0.14081140689655186</c:v>
                </c:pt>
                <c:pt idx="30">
                  <c:v>0.19888199105145421</c:v>
                </c:pt>
                <c:pt idx="31">
                  <c:v>0.18763789817587803</c:v>
                </c:pt>
                <c:pt idx="32">
                  <c:v>0.19445993908091647</c:v>
                </c:pt>
                <c:pt idx="33">
                  <c:v>4.4956361323155211E-2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AC8F-4A80-892C-31A74CA9B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7694"/>
        <c:axId val="1696451467"/>
      </c:barChart>
      <c:dateAx>
        <c:axId val="17687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d\-mmm\-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6451467"/>
        <c:crosses val="autoZero"/>
        <c:auto val="1"/>
        <c:lblOffset val="100"/>
        <c:baseTimeUnit val="days"/>
      </c:dateAx>
      <c:valAx>
        <c:axId val="16964514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87694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chemeClr val="dk1"/>
                </a:solidFill>
                <a:latin typeface="+mn-lt"/>
              </a:defRPr>
            </a:pPr>
            <a:r>
              <a:rPr sz="1800" b="1" i="0">
                <a:solidFill>
                  <a:schemeClr val="dk1"/>
                </a:solidFill>
                <a:latin typeface="+mn-lt"/>
              </a:rPr>
              <a:t>Score of % of DeFi Market $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7B33-4D40-AFE0-F86E0BAA2B4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3-7B33-4D40-AFE0-F86E0BAA2B4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7B33-4D40-AFE0-F86E0BAA2B4B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7B33-4D40-AFE0-F86E0BAA2B4B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Graph!$A$7:$A$10</c:f>
              <c:strCache>
                <c:ptCount val="4"/>
                <c:pt idx="0">
                  <c:v>Above 70%</c:v>
                </c:pt>
                <c:pt idx="1">
                  <c:v>Between 70% to 41%</c:v>
                </c:pt>
                <c:pt idx="2">
                  <c:v>Below 40%</c:v>
                </c:pt>
                <c:pt idx="3">
                  <c:v>Not checked yet</c:v>
                </c:pt>
              </c:strCache>
            </c:strRef>
          </c:cat>
          <c:val>
            <c:numRef>
              <c:f>Graph!$P$7:$P$10</c:f>
              <c:numCache>
                <c:formatCode>0.0%</c:formatCode>
                <c:ptCount val="4"/>
                <c:pt idx="0">
                  <c:v>0.6132397408207344</c:v>
                </c:pt>
                <c:pt idx="1">
                  <c:v>4.7732181425485964E-2</c:v>
                </c:pt>
                <c:pt idx="2">
                  <c:v>5.7965442764578833E-4</c:v>
                </c:pt>
                <c:pt idx="3">
                  <c:v>0.3384484233261339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3-4D40-AFE0-F86E0BAA2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chemeClr val="dk1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171450</xdr:colOff>
      <xdr:row>30</xdr:row>
      <xdr:rowOff>104775</xdr:rowOff>
    </xdr:from>
    <xdr:ext cx="5353050" cy="2876550"/>
    <xdr:graphicFrame macro="">
      <xdr:nvGraphicFramePr>
        <xdr:cNvPr id="444451091" name="Chart 1">
          <a:extLst>
            <a:ext uri="{FF2B5EF4-FFF2-40B4-BE49-F238E27FC236}">
              <a16:creationId xmlns:a16="http://schemas.microsoft.com/office/drawing/2014/main" id="{00000000-0008-0000-0800-000013C97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34</xdr:col>
      <xdr:colOff>438150</xdr:colOff>
      <xdr:row>38</xdr:row>
      <xdr:rowOff>85725</xdr:rowOff>
    </xdr:from>
    <xdr:ext cx="5372100" cy="2876550"/>
    <xdr:graphicFrame macro="">
      <xdr:nvGraphicFramePr>
        <xdr:cNvPr id="486572615" name="Chart 2">
          <a:extLst>
            <a:ext uri="{FF2B5EF4-FFF2-40B4-BE49-F238E27FC236}">
              <a16:creationId xmlns:a16="http://schemas.microsoft.com/office/drawing/2014/main" id="{00000000-0008-0000-0800-000047820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knownsec.com/" TargetMode="External"/><Relationship Id="rId2" Type="http://schemas.openxmlformats.org/officeDocument/2006/relationships/hyperlink" Target="https://audit.haechi.io/" TargetMode="External"/><Relationship Id="rId1" Type="http://schemas.openxmlformats.org/officeDocument/2006/relationships/hyperlink" Target="https://www.chainsguard.com/" TargetMode="External"/><Relationship Id="rId6" Type="http://schemas.openxmlformats.org/officeDocument/2006/relationships/hyperlink" Target="https://pessimistic.io/" TargetMode="External"/><Relationship Id="rId5" Type="http://schemas.openxmlformats.org/officeDocument/2006/relationships/hyperlink" Target="https://mixbytes.io/" TargetMode="External"/><Relationship Id="rId4" Type="http://schemas.openxmlformats.org/officeDocument/2006/relationships/hyperlink" Target="https://leastauthority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knownsec.com/" TargetMode="External"/><Relationship Id="rId2" Type="http://schemas.openxmlformats.org/officeDocument/2006/relationships/hyperlink" Target="https://audit.haechi.io/" TargetMode="External"/><Relationship Id="rId1" Type="http://schemas.openxmlformats.org/officeDocument/2006/relationships/hyperlink" Target="https://www.chainsguard.com/" TargetMode="External"/><Relationship Id="rId6" Type="http://schemas.openxmlformats.org/officeDocument/2006/relationships/hyperlink" Target="https://pessimistic.io/" TargetMode="External"/><Relationship Id="rId5" Type="http://schemas.openxmlformats.org/officeDocument/2006/relationships/hyperlink" Target="https://mixbytes.io/" TargetMode="External"/><Relationship Id="rId4" Type="http://schemas.openxmlformats.org/officeDocument/2006/relationships/hyperlink" Target="https://leastauthority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2.625" defaultRowHeight="15" customHeight="1" x14ac:dyDescent="0.2"/>
  <cols>
    <col min="1" max="1" width="72.125" customWidth="1"/>
    <col min="2" max="5" width="7.625" customWidth="1"/>
    <col min="6" max="6" width="9.625" customWidth="1"/>
    <col min="7" max="27" width="7.625" customWidth="1"/>
  </cols>
  <sheetData>
    <row r="1" spans="1:7" x14ac:dyDescent="0.25">
      <c r="B1" s="1" t="s">
        <v>0</v>
      </c>
      <c r="D1" s="2"/>
      <c r="E1" s="1" t="s">
        <v>1</v>
      </c>
    </row>
    <row r="2" spans="1:7" x14ac:dyDescent="0.25">
      <c r="B2" s="3" t="s">
        <v>2</v>
      </c>
      <c r="D2" s="2"/>
      <c r="E2" s="3" t="s">
        <v>2</v>
      </c>
    </row>
    <row r="3" spans="1:7" ht="19.5" x14ac:dyDescent="0.3">
      <c r="A3" s="4" t="s">
        <v>3</v>
      </c>
      <c r="B3" s="3" t="s">
        <v>4</v>
      </c>
      <c r="D3" s="2"/>
      <c r="E3" s="3" t="s">
        <v>4</v>
      </c>
      <c r="G3" s="5" t="s">
        <v>5</v>
      </c>
    </row>
    <row r="4" spans="1:7" x14ac:dyDescent="0.25">
      <c r="A4" s="6" t="s">
        <v>2</v>
      </c>
      <c r="B4" s="7">
        <f>SUM(B6:B51)-B11-B18-B26-B30-B45-B40</f>
        <v>320</v>
      </c>
      <c r="D4" s="2"/>
      <c r="E4" s="7">
        <v>260</v>
      </c>
    </row>
    <row r="5" spans="1:7" ht="19.5" x14ac:dyDescent="0.3">
      <c r="A5" s="8" t="s">
        <v>6</v>
      </c>
      <c r="B5" s="9"/>
      <c r="C5" s="10" t="s">
        <v>7</v>
      </c>
      <c r="D5" s="2"/>
      <c r="E5" s="9"/>
      <c r="F5" s="11" t="s">
        <v>8</v>
      </c>
      <c r="G5" s="8" t="s">
        <v>6</v>
      </c>
    </row>
    <row r="6" spans="1:7" x14ac:dyDescent="0.25">
      <c r="A6" s="12" t="s">
        <v>9</v>
      </c>
      <c r="B6" s="13">
        <v>20</v>
      </c>
      <c r="C6" s="14">
        <f t="shared" ref="C6:C11" si="0">B6/$B$4</f>
        <v>6.25E-2</v>
      </c>
      <c r="D6" s="15"/>
      <c r="E6" s="13">
        <v>20</v>
      </c>
      <c r="F6" s="14">
        <f t="shared" ref="F6:F11" si="1">E6/$E$4</f>
        <v>7.6923076923076927E-2</v>
      </c>
      <c r="G6" s="12" t="s">
        <v>10</v>
      </c>
    </row>
    <row r="7" spans="1:7" x14ac:dyDescent="0.25">
      <c r="A7" s="12" t="s">
        <v>11</v>
      </c>
      <c r="B7" s="13">
        <v>5</v>
      </c>
      <c r="C7" s="14">
        <f t="shared" si="0"/>
        <v>1.5625E-2</v>
      </c>
      <c r="D7" s="15"/>
      <c r="E7" s="13">
        <v>5</v>
      </c>
      <c r="F7" s="14">
        <f t="shared" si="1"/>
        <v>1.9230769230769232E-2</v>
      </c>
      <c r="G7" s="12" t="s">
        <v>12</v>
      </c>
    </row>
    <row r="8" spans="1:7" x14ac:dyDescent="0.25">
      <c r="A8" s="12" t="s">
        <v>13</v>
      </c>
      <c r="B8" s="13">
        <v>5</v>
      </c>
      <c r="C8" s="14">
        <f t="shared" si="0"/>
        <v>1.5625E-2</v>
      </c>
      <c r="D8" s="15"/>
      <c r="E8" s="13">
        <v>5</v>
      </c>
      <c r="F8" s="14">
        <f t="shared" si="1"/>
        <v>1.9230769230769232E-2</v>
      </c>
      <c r="G8" s="12" t="s">
        <v>14</v>
      </c>
    </row>
    <row r="9" spans="1:7" x14ac:dyDescent="0.25">
      <c r="A9" s="12" t="s">
        <v>15</v>
      </c>
      <c r="B9" s="13">
        <v>5</v>
      </c>
      <c r="C9" s="14">
        <f t="shared" si="0"/>
        <v>1.5625E-2</v>
      </c>
      <c r="D9" s="15"/>
      <c r="E9" s="13">
        <v>5</v>
      </c>
      <c r="F9" s="14">
        <f t="shared" si="1"/>
        <v>1.9230769230769232E-2</v>
      </c>
      <c r="G9" s="12" t="s">
        <v>16</v>
      </c>
    </row>
    <row r="10" spans="1:7" x14ac:dyDescent="0.25">
      <c r="A10" s="12" t="s">
        <v>17</v>
      </c>
      <c r="B10" s="13">
        <v>10</v>
      </c>
      <c r="C10" s="14">
        <f t="shared" si="0"/>
        <v>3.125E-2</v>
      </c>
      <c r="D10" s="15"/>
      <c r="E10" s="13">
        <v>15</v>
      </c>
      <c r="F10" s="14">
        <f t="shared" si="1"/>
        <v>5.7692307692307696E-2</v>
      </c>
      <c r="G10" s="12" t="s">
        <v>17</v>
      </c>
    </row>
    <row r="11" spans="1:7" ht="19.5" x14ac:dyDescent="0.3">
      <c r="A11" s="8"/>
      <c r="B11" s="16">
        <f>SUM(B6:B10)</f>
        <v>45</v>
      </c>
      <c r="C11" s="17">
        <f t="shared" si="0"/>
        <v>0.140625</v>
      </c>
      <c r="D11" s="18"/>
      <c r="E11" s="16">
        <f>SUM(E6:E10)</f>
        <v>50</v>
      </c>
      <c r="F11" s="19">
        <f t="shared" si="1"/>
        <v>0.19230769230769232</v>
      </c>
    </row>
    <row r="12" spans="1:7" ht="19.5" x14ac:dyDescent="0.3">
      <c r="A12" s="8" t="s">
        <v>18</v>
      </c>
      <c r="B12" s="20"/>
      <c r="C12" s="14"/>
      <c r="D12" s="15"/>
      <c r="E12" s="20"/>
      <c r="G12" s="8" t="s">
        <v>18</v>
      </c>
    </row>
    <row r="13" spans="1:7" x14ac:dyDescent="0.25">
      <c r="A13" s="12" t="s">
        <v>19</v>
      </c>
      <c r="B13" s="13">
        <v>5</v>
      </c>
      <c r="C13" s="14">
        <f t="shared" ref="C13:C16" si="2">B13/$B$4</f>
        <v>1.5625E-2</v>
      </c>
      <c r="D13" s="15"/>
      <c r="E13" s="13">
        <v>5</v>
      </c>
      <c r="F13" s="14">
        <f t="shared" ref="F13:F26" si="3">E13/$E$4</f>
        <v>1.9230769230769232E-2</v>
      </c>
      <c r="G13" s="12" t="s">
        <v>19</v>
      </c>
    </row>
    <row r="14" spans="1:7" x14ac:dyDescent="0.25">
      <c r="A14" s="12" t="s">
        <v>20</v>
      </c>
      <c r="B14" s="13">
        <v>10</v>
      </c>
      <c r="C14" s="14">
        <f t="shared" si="2"/>
        <v>3.125E-2</v>
      </c>
      <c r="D14" s="15"/>
      <c r="E14" s="13">
        <v>10</v>
      </c>
      <c r="F14" s="14">
        <f t="shared" si="3"/>
        <v>3.8461538461538464E-2</v>
      </c>
      <c r="G14" s="12" t="s">
        <v>21</v>
      </c>
    </row>
    <row r="15" spans="1:7" x14ac:dyDescent="0.25">
      <c r="A15" s="12" t="s">
        <v>22</v>
      </c>
      <c r="B15" s="13">
        <v>15</v>
      </c>
      <c r="C15" s="14">
        <f t="shared" si="2"/>
        <v>4.6875E-2</v>
      </c>
      <c r="D15" s="15"/>
      <c r="E15" s="13">
        <v>15</v>
      </c>
      <c r="F15" s="14">
        <f t="shared" si="3"/>
        <v>5.7692307692307696E-2</v>
      </c>
      <c r="G15" s="12" t="s">
        <v>23</v>
      </c>
    </row>
    <row r="16" spans="1:7" x14ac:dyDescent="0.25">
      <c r="A16" s="12" t="s">
        <v>24</v>
      </c>
      <c r="B16" s="13">
        <v>5</v>
      </c>
      <c r="C16" s="14">
        <f t="shared" si="2"/>
        <v>1.5625E-2</v>
      </c>
      <c r="D16" s="15"/>
      <c r="E16" s="13">
        <v>5</v>
      </c>
      <c r="F16" s="14">
        <f t="shared" si="3"/>
        <v>1.9230769230769232E-2</v>
      </c>
      <c r="G16" s="12" t="s">
        <v>25</v>
      </c>
    </row>
    <row r="17" spans="1:7" ht="19.5" x14ac:dyDescent="0.3">
      <c r="A17" s="8"/>
      <c r="B17" s="20"/>
      <c r="D17" s="18"/>
      <c r="E17" s="13">
        <v>10</v>
      </c>
      <c r="F17" s="14">
        <f t="shared" si="3"/>
        <v>3.8461538461538464E-2</v>
      </c>
      <c r="G17" s="12" t="s">
        <v>26</v>
      </c>
    </row>
    <row r="18" spans="1:7" ht="19.5" x14ac:dyDescent="0.3">
      <c r="B18" s="16">
        <f>SUM(B13:B16)</f>
        <v>35</v>
      </c>
      <c r="C18" s="17">
        <f>B18/$B$4</f>
        <v>0.109375</v>
      </c>
      <c r="D18" s="15"/>
      <c r="E18" s="21">
        <f>SUM(E13:E17)</f>
        <v>45</v>
      </c>
      <c r="F18" s="17">
        <f t="shared" si="3"/>
        <v>0.17307692307692307</v>
      </c>
    </row>
    <row r="19" spans="1:7" ht="19.5" x14ac:dyDescent="0.3">
      <c r="A19" s="8" t="s">
        <v>27</v>
      </c>
      <c r="B19" s="20"/>
      <c r="C19" s="14"/>
      <c r="D19" s="15"/>
      <c r="E19" s="13"/>
      <c r="F19" s="14">
        <f t="shared" si="3"/>
        <v>0</v>
      </c>
      <c r="G19" s="8" t="s">
        <v>27</v>
      </c>
    </row>
    <row r="20" spans="1:7" x14ac:dyDescent="0.25">
      <c r="A20" s="12" t="s">
        <v>28</v>
      </c>
      <c r="B20" s="13">
        <v>20</v>
      </c>
      <c r="C20" s="14">
        <f t="shared" ref="C20:C26" si="4">B20/$B$4</f>
        <v>6.25E-2</v>
      </c>
      <c r="D20" s="15"/>
      <c r="E20" s="13">
        <v>20</v>
      </c>
      <c r="F20" s="14">
        <f t="shared" si="3"/>
        <v>7.6923076923076927E-2</v>
      </c>
      <c r="G20" s="12" t="s">
        <v>29</v>
      </c>
    </row>
    <row r="21" spans="1:7" x14ac:dyDescent="0.25">
      <c r="A21" s="12" t="s">
        <v>30</v>
      </c>
      <c r="B21" s="13">
        <v>10</v>
      </c>
      <c r="C21" s="14">
        <f t="shared" si="4"/>
        <v>3.125E-2</v>
      </c>
      <c r="D21" s="15"/>
      <c r="E21" s="13">
        <v>5</v>
      </c>
      <c r="F21" s="14">
        <f t="shared" si="3"/>
        <v>1.9230769230769232E-2</v>
      </c>
      <c r="G21" s="12" t="s">
        <v>31</v>
      </c>
    </row>
    <row r="22" spans="1:7" x14ac:dyDescent="0.25">
      <c r="A22" s="12" t="s">
        <v>32</v>
      </c>
      <c r="B22" s="13">
        <v>5</v>
      </c>
      <c r="C22" s="14">
        <f t="shared" si="4"/>
        <v>1.5625E-2</v>
      </c>
      <c r="D22" s="15"/>
      <c r="E22" s="13">
        <v>5</v>
      </c>
      <c r="F22" s="14">
        <f t="shared" si="3"/>
        <v>1.9230769230769232E-2</v>
      </c>
      <c r="G22" s="12" t="s">
        <v>33</v>
      </c>
    </row>
    <row r="23" spans="1:7" x14ac:dyDescent="0.25">
      <c r="A23" s="12" t="s">
        <v>34</v>
      </c>
      <c r="B23" s="13">
        <v>5</v>
      </c>
      <c r="C23" s="14">
        <f t="shared" si="4"/>
        <v>1.5625E-2</v>
      </c>
      <c r="D23" s="15"/>
      <c r="E23" s="13">
        <v>10</v>
      </c>
      <c r="F23" s="14">
        <f t="shared" si="3"/>
        <v>3.8461538461538464E-2</v>
      </c>
      <c r="G23" s="12" t="s">
        <v>35</v>
      </c>
    </row>
    <row r="24" spans="1:7" ht="15.75" customHeight="1" x14ac:dyDescent="0.25">
      <c r="A24" s="12" t="s">
        <v>36</v>
      </c>
      <c r="B24" s="13">
        <v>5</v>
      </c>
      <c r="C24" s="14">
        <f t="shared" si="4"/>
        <v>1.5625E-2</v>
      </c>
      <c r="D24" s="15"/>
      <c r="E24" s="13">
        <v>5</v>
      </c>
      <c r="F24" s="14">
        <f t="shared" si="3"/>
        <v>1.9230769230769232E-2</v>
      </c>
      <c r="G24" s="12" t="s">
        <v>37</v>
      </c>
    </row>
    <row r="25" spans="1:7" ht="15.75" customHeight="1" x14ac:dyDescent="0.25">
      <c r="A25" s="12" t="s">
        <v>38</v>
      </c>
      <c r="B25" s="13">
        <v>5</v>
      </c>
      <c r="C25" s="14">
        <f t="shared" si="4"/>
        <v>1.5625E-2</v>
      </c>
      <c r="D25" s="18"/>
      <c r="E25" s="13">
        <v>5</v>
      </c>
      <c r="F25" s="14">
        <f t="shared" si="3"/>
        <v>1.9230769230769232E-2</v>
      </c>
      <c r="G25" s="12" t="s">
        <v>39</v>
      </c>
    </row>
    <row r="26" spans="1:7" ht="15.75" customHeight="1" x14ac:dyDescent="0.3">
      <c r="A26" s="8"/>
      <c r="B26" s="22">
        <f>SUM(B20:B25)</f>
        <v>50</v>
      </c>
      <c r="C26" s="17">
        <f t="shared" si="4"/>
        <v>0.15625</v>
      </c>
      <c r="D26" s="15"/>
      <c r="E26" s="21">
        <f>SUM(E19:E25)</f>
        <v>50</v>
      </c>
      <c r="F26" s="17">
        <f t="shared" si="3"/>
        <v>0.19230769230769232</v>
      </c>
      <c r="G26" s="8"/>
    </row>
    <row r="27" spans="1:7" ht="15.75" customHeight="1" x14ac:dyDescent="0.3">
      <c r="A27" s="8" t="s">
        <v>40</v>
      </c>
      <c r="B27" s="7"/>
      <c r="C27" s="14"/>
      <c r="D27" s="15"/>
      <c r="E27" s="7"/>
      <c r="G27" s="8" t="s">
        <v>40</v>
      </c>
    </row>
    <row r="28" spans="1:7" ht="15.75" customHeight="1" x14ac:dyDescent="0.25">
      <c r="A28" s="12" t="s">
        <v>41</v>
      </c>
      <c r="B28" s="13">
        <v>65</v>
      </c>
      <c r="C28" s="14">
        <f t="shared" ref="C28:C30" si="5">B28/$B$4</f>
        <v>0.203125</v>
      </c>
      <c r="D28" s="15"/>
      <c r="E28" s="13">
        <v>70</v>
      </c>
      <c r="F28" s="14">
        <f t="shared" ref="F28:F30" si="6">E28/$E$4</f>
        <v>0.26923076923076922</v>
      </c>
      <c r="G28" s="12" t="s">
        <v>42</v>
      </c>
    </row>
    <row r="29" spans="1:7" ht="15.75" customHeight="1" x14ac:dyDescent="0.25">
      <c r="A29" s="12" t="s">
        <v>43</v>
      </c>
      <c r="B29" s="13">
        <v>10</v>
      </c>
      <c r="C29" s="14">
        <f t="shared" si="5"/>
        <v>3.125E-2</v>
      </c>
      <c r="D29" s="18"/>
      <c r="E29" s="13">
        <v>10</v>
      </c>
      <c r="F29" s="14">
        <f t="shared" si="6"/>
        <v>3.8461538461538464E-2</v>
      </c>
      <c r="G29" s="12" t="s">
        <v>44</v>
      </c>
    </row>
    <row r="30" spans="1:7" ht="15.75" customHeight="1" x14ac:dyDescent="0.3">
      <c r="A30" s="8"/>
      <c r="B30" s="22">
        <f>SUM(B27:B29)</f>
        <v>75</v>
      </c>
      <c r="C30" s="17">
        <f t="shared" si="5"/>
        <v>0.234375</v>
      </c>
      <c r="D30" s="15"/>
      <c r="E30" s="21">
        <f>E29+E28</f>
        <v>80</v>
      </c>
      <c r="F30" s="19">
        <f t="shared" si="6"/>
        <v>0.30769230769230771</v>
      </c>
    </row>
    <row r="31" spans="1:7" ht="15.75" customHeight="1" x14ac:dyDescent="0.3">
      <c r="A31" s="8" t="s">
        <v>45</v>
      </c>
      <c r="B31" s="7"/>
      <c r="C31" s="14"/>
      <c r="D31" s="15"/>
      <c r="E31" s="13"/>
      <c r="G31" s="8" t="s">
        <v>45</v>
      </c>
    </row>
    <row r="32" spans="1:7" ht="15.75" customHeight="1" x14ac:dyDescent="0.25">
      <c r="A32" s="12" t="s">
        <v>46</v>
      </c>
      <c r="B32" s="13">
        <v>5</v>
      </c>
      <c r="C32" s="14">
        <f t="shared" ref="C32:C40" si="7">B32/$B$4</f>
        <v>1.5625E-2</v>
      </c>
      <c r="D32" s="15"/>
      <c r="E32" s="13">
        <v>5</v>
      </c>
      <c r="F32" s="14">
        <f t="shared" ref="F32:F35" si="8">E32/$E$4</f>
        <v>1.9230769230769232E-2</v>
      </c>
      <c r="G32" s="12" t="s">
        <v>47</v>
      </c>
    </row>
    <row r="33" spans="1:7" ht="15.75" customHeight="1" x14ac:dyDescent="0.25">
      <c r="A33" s="12" t="s">
        <v>48</v>
      </c>
      <c r="B33" s="13">
        <v>10</v>
      </c>
      <c r="C33" s="14">
        <f t="shared" si="7"/>
        <v>3.125E-2</v>
      </c>
      <c r="D33" s="15"/>
      <c r="E33" s="13">
        <v>10</v>
      </c>
      <c r="F33" s="14">
        <f t="shared" si="8"/>
        <v>3.8461538461538464E-2</v>
      </c>
      <c r="G33" s="12" t="s">
        <v>49</v>
      </c>
    </row>
    <row r="34" spans="1:7" ht="15.75" customHeight="1" x14ac:dyDescent="0.25">
      <c r="A34" s="12" t="s">
        <v>50</v>
      </c>
      <c r="B34" s="13">
        <v>15</v>
      </c>
      <c r="C34" s="14">
        <f t="shared" si="7"/>
        <v>4.6875E-2</v>
      </c>
      <c r="D34" s="15"/>
      <c r="E34" s="13">
        <v>10</v>
      </c>
      <c r="F34" s="14">
        <f t="shared" si="8"/>
        <v>3.8461538461538464E-2</v>
      </c>
      <c r="G34" s="12" t="s">
        <v>51</v>
      </c>
    </row>
    <row r="35" spans="1:7" ht="15.75" customHeight="1" x14ac:dyDescent="0.25">
      <c r="A35" s="12" t="s">
        <v>52</v>
      </c>
      <c r="B35" s="13">
        <v>10</v>
      </c>
      <c r="C35" s="14">
        <f t="shared" si="7"/>
        <v>3.125E-2</v>
      </c>
      <c r="D35" s="15"/>
      <c r="E35" s="13">
        <v>10</v>
      </c>
      <c r="F35" s="14">
        <f t="shared" si="8"/>
        <v>3.8461538461538464E-2</v>
      </c>
      <c r="G35" s="12" t="s">
        <v>53</v>
      </c>
    </row>
    <row r="36" spans="1:7" ht="15.75" customHeight="1" x14ac:dyDescent="0.25">
      <c r="A36" s="12" t="s">
        <v>54</v>
      </c>
      <c r="B36" s="13">
        <v>5</v>
      </c>
      <c r="C36" s="14">
        <f t="shared" si="7"/>
        <v>1.5625E-2</v>
      </c>
      <c r="D36" s="15"/>
      <c r="E36" s="23"/>
      <c r="F36" s="14"/>
      <c r="G36" s="24"/>
    </row>
    <row r="37" spans="1:7" ht="15.75" customHeight="1" x14ac:dyDescent="0.25">
      <c r="A37" s="24" t="s">
        <v>55</v>
      </c>
      <c r="B37" s="13">
        <v>10</v>
      </c>
      <c r="C37" s="14">
        <f t="shared" si="7"/>
        <v>3.125E-2</v>
      </c>
      <c r="D37" s="15"/>
      <c r="E37" s="13"/>
    </row>
    <row r="38" spans="1:7" ht="15.75" customHeight="1" x14ac:dyDescent="0.25">
      <c r="A38" s="25" t="s">
        <v>56</v>
      </c>
      <c r="B38" s="13">
        <v>10</v>
      </c>
      <c r="C38" s="14">
        <f t="shared" si="7"/>
        <v>3.125E-2</v>
      </c>
      <c r="D38" s="18"/>
      <c r="E38" s="13"/>
    </row>
    <row r="39" spans="1:7" ht="15.75" customHeight="1" x14ac:dyDescent="0.25">
      <c r="A39" s="12" t="s">
        <v>57</v>
      </c>
      <c r="B39" s="13">
        <v>10</v>
      </c>
      <c r="C39" s="14">
        <f t="shared" si="7"/>
        <v>3.125E-2</v>
      </c>
      <c r="D39" s="15"/>
      <c r="E39" s="13"/>
    </row>
    <row r="40" spans="1:7" ht="15.75" customHeight="1" x14ac:dyDescent="0.3">
      <c r="A40" s="8"/>
      <c r="B40" s="21">
        <f>SUM(B31:B39)</f>
        <v>75</v>
      </c>
      <c r="C40" s="17">
        <f t="shared" si="7"/>
        <v>0.234375</v>
      </c>
      <c r="D40" s="15"/>
      <c r="E40" s="26">
        <f>SUM(E32:E36)</f>
        <v>35</v>
      </c>
      <c r="F40" s="17">
        <f>E40/$E$4</f>
        <v>0.13461538461538461</v>
      </c>
    </row>
    <row r="41" spans="1:7" ht="15.75" customHeight="1" x14ac:dyDescent="0.3">
      <c r="A41" s="8" t="s">
        <v>58</v>
      </c>
      <c r="B41" s="13"/>
      <c r="C41" s="14"/>
      <c r="D41" s="15"/>
      <c r="E41" s="27"/>
    </row>
    <row r="42" spans="1:7" ht="15.75" customHeight="1" x14ac:dyDescent="0.25">
      <c r="A42" s="12" t="s">
        <v>59</v>
      </c>
      <c r="B42" s="13">
        <v>20</v>
      </c>
      <c r="C42" s="14">
        <f t="shared" ref="C42:C45" si="9">B42/$B$4</f>
        <v>6.25E-2</v>
      </c>
      <c r="D42" s="15"/>
      <c r="E42" s="27"/>
    </row>
    <row r="43" spans="1:7" ht="15.75" customHeight="1" x14ac:dyDescent="0.25">
      <c r="A43" s="12" t="s">
        <v>60</v>
      </c>
      <c r="B43" s="13">
        <v>5</v>
      </c>
      <c r="C43" s="14">
        <f t="shared" si="9"/>
        <v>1.5625E-2</v>
      </c>
      <c r="D43" s="18"/>
      <c r="E43" s="27"/>
    </row>
    <row r="44" spans="1:7" ht="15.75" customHeight="1" x14ac:dyDescent="0.25">
      <c r="A44" s="12" t="s">
        <v>61</v>
      </c>
      <c r="B44" s="13">
        <v>15</v>
      </c>
      <c r="C44" s="14">
        <f t="shared" si="9"/>
        <v>4.6875E-2</v>
      </c>
      <c r="D44" s="2"/>
    </row>
    <row r="45" spans="1:7" ht="15.75" customHeight="1" x14ac:dyDescent="0.25">
      <c r="A45" s="12"/>
      <c r="B45" s="21">
        <f>SUM(B42:B44)</f>
        <v>40</v>
      </c>
      <c r="C45" s="17">
        <f t="shared" si="9"/>
        <v>0.125</v>
      </c>
      <c r="D45" s="15"/>
      <c r="E45" s="28"/>
    </row>
    <row r="46" spans="1:7" ht="15.75" customHeight="1" x14ac:dyDescent="0.25">
      <c r="A46" s="12"/>
      <c r="D46" s="2"/>
    </row>
    <row r="47" spans="1:7" ht="15.75" customHeight="1" x14ac:dyDescent="0.25">
      <c r="A47" s="12"/>
      <c r="D47" s="2"/>
    </row>
    <row r="48" spans="1:7" ht="15.75" customHeight="1" x14ac:dyDescent="0.25">
      <c r="A48" s="12"/>
      <c r="D48" s="2"/>
    </row>
    <row r="49" spans="1:4" ht="15.75" customHeight="1" x14ac:dyDescent="0.25">
      <c r="A49" s="12"/>
      <c r="D49" s="2"/>
    </row>
    <row r="50" spans="1:4" ht="15.75" customHeight="1" x14ac:dyDescent="0.25">
      <c r="A50" s="12"/>
      <c r="D50" s="2"/>
    </row>
    <row r="51" spans="1:4" ht="15.75" customHeight="1" x14ac:dyDescent="0.3">
      <c r="A51" s="8"/>
      <c r="B51" s="27"/>
      <c r="D51" s="2"/>
    </row>
    <row r="52" spans="1:4" ht="15.75" customHeight="1" x14ac:dyDescent="0.3">
      <c r="A52" s="29"/>
      <c r="B52" s="27"/>
      <c r="D52" s="2"/>
    </row>
    <row r="53" spans="1:4" ht="15.75" customHeight="1" x14ac:dyDescent="0.3">
      <c r="A53" s="29"/>
      <c r="B53" s="27"/>
      <c r="D53" s="2"/>
    </row>
    <row r="54" spans="1:4" ht="15.75" customHeight="1" x14ac:dyDescent="0.3">
      <c r="A54" s="29"/>
      <c r="B54" s="27"/>
      <c r="D54" s="2"/>
    </row>
    <row r="55" spans="1:4" ht="15.75" customHeight="1" x14ac:dyDescent="0.3">
      <c r="A55" s="29"/>
      <c r="B55" s="27"/>
      <c r="D55" s="2"/>
    </row>
    <row r="56" spans="1:4" ht="15.75" customHeight="1" x14ac:dyDescent="0.3">
      <c r="A56" s="29"/>
      <c r="B56" s="27"/>
      <c r="D56" s="2"/>
    </row>
    <row r="57" spans="1:4" ht="15.75" customHeight="1" x14ac:dyDescent="0.25">
      <c r="B57" s="27"/>
      <c r="D57" s="2"/>
    </row>
    <row r="58" spans="1:4" ht="15.75" customHeight="1" x14ac:dyDescent="0.3">
      <c r="A58" s="29"/>
      <c r="B58" s="27"/>
      <c r="D58" s="2"/>
    </row>
    <row r="59" spans="1:4" ht="15.75" customHeight="1" x14ac:dyDescent="0.3">
      <c r="A59" s="29"/>
      <c r="B59" s="27"/>
      <c r="D59" s="2"/>
    </row>
    <row r="60" spans="1:4" ht="15.75" customHeight="1" x14ac:dyDescent="0.3">
      <c r="A60" s="29"/>
      <c r="B60" s="27"/>
      <c r="D60" s="2"/>
    </row>
    <row r="61" spans="1:4" ht="15.75" customHeight="1" x14ac:dyDescent="0.3">
      <c r="A61" s="29"/>
      <c r="B61" s="27"/>
      <c r="D61" s="2"/>
    </row>
    <row r="62" spans="1:4" ht="15.75" customHeight="1" x14ac:dyDescent="0.25">
      <c r="B62" s="27"/>
      <c r="D62" s="2"/>
    </row>
    <row r="63" spans="1:4" ht="15.75" customHeight="1" x14ac:dyDescent="0.3">
      <c r="A63" s="29"/>
      <c r="B63" s="27"/>
      <c r="D63" s="2"/>
    </row>
    <row r="64" spans="1:4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  <row r="988" spans="4:4" ht="15.75" customHeight="1" x14ac:dyDescent="0.25">
      <c r="D988" s="2"/>
    </row>
    <row r="989" spans="4:4" ht="15.75" customHeight="1" x14ac:dyDescent="0.25">
      <c r="D989" s="2"/>
    </row>
    <row r="990" spans="4:4" ht="15.75" customHeight="1" x14ac:dyDescent="0.25">
      <c r="D990" s="2"/>
    </row>
    <row r="991" spans="4:4" ht="15.75" customHeight="1" x14ac:dyDescent="0.25">
      <c r="D991" s="2"/>
    </row>
    <row r="992" spans="4:4" ht="15.75" customHeight="1" x14ac:dyDescent="0.25">
      <c r="D992" s="2"/>
    </row>
    <row r="993" spans="4:4" ht="15.75" customHeight="1" x14ac:dyDescent="0.25">
      <c r="D993" s="2"/>
    </row>
    <row r="994" spans="4:4" ht="15.75" customHeight="1" x14ac:dyDescent="0.25">
      <c r="D994" s="2"/>
    </row>
    <row r="995" spans="4:4" ht="15.75" customHeight="1" x14ac:dyDescent="0.25">
      <c r="D995" s="2"/>
    </row>
    <row r="996" spans="4:4" ht="15.75" customHeight="1" x14ac:dyDescent="0.25">
      <c r="D996" s="2"/>
    </row>
    <row r="997" spans="4:4" ht="15.75" customHeight="1" x14ac:dyDescent="0.25">
      <c r="D997" s="2"/>
    </row>
    <row r="998" spans="4:4" ht="15.75" customHeight="1" x14ac:dyDescent="0.25">
      <c r="D998" s="2"/>
    </row>
    <row r="999" spans="4:4" ht="15.75" customHeight="1" x14ac:dyDescent="0.25">
      <c r="D999" s="2"/>
    </row>
    <row r="1000" spans="4:4" ht="15.75" customHeight="1" x14ac:dyDescent="0.25">
      <c r="D1000" s="2"/>
    </row>
    <row r="1001" spans="4:4" ht="15.75" customHeight="1" x14ac:dyDescent="0.25">
      <c r="D1001" s="2"/>
    </row>
    <row r="1002" spans="4:4" ht="15.75" customHeight="1" x14ac:dyDescent="0.25">
      <c r="D1002" s="2"/>
    </row>
    <row r="1003" spans="4:4" ht="15.75" customHeight="1" x14ac:dyDescent="0.25">
      <c r="D1003" s="2"/>
    </row>
    <row r="1004" spans="4:4" ht="15.75" customHeight="1" x14ac:dyDescent="0.25">
      <c r="D1004" s="2"/>
    </row>
    <row r="1005" spans="4:4" ht="15.75" customHeight="1" x14ac:dyDescent="0.25">
      <c r="D1005" s="2"/>
    </row>
    <row r="1006" spans="4:4" ht="15.75" customHeight="1" x14ac:dyDescent="0.25">
      <c r="D1006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I100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2.625" defaultRowHeight="15" customHeight="1" x14ac:dyDescent="0.2"/>
  <cols>
    <col min="1" max="1" width="79.875" customWidth="1"/>
    <col min="2" max="2" width="6.75" customWidth="1"/>
    <col min="3" max="3" width="6" hidden="1" customWidth="1"/>
    <col min="4" max="4" width="8.625" customWidth="1"/>
    <col min="5" max="5" width="7.625" customWidth="1"/>
    <col min="6" max="6" width="8.75" customWidth="1"/>
    <col min="7" max="7" width="7.625" customWidth="1"/>
    <col min="8" max="8" width="8.75" hidden="1" customWidth="1"/>
    <col min="9" max="9" width="7.625" hidden="1" customWidth="1"/>
    <col min="10" max="10" width="8.625" hidden="1" customWidth="1"/>
    <col min="11" max="11" width="7.625" hidden="1" customWidth="1"/>
    <col min="12" max="12" width="9" hidden="1" customWidth="1"/>
    <col min="13" max="13" width="7.625" hidden="1" customWidth="1"/>
    <col min="14" max="14" width="8.75" customWidth="1"/>
    <col min="15" max="15" width="7.625" customWidth="1"/>
    <col min="16" max="16" width="8.75" customWidth="1"/>
    <col min="17" max="17" width="7.625" customWidth="1"/>
    <col min="18" max="18" width="8.5" customWidth="1"/>
    <col min="19" max="19" width="7.625" customWidth="1"/>
    <col min="20" max="20" width="8.5" customWidth="1"/>
    <col min="21" max="21" width="7.625" customWidth="1"/>
    <col min="22" max="22" width="8.5" customWidth="1"/>
    <col min="23" max="23" width="7.625" customWidth="1"/>
    <col min="24" max="24" width="8.5" customWidth="1"/>
    <col min="25" max="25" width="7.625" customWidth="1"/>
    <col min="26" max="26" width="8.5" customWidth="1"/>
    <col min="27" max="27" width="5.25" customWidth="1"/>
    <col min="28" max="28" width="8.5" customWidth="1"/>
    <col min="29" max="29" width="7.625" customWidth="1"/>
    <col min="30" max="30" width="8.5" customWidth="1"/>
    <col min="31" max="31" width="6" customWidth="1"/>
    <col min="32" max="32" width="8.5" customWidth="1"/>
    <col min="33" max="33" width="7.625" customWidth="1"/>
    <col min="34" max="34" width="8.875" customWidth="1"/>
    <col min="35" max="35" width="7.625" customWidth="1"/>
    <col min="36" max="36" width="8.5" customWidth="1"/>
    <col min="37" max="37" width="7.625" customWidth="1"/>
    <col min="38" max="38" width="8.5" customWidth="1"/>
    <col min="39" max="49" width="7.625" customWidth="1"/>
    <col min="50" max="50" width="8.875" customWidth="1"/>
    <col min="51" max="153" width="7.625" customWidth="1"/>
    <col min="154" max="154" width="7.875" customWidth="1"/>
    <col min="155" max="295" width="7.625" customWidth="1"/>
  </cols>
  <sheetData>
    <row r="1" spans="1:295" ht="27.75" customHeight="1" x14ac:dyDescent="0.25">
      <c r="B1" s="3" t="s">
        <v>2</v>
      </c>
      <c r="C1" s="30"/>
      <c r="D1" s="73" t="s">
        <v>62</v>
      </c>
      <c r="E1" s="74"/>
      <c r="F1" s="73" t="s">
        <v>63</v>
      </c>
      <c r="G1" s="74"/>
      <c r="H1" s="73" t="s">
        <v>64</v>
      </c>
      <c r="I1" s="74"/>
      <c r="J1" s="73" t="s">
        <v>65</v>
      </c>
      <c r="K1" s="74"/>
      <c r="L1" s="73" t="s">
        <v>66</v>
      </c>
      <c r="M1" s="74"/>
      <c r="N1" s="73" t="s">
        <v>67</v>
      </c>
      <c r="O1" s="74"/>
      <c r="P1" s="73" t="s">
        <v>68</v>
      </c>
      <c r="Q1" s="74"/>
      <c r="R1" s="73" t="s">
        <v>69</v>
      </c>
      <c r="S1" s="74"/>
      <c r="T1" s="73" t="s">
        <v>70</v>
      </c>
      <c r="U1" s="74"/>
      <c r="V1" s="73" t="s">
        <v>71</v>
      </c>
      <c r="W1" s="74"/>
      <c r="X1" s="73" t="s">
        <v>72</v>
      </c>
      <c r="Y1" s="74"/>
      <c r="Z1" s="73" t="s">
        <v>73</v>
      </c>
      <c r="AA1" s="74"/>
      <c r="AB1" s="73" t="s">
        <v>74</v>
      </c>
      <c r="AC1" s="74"/>
      <c r="AD1" s="73" t="s">
        <v>75</v>
      </c>
      <c r="AE1" s="74"/>
      <c r="AF1" s="73" t="s">
        <v>76</v>
      </c>
      <c r="AG1" s="74"/>
      <c r="AH1" s="73" t="s">
        <v>77</v>
      </c>
      <c r="AI1" s="74"/>
      <c r="AJ1" s="73" t="s">
        <v>78</v>
      </c>
      <c r="AK1" s="74"/>
      <c r="AL1" s="73" t="s">
        <v>79</v>
      </c>
      <c r="AM1" s="74"/>
      <c r="AN1" s="73" t="s">
        <v>80</v>
      </c>
      <c r="AO1" s="74"/>
      <c r="AP1" s="73" t="s">
        <v>81</v>
      </c>
      <c r="AQ1" s="74"/>
      <c r="AR1" s="73" t="s">
        <v>82</v>
      </c>
      <c r="AS1" s="74"/>
      <c r="AT1" s="73" t="s">
        <v>83</v>
      </c>
      <c r="AU1" s="74"/>
      <c r="AV1" s="75" t="s">
        <v>84</v>
      </c>
      <c r="AW1" s="74"/>
      <c r="AX1" s="75" t="s">
        <v>78</v>
      </c>
      <c r="AY1" s="74"/>
      <c r="AZ1" s="75" t="s">
        <v>85</v>
      </c>
      <c r="BA1" s="74"/>
      <c r="BB1" s="75" t="s">
        <v>86</v>
      </c>
      <c r="BC1" s="74"/>
      <c r="BD1" s="75" t="s">
        <v>87</v>
      </c>
      <c r="BE1" s="74"/>
      <c r="BF1" s="75" t="s">
        <v>88</v>
      </c>
      <c r="BG1" s="74"/>
      <c r="BH1" s="75" t="s">
        <v>89</v>
      </c>
      <c r="BI1" s="74"/>
      <c r="BJ1" s="75" t="s">
        <v>90</v>
      </c>
      <c r="BK1" s="74"/>
      <c r="BL1" s="75" t="s">
        <v>91</v>
      </c>
      <c r="BM1" s="74"/>
      <c r="BN1" s="75" t="s">
        <v>92</v>
      </c>
      <c r="BO1" s="74"/>
      <c r="BP1" s="75" t="s">
        <v>93</v>
      </c>
      <c r="BQ1" s="74"/>
      <c r="BR1" s="75" t="s">
        <v>94</v>
      </c>
      <c r="BS1" s="74"/>
      <c r="BT1" s="75" t="s">
        <v>95</v>
      </c>
      <c r="BU1" s="74"/>
      <c r="BV1" s="75" t="s">
        <v>96</v>
      </c>
      <c r="BW1" s="74"/>
      <c r="BX1" s="75" t="s">
        <v>97</v>
      </c>
      <c r="BY1" s="74"/>
      <c r="BZ1" s="75" t="s">
        <v>98</v>
      </c>
      <c r="CA1" s="74"/>
      <c r="CB1" s="75" t="s">
        <v>99</v>
      </c>
      <c r="CC1" s="74"/>
      <c r="CD1" s="75" t="s">
        <v>100</v>
      </c>
      <c r="CE1" s="74"/>
      <c r="CF1" s="75" t="s">
        <v>101</v>
      </c>
      <c r="CG1" s="74"/>
      <c r="CH1" s="75" t="s">
        <v>102</v>
      </c>
      <c r="CI1" s="74"/>
      <c r="CJ1" s="75" t="s">
        <v>103</v>
      </c>
      <c r="CK1" s="74"/>
      <c r="CL1" s="75" t="s">
        <v>104</v>
      </c>
      <c r="CM1" s="74"/>
      <c r="CN1" s="75" t="s">
        <v>105</v>
      </c>
      <c r="CO1" s="74"/>
      <c r="CP1" s="75" t="s">
        <v>106</v>
      </c>
      <c r="CQ1" s="74"/>
      <c r="CR1" s="75" t="s">
        <v>107</v>
      </c>
      <c r="CS1" s="74"/>
      <c r="CT1" s="75" t="s">
        <v>108</v>
      </c>
      <c r="CU1" s="74"/>
      <c r="CV1" s="75" t="s">
        <v>109</v>
      </c>
      <c r="CW1" s="74"/>
      <c r="CX1" s="75" t="s">
        <v>110</v>
      </c>
      <c r="CY1" s="74"/>
      <c r="CZ1" s="75" t="s">
        <v>111</v>
      </c>
      <c r="DA1" s="74"/>
      <c r="DB1" s="75" t="s">
        <v>112</v>
      </c>
      <c r="DC1" s="74"/>
      <c r="DD1" s="75" t="s">
        <v>113</v>
      </c>
      <c r="DE1" s="74"/>
      <c r="DF1" s="75" t="s">
        <v>114</v>
      </c>
      <c r="DG1" s="74"/>
      <c r="DH1" s="75" t="s">
        <v>115</v>
      </c>
      <c r="DI1" s="74"/>
      <c r="DJ1" s="73" t="s">
        <v>116</v>
      </c>
      <c r="DK1" s="74"/>
      <c r="DL1" s="73" t="s">
        <v>117</v>
      </c>
      <c r="DM1" s="74"/>
      <c r="DN1" s="73" t="s">
        <v>118</v>
      </c>
      <c r="DO1" s="74"/>
      <c r="DP1" s="73" t="s">
        <v>119</v>
      </c>
      <c r="DQ1" s="74"/>
      <c r="DR1" s="73" t="s">
        <v>120</v>
      </c>
      <c r="DS1" s="74"/>
      <c r="DT1" s="73" t="s">
        <v>121</v>
      </c>
      <c r="DU1" s="74"/>
      <c r="DV1" s="73" t="s">
        <v>122</v>
      </c>
      <c r="DW1" s="74"/>
      <c r="DX1" s="73" t="s">
        <v>123</v>
      </c>
      <c r="DY1" s="74"/>
      <c r="DZ1" s="73" t="s">
        <v>124</v>
      </c>
      <c r="EA1" s="74"/>
      <c r="EB1" s="73" t="s">
        <v>125</v>
      </c>
      <c r="EC1" s="74"/>
      <c r="ED1" s="73" t="s">
        <v>126</v>
      </c>
      <c r="EE1" s="74"/>
      <c r="EF1" s="73" t="s">
        <v>127</v>
      </c>
      <c r="EG1" s="74"/>
      <c r="EH1" s="73" t="s">
        <v>128</v>
      </c>
      <c r="EI1" s="74"/>
      <c r="EJ1" s="73" t="s">
        <v>129</v>
      </c>
      <c r="EK1" s="74"/>
      <c r="EL1" s="73" t="s">
        <v>130</v>
      </c>
      <c r="EM1" s="74"/>
      <c r="EN1" s="73" t="s">
        <v>131</v>
      </c>
      <c r="EO1" s="74"/>
      <c r="EP1" s="73" t="s">
        <v>132</v>
      </c>
      <c r="EQ1" s="74"/>
      <c r="ER1" s="73" t="s">
        <v>133</v>
      </c>
      <c r="ES1" s="74"/>
      <c r="ET1" s="73" t="s">
        <v>134</v>
      </c>
      <c r="EU1" s="74"/>
      <c r="EV1" s="73" t="s">
        <v>135</v>
      </c>
      <c r="EW1" s="74"/>
      <c r="EX1" s="73" t="s">
        <v>136</v>
      </c>
      <c r="EY1" s="74"/>
      <c r="EZ1" s="31" t="s">
        <v>137</v>
      </c>
      <c r="FA1" s="31"/>
      <c r="FB1" s="73" t="s">
        <v>138</v>
      </c>
      <c r="FC1" s="74"/>
      <c r="FD1" s="75" t="s">
        <v>139</v>
      </c>
      <c r="FE1" s="74"/>
      <c r="FF1" s="75" t="s">
        <v>140</v>
      </c>
      <c r="FG1" s="74"/>
      <c r="FH1" s="75" t="s">
        <v>141</v>
      </c>
      <c r="FI1" s="74"/>
      <c r="FJ1" s="75" t="s">
        <v>142</v>
      </c>
      <c r="FK1" s="74"/>
      <c r="FL1" s="75" t="s">
        <v>143</v>
      </c>
      <c r="FM1" s="74"/>
      <c r="FN1" s="75" t="s">
        <v>144</v>
      </c>
      <c r="FO1" s="74"/>
      <c r="FP1" s="75" t="s">
        <v>145</v>
      </c>
      <c r="FQ1" s="74"/>
      <c r="FR1" s="75" t="s">
        <v>146</v>
      </c>
      <c r="FS1" s="74"/>
      <c r="FT1" s="75" t="s">
        <v>147</v>
      </c>
      <c r="FU1" s="74"/>
      <c r="FV1" s="75" t="s">
        <v>148</v>
      </c>
      <c r="FW1" s="74"/>
      <c r="FX1" s="75" t="s">
        <v>149</v>
      </c>
      <c r="FY1" s="74"/>
      <c r="FZ1" s="75" t="s">
        <v>150</v>
      </c>
      <c r="GA1" s="74"/>
      <c r="GB1" s="75" t="s">
        <v>151</v>
      </c>
      <c r="GC1" s="74"/>
      <c r="GD1" s="75" t="s">
        <v>152</v>
      </c>
      <c r="GE1" s="74"/>
      <c r="GF1" s="75" t="s">
        <v>153</v>
      </c>
      <c r="GG1" s="74"/>
      <c r="GH1" s="75" t="s">
        <v>154</v>
      </c>
      <c r="GI1" s="74"/>
      <c r="GJ1" s="75" t="s">
        <v>155</v>
      </c>
      <c r="GK1" s="74"/>
      <c r="GL1" s="75" t="s">
        <v>156</v>
      </c>
      <c r="GM1" s="74"/>
      <c r="GN1" s="75" t="s">
        <v>157</v>
      </c>
      <c r="GO1" s="74"/>
      <c r="GP1" s="75" t="s">
        <v>158</v>
      </c>
      <c r="GQ1" s="74"/>
      <c r="GR1" s="76" t="s">
        <v>159</v>
      </c>
      <c r="GS1" s="74"/>
      <c r="GT1" s="76" t="s">
        <v>160</v>
      </c>
      <c r="GU1" s="74"/>
      <c r="GV1" s="76" t="s">
        <v>161</v>
      </c>
      <c r="GW1" s="74"/>
      <c r="GX1" s="76" t="s">
        <v>162</v>
      </c>
      <c r="GY1" s="74"/>
      <c r="GZ1" s="76" t="s">
        <v>163</v>
      </c>
      <c r="HA1" s="74"/>
      <c r="HB1" s="76" t="s">
        <v>164</v>
      </c>
      <c r="HC1" s="74"/>
      <c r="HD1" s="76" t="s">
        <v>165</v>
      </c>
      <c r="HE1" s="74"/>
      <c r="HF1" s="76" t="s">
        <v>166</v>
      </c>
      <c r="HG1" s="74"/>
      <c r="HH1" s="76" t="s">
        <v>167</v>
      </c>
      <c r="HI1" s="74"/>
      <c r="HJ1" s="76" t="s">
        <v>168</v>
      </c>
      <c r="HK1" s="74"/>
      <c r="HL1" s="76" t="s">
        <v>169</v>
      </c>
      <c r="HM1" s="74"/>
      <c r="HN1" s="76" t="s">
        <v>170</v>
      </c>
      <c r="HO1" s="74"/>
      <c r="HP1" s="76" t="s">
        <v>171</v>
      </c>
      <c r="HQ1" s="74"/>
      <c r="HR1" s="76" t="s">
        <v>172</v>
      </c>
      <c r="HS1" s="74"/>
      <c r="HT1" s="76" t="s">
        <v>173</v>
      </c>
      <c r="HU1" s="74"/>
      <c r="HV1" s="76" t="s">
        <v>174</v>
      </c>
      <c r="HW1" s="74"/>
      <c r="HX1" s="76" t="s">
        <v>175</v>
      </c>
      <c r="HY1" s="74"/>
      <c r="HZ1" s="76" t="s">
        <v>176</v>
      </c>
      <c r="IA1" s="74"/>
      <c r="IB1" s="76" t="s">
        <v>177</v>
      </c>
      <c r="IC1" s="74"/>
      <c r="ID1" s="76" t="s">
        <v>178</v>
      </c>
      <c r="IE1" s="74"/>
      <c r="IF1" s="76" t="s">
        <v>179</v>
      </c>
      <c r="IG1" s="74"/>
      <c r="IH1" s="76" t="s">
        <v>78</v>
      </c>
      <c r="II1" s="74"/>
      <c r="IJ1" s="76" t="s">
        <v>131</v>
      </c>
      <c r="IK1" s="74"/>
      <c r="IL1" s="76" t="s">
        <v>180</v>
      </c>
      <c r="IM1" s="74"/>
      <c r="IN1" s="76" t="s">
        <v>181</v>
      </c>
      <c r="IO1" s="74"/>
      <c r="IP1" s="76" t="s">
        <v>182</v>
      </c>
      <c r="IQ1" s="74"/>
      <c r="IR1" s="76" t="s">
        <v>183</v>
      </c>
      <c r="IS1" s="74"/>
      <c r="IT1" s="76" t="s">
        <v>184</v>
      </c>
      <c r="IU1" s="74"/>
      <c r="IV1" s="76" t="s">
        <v>185</v>
      </c>
      <c r="IW1" s="74"/>
      <c r="IX1" s="76" t="s">
        <v>186</v>
      </c>
      <c r="IY1" s="74"/>
      <c r="IZ1" s="76" t="s">
        <v>187</v>
      </c>
      <c r="JA1" s="74"/>
      <c r="JB1" s="76" t="s">
        <v>188</v>
      </c>
      <c r="JC1" s="74"/>
      <c r="JD1" s="76" t="s">
        <v>189</v>
      </c>
      <c r="JE1" s="74"/>
      <c r="JF1" s="76" t="s">
        <v>190</v>
      </c>
      <c r="JG1" s="74"/>
      <c r="JH1" s="76" t="s">
        <v>191</v>
      </c>
      <c r="JI1" s="74"/>
      <c r="JJ1" s="76" t="s">
        <v>192</v>
      </c>
      <c r="JK1" s="74"/>
      <c r="JL1" s="76" t="s">
        <v>193</v>
      </c>
      <c r="JM1" s="74"/>
      <c r="JN1" s="76" t="s">
        <v>194</v>
      </c>
      <c r="JO1" s="74"/>
      <c r="JP1" s="76" t="s">
        <v>195</v>
      </c>
      <c r="JQ1" s="74"/>
      <c r="JR1" s="76" t="s">
        <v>196</v>
      </c>
      <c r="JS1" s="74"/>
      <c r="JT1" s="76" t="s">
        <v>197</v>
      </c>
      <c r="JU1" s="74"/>
      <c r="JV1" s="76" t="s">
        <v>198</v>
      </c>
      <c r="JW1" s="74"/>
      <c r="JX1" s="76" t="s">
        <v>199</v>
      </c>
      <c r="JY1" s="74"/>
      <c r="JZ1" s="76" t="s">
        <v>200</v>
      </c>
      <c r="KA1" s="74"/>
      <c r="KB1" s="76" t="s">
        <v>201</v>
      </c>
      <c r="KC1" s="74"/>
      <c r="KD1" s="76" t="s">
        <v>202</v>
      </c>
      <c r="KE1" s="74"/>
      <c r="KF1" s="76" t="s">
        <v>203</v>
      </c>
      <c r="KG1" s="74"/>
      <c r="KH1" s="76" t="s">
        <v>204</v>
      </c>
      <c r="KI1" s="74"/>
    </row>
    <row r="2" spans="1:295" ht="19.5" x14ac:dyDescent="0.3">
      <c r="A2" s="4" t="s">
        <v>205</v>
      </c>
      <c r="B2" s="3" t="s">
        <v>4</v>
      </c>
      <c r="C2" s="3"/>
      <c r="D2" s="3" t="s">
        <v>206</v>
      </c>
      <c r="E2" s="3" t="s">
        <v>4</v>
      </c>
      <c r="F2" s="3" t="s">
        <v>206</v>
      </c>
      <c r="G2" s="3" t="s">
        <v>4</v>
      </c>
      <c r="H2" s="3" t="s">
        <v>206</v>
      </c>
      <c r="I2" s="3" t="s">
        <v>4</v>
      </c>
      <c r="J2" s="3" t="s">
        <v>206</v>
      </c>
      <c r="K2" s="3" t="s">
        <v>4</v>
      </c>
      <c r="L2" s="3" t="s">
        <v>206</v>
      </c>
      <c r="M2" s="3" t="s">
        <v>4</v>
      </c>
      <c r="N2" s="3" t="s">
        <v>206</v>
      </c>
      <c r="O2" s="3" t="s">
        <v>4</v>
      </c>
      <c r="P2" s="3" t="s">
        <v>206</v>
      </c>
      <c r="Q2" s="3" t="s">
        <v>4</v>
      </c>
      <c r="R2" s="3" t="s">
        <v>206</v>
      </c>
      <c r="S2" s="3" t="s">
        <v>4</v>
      </c>
      <c r="T2" s="3" t="s">
        <v>206</v>
      </c>
      <c r="U2" s="3" t="s">
        <v>4</v>
      </c>
      <c r="V2" s="3" t="s">
        <v>206</v>
      </c>
      <c r="W2" s="3" t="s">
        <v>4</v>
      </c>
      <c r="X2" s="3" t="s">
        <v>206</v>
      </c>
      <c r="Y2" s="3" t="s">
        <v>4</v>
      </c>
      <c r="Z2" s="3" t="s">
        <v>206</v>
      </c>
      <c r="AA2" s="3" t="s">
        <v>4</v>
      </c>
      <c r="AB2" s="3" t="s">
        <v>206</v>
      </c>
      <c r="AC2" s="3" t="s">
        <v>4</v>
      </c>
      <c r="AD2" s="3" t="s">
        <v>206</v>
      </c>
      <c r="AE2" s="3" t="s">
        <v>4</v>
      </c>
      <c r="AF2" s="3" t="s">
        <v>206</v>
      </c>
      <c r="AG2" s="3" t="s">
        <v>4</v>
      </c>
      <c r="AH2" s="3" t="s">
        <v>206</v>
      </c>
      <c r="AI2" s="3" t="s">
        <v>4</v>
      </c>
      <c r="AJ2" s="3" t="s">
        <v>206</v>
      </c>
      <c r="AK2" s="3" t="s">
        <v>4</v>
      </c>
      <c r="AL2" s="3" t="s">
        <v>206</v>
      </c>
      <c r="AM2" s="3" t="s">
        <v>4</v>
      </c>
      <c r="AN2" s="3" t="s">
        <v>206</v>
      </c>
      <c r="AO2" s="3" t="s">
        <v>4</v>
      </c>
      <c r="AP2" s="3" t="s">
        <v>206</v>
      </c>
      <c r="AQ2" s="3" t="s">
        <v>4</v>
      </c>
      <c r="AR2" s="3" t="s">
        <v>206</v>
      </c>
      <c r="AS2" s="3" t="s">
        <v>4</v>
      </c>
      <c r="AT2" s="3" t="s">
        <v>206</v>
      </c>
      <c r="AU2" s="3" t="s">
        <v>4</v>
      </c>
      <c r="AV2" s="3" t="s">
        <v>206</v>
      </c>
      <c r="AW2" s="3" t="s">
        <v>4</v>
      </c>
      <c r="AX2" s="3" t="s">
        <v>206</v>
      </c>
      <c r="AY2" s="3" t="s">
        <v>4</v>
      </c>
      <c r="AZ2" s="3" t="s">
        <v>206</v>
      </c>
      <c r="BA2" s="3" t="s">
        <v>4</v>
      </c>
      <c r="BB2" s="3" t="s">
        <v>206</v>
      </c>
      <c r="BC2" s="3" t="s">
        <v>4</v>
      </c>
      <c r="BD2" s="3" t="s">
        <v>206</v>
      </c>
      <c r="BE2" s="3" t="s">
        <v>4</v>
      </c>
      <c r="BF2" s="3" t="s">
        <v>206</v>
      </c>
      <c r="BG2" s="3" t="s">
        <v>4</v>
      </c>
      <c r="BH2" s="3" t="s">
        <v>206</v>
      </c>
      <c r="BI2" s="3" t="s">
        <v>4</v>
      </c>
      <c r="BJ2" s="3" t="s">
        <v>206</v>
      </c>
      <c r="BK2" s="3" t="s">
        <v>4</v>
      </c>
      <c r="BL2" s="3" t="s">
        <v>206</v>
      </c>
      <c r="BM2" s="3" t="s">
        <v>4</v>
      </c>
      <c r="BN2" s="3" t="s">
        <v>206</v>
      </c>
      <c r="BO2" s="3" t="s">
        <v>4</v>
      </c>
      <c r="BP2" s="3" t="s">
        <v>206</v>
      </c>
      <c r="BQ2" s="3" t="s">
        <v>4</v>
      </c>
      <c r="BR2" s="3" t="s">
        <v>206</v>
      </c>
      <c r="BS2" s="3" t="s">
        <v>4</v>
      </c>
      <c r="BT2" s="3" t="s">
        <v>206</v>
      </c>
      <c r="BU2" s="3" t="s">
        <v>4</v>
      </c>
      <c r="BV2" s="3" t="s">
        <v>206</v>
      </c>
      <c r="BW2" s="3" t="s">
        <v>4</v>
      </c>
      <c r="BX2" s="3" t="s">
        <v>206</v>
      </c>
      <c r="BY2" s="3" t="s">
        <v>4</v>
      </c>
      <c r="BZ2" s="3" t="s">
        <v>206</v>
      </c>
      <c r="CA2" s="3" t="s">
        <v>4</v>
      </c>
      <c r="CB2" s="3" t="s">
        <v>206</v>
      </c>
      <c r="CC2" s="3" t="s">
        <v>4</v>
      </c>
      <c r="CD2" s="3" t="s">
        <v>206</v>
      </c>
      <c r="CE2" s="3" t="s">
        <v>4</v>
      </c>
      <c r="CF2" s="3" t="s">
        <v>206</v>
      </c>
      <c r="CG2" s="3" t="s">
        <v>4</v>
      </c>
      <c r="CH2" s="3" t="s">
        <v>206</v>
      </c>
      <c r="CI2" s="3" t="s">
        <v>4</v>
      </c>
      <c r="CJ2" s="3" t="s">
        <v>206</v>
      </c>
      <c r="CK2" s="3" t="s">
        <v>4</v>
      </c>
      <c r="CL2" s="3" t="s">
        <v>206</v>
      </c>
      <c r="CM2" s="3" t="s">
        <v>4</v>
      </c>
      <c r="CN2" s="3" t="s">
        <v>206</v>
      </c>
      <c r="CO2" s="3" t="s">
        <v>4</v>
      </c>
      <c r="CP2" s="3" t="s">
        <v>206</v>
      </c>
      <c r="CQ2" s="3" t="s">
        <v>4</v>
      </c>
      <c r="CR2" s="3" t="s">
        <v>206</v>
      </c>
      <c r="CS2" s="3" t="s">
        <v>4</v>
      </c>
      <c r="CT2" s="3" t="s">
        <v>206</v>
      </c>
      <c r="CU2" s="3" t="s">
        <v>4</v>
      </c>
      <c r="CV2" s="3" t="s">
        <v>206</v>
      </c>
      <c r="CW2" s="3" t="s">
        <v>4</v>
      </c>
      <c r="CX2" s="3" t="s">
        <v>206</v>
      </c>
      <c r="CY2" s="3" t="s">
        <v>4</v>
      </c>
      <c r="CZ2" s="3" t="s">
        <v>206</v>
      </c>
      <c r="DA2" s="3" t="s">
        <v>4</v>
      </c>
      <c r="DB2" s="3" t="s">
        <v>206</v>
      </c>
      <c r="DC2" s="3" t="s">
        <v>4</v>
      </c>
      <c r="DD2" s="3" t="s">
        <v>206</v>
      </c>
      <c r="DE2" s="3" t="s">
        <v>4</v>
      </c>
      <c r="DF2" s="3" t="s">
        <v>206</v>
      </c>
      <c r="DG2" s="3" t="s">
        <v>4</v>
      </c>
      <c r="DH2" s="3" t="s">
        <v>206</v>
      </c>
      <c r="DI2" s="3" t="s">
        <v>4</v>
      </c>
      <c r="DJ2" s="3" t="s">
        <v>206</v>
      </c>
      <c r="DK2" s="3" t="s">
        <v>4</v>
      </c>
      <c r="DL2" s="3" t="s">
        <v>206</v>
      </c>
      <c r="DM2" s="3" t="s">
        <v>4</v>
      </c>
      <c r="DN2" s="3" t="s">
        <v>206</v>
      </c>
      <c r="DO2" s="3" t="s">
        <v>4</v>
      </c>
      <c r="DP2" s="3" t="s">
        <v>206</v>
      </c>
      <c r="DQ2" s="3" t="s">
        <v>4</v>
      </c>
      <c r="DR2" s="3" t="s">
        <v>206</v>
      </c>
      <c r="DS2" s="3" t="s">
        <v>4</v>
      </c>
      <c r="DT2" s="3" t="s">
        <v>206</v>
      </c>
      <c r="DU2" s="3" t="s">
        <v>4</v>
      </c>
      <c r="DV2" s="3" t="s">
        <v>206</v>
      </c>
      <c r="DW2" s="3" t="s">
        <v>4</v>
      </c>
      <c r="DX2" s="3" t="s">
        <v>206</v>
      </c>
      <c r="DY2" s="3" t="s">
        <v>4</v>
      </c>
      <c r="DZ2" s="3" t="s">
        <v>206</v>
      </c>
      <c r="EA2" s="3" t="s">
        <v>4</v>
      </c>
      <c r="EB2" s="3" t="s">
        <v>206</v>
      </c>
      <c r="EC2" s="3" t="s">
        <v>4</v>
      </c>
      <c r="ED2" s="3" t="s">
        <v>206</v>
      </c>
      <c r="EE2" s="3" t="s">
        <v>4</v>
      </c>
      <c r="EF2" s="3" t="s">
        <v>206</v>
      </c>
      <c r="EG2" s="3" t="s">
        <v>4</v>
      </c>
      <c r="EH2" s="3" t="s">
        <v>206</v>
      </c>
      <c r="EI2" s="3" t="s">
        <v>4</v>
      </c>
      <c r="EJ2" s="3" t="s">
        <v>206</v>
      </c>
      <c r="EK2" s="3" t="s">
        <v>4</v>
      </c>
      <c r="EL2" s="3" t="s">
        <v>206</v>
      </c>
      <c r="EM2" s="3" t="s">
        <v>4</v>
      </c>
      <c r="EN2" s="3" t="s">
        <v>206</v>
      </c>
      <c r="EO2" s="3" t="s">
        <v>4</v>
      </c>
      <c r="EP2" s="3" t="s">
        <v>206</v>
      </c>
      <c r="EQ2" s="3" t="s">
        <v>4</v>
      </c>
      <c r="ER2" s="3" t="s">
        <v>206</v>
      </c>
      <c r="ES2" s="3" t="s">
        <v>4</v>
      </c>
      <c r="ET2" s="3" t="s">
        <v>206</v>
      </c>
      <c r="EU2" s="3" t="s">
        <v>4</v>
      </c>
      <c r="EV2" s="3" t="s">
        <v>206</v>
      </c>
      <c r="EW2" s="3" t="s">
        <v>4</v>
      </c>
      <c r="EX2" s="3" t="s">
        <v>206</v>
      </c>
      <c r="EY2" s="3" t="s">
        <v>4</v>
      </c>
      <c r="EZ2" s="3" t="s">
        <v>206</v>
      </c>
      <c r="FA2" s="3" t="s">
        <v>4</v>
      </c>
      <c r="FB2" s="3" t="s">
        <v>206</v>
      </c>
      <c r="FC2" s="3" t="s">
        <v>4</v>
      </c>
      <c r="FD2" s="3" t="s">
        <v>206</v>
      </c>
      <c r="FE2" s="3" t="s">
        <v>4</v>
      </c>
      <c r="FF2" s="3" t="s">
        <v>206</v>
      </c>
      <c r="FG2" s="3" t="s">
        <v>4</v>
      </c>
      <c r="FH2" s="3" t="s">
        <v>206</v>
      </c>
      <c r="FI2" s="3" t="s">
        <v>4</v>
      </c>
      <c r="FJ2" s="3" t="s">
        <v>206</v>
      </c>
      <c r="FK2" s="3" t="s">
        <v>4</v>
      </c>
      <c r="FL2" s="3" t="s">
        <v>206</v>
      </c>
      <c r="FM2" s="3" t="s">
        <v>4</v>
      </c>
      <c r="FN2" s="3" t="s">
        <v>206</v>
      </c>
      <c r="FO2" s="3" t="s">
        <v>4</v>
      </c>
      <c r="FP2" s="3" t="s">
        <v>206</v>
      </c>
      <c r="FQ2" s="3" t="s">
        <v>4</v>
      </c>
      <c r="FR2" s="3" t="s">
        <v>206</v>
      </c>
      <c r="FS2" s="3" t="s">
        <v>4</v>
      </c>
      <c r="FT2" s="3" t="s">
        <v>206</v>
      </c>
      <c r="FU2" s="3" t="s">
        <v>4</v>
      </c>
      <c r="FV2" s="3" t="s">
        <v>206</v>
      </c>
      <c r="FW2" s="3" t="s">
        <v>4</v>
      </c>
      <c r="FX2" s="3" t="s">
        <v>206</v>
      </c>
      <c r="FY2" s="3" t="s">
        <v>4</v>
      </c>
      <c r="FZ2" s="3" t="s">
        <v>206</v>
      </c>
      <c r="GA2" s="3" t="s">
        <v>4</v>
      </c>
      <c r="GB2" s="3" t="s">
        <v>206</v>
      </c>
      <c r="GC2" s="3" t="s">
        <v>4</v>
      </c>
      <c r="GD2" s="3" t="s">
        <v>206</v>
      </c>
      <c r="GE2" s="3" t="s">
        <v>4</v>
      </c>
      <c r="GF2" s="3" t="s">
        <v>206</v>
      </c>
      <c r="GG2" s="3" t="s">
        <v>4</v>
      </c>
      <c r="GH2" s="3" t="s">
        <v>206</v>
      </c>
      <c r="GI2" s="3" t="s">
        <v>4</v>
      </c>
      <c r="GJ2" s="3" t="s">
        <v>206</v>
      </c>
      <c r="GK2" s="3" t="s">
        <v>4</v>
      </c>
      <c r="GL2" s="3" t="s">
        <v>206</v>
      </c>
      <c r="GM2" s="3" t="s">
        <v>4</v>
      </c>
      <c r="GN2" s="3" t="s">
        <v>206</v>
      </c>
      <c r="GO2" s="3" t="s">
        <v>4</v>
      </c>
      <c r="GP2" s="3" t="s">
        <v>206</v>
      </c>
      <c r="GQ2" s="3" t="s">
        <v>4</v>
      </c>
      <c r="GR2" s="3" t="s">
        <v>206</v>
      </c>
      <c r="GS2" s="3" t="s">
        <v>4</v>
      </c>
      <c r="GT2" s="3" t="s">
        <v>206</v>
      </c>
      <c r="GU2" s="3" t="s">
        <v>4</v>
      </c>
      <c r="GV2" s="3" t="s">
        <v>206</v>
      </c>
      <c r="GW2" s="3" t="s">
        <v>4</v>
      </c>
      <c r="GX2" s="3" t="s">
        <v>206</v>
      </c>
      <c r="GY2" s="3" t="s">
        <v>4</v>
      </c>
      <c r="GZ2" s="3" t="s">
        <v>206</v>
      </c>
      <c r="HA2" s="3" t="s">
        <v>4</v>
      </c>
      <c r="HB2" s="3" t="s">
        <v>206</v>
      </c>
      <c r="HC2" s="3" t="s">
        <v>4</v>
      </c>
      <c r="HD2" s="3" t="s">
        <v>206</v>
      </c>
      <c r="HE2" s="3" t="s">
        <v>4</v>
      </c>
      <c r="HF2" s="3" t="s">
        <v>206</v>
      </c>
      <c r="HG2" s="3" t="s">
        <v>4</v>
      </c>
      <c r="HH2" s="3" t="s">
        <v>206</v>
      </c>
      <c r="HI2" s="3" t="s">
        <v>4</v>
      </c>
      <c r="HJ2" s="3" t="s">
        <v>206</v>
      </c>
      <c r="HK2" s="3" t="s">
        <v>4</v>
      </c>
      <c r="HL2" s="3" t="s">
        <v>206</v>
      </c>
      <c r="HM2" s="3" t="s">
        <v>4</v>
      </c>
      <c r="HN2" s="3" t="s">
        <v>206</v>
      </c>
      <c r="HO2" s="3" t="s">
        <v>4</v>
      </c>
      <c r="HP2" s="3" t="s">
        <v>206</v>
      </c>
      <c r="HQ2" s="3" t="s">
        <v>4</v>
      </c>
      <c r="HR2" s="3" t="s">
        <v>206</v>
      </c>
      <c r="HS2" s="3" t="s">
        <v>4</v>
      </c>
      <c r="HT2" s="3" t="s">
        <v>206</v>
      </c>
      <c r="HU2" s="3" t="s">
        <v>4</v>
      </c>
      <c r="HV2" s="3" t="s">
        <v>206</v>
      </c>
      <c r="HW2" s="3" t="s">
        <v>4</v>
      </c>
      <c r="HX2" s="3" t="s">
        <v>206</v>
      </c>
      <c r="HY2" s="3" t="s">
        <v>4</v>
      </c>
      <c r="HZ2" s="3" t="s">
        <v>206</v>
      </c>
      <c r="IA2" s="3" t="s">
        <v>4</v>
      </c>
      <c r="IB2" s="3" t="s">
        <v>206</v>
      </c>
      <c r="IC2" s="3" t="s">
        <v>4</v>
      </c>
      <c r="ID2" s="3" t="s">
        <v>206</v>
      </c>
      <c r="IE2" s="3" t="s">
        <v>4</v>
      </c>
      <c r="IF2" s="3" t="s">
        <v>206</v>
      </c>
      <c r="IG2" s="3" t="s">
        <v>4</v>
      </c>
      <c r="IH2" s="3" t="s">
        <v>206</v>
      </c>
      <c r="II2" s="3" t="s">
        <v>4</v>
      </c>
      <c r="IJ2" s="3" t="s">
        <v>206</v>
      </c>
      <c r="IK2" s="3" t="s">
        <v>4</v>
      </c>
      <c r="IL2" s="3" t="s">
        <v>206</v>
      </c>
      <c r="IM2" s="3" t="s">
        <v>4</v>
      </c>
      <c r="IN2" s="3" t="s">
        <v>206</v>
      </c>
      <c r="IO2" s="3" t="s">
        <v>4</v>
      </c>
      <c r="IP2" s="3" t="s">
        <v>206</v>
      </c>
      <c r="IQ2" s="3" t="s">
        <v>4</v>
      </c>
      <c r="IR2" s="3" t="s">
        <v>206</v>
      </c>
      <c r="IS2" s="3" t="s">
        <v>4</v>
      </c>
      <c r="IT2" s="3" t="s">
        <v>206</v>
      </c>
      <c r="IU2" s="3" t="s">
        <v>4</v>
      </c>
      <c r="IV2" s="3" t="s">
        <v>206</v>
      </c>
      <c r="IW2" s="3" t="s">
        <v>4</v>
      </c>
      <c r="IX2" s="3" t="s">
        <v>206</v>
      </c>
      <c r="IY2" s="3" t="s">
        <v>4</v>
      </c>
      <c r="IZ2" s="3" t="s">
        <v>206</v>
      </c>
      <c r="JA2" s="3" t="s">
        <v>4</v>
      </c>
      <c r="JB2" s="3" t="s">
        <v>206</v>
      </c>
      <c r="JC2" s="3" t="s">
        <v>4</v>
      </c>
      <c r="JD2" s="3" t="s">
        <v>206</v>
      </c>
      <c r="JE2" s="3" t="s">
        <v>4</v>
      </c>
      <c r="JF2" s="3" t="s">
        <v>206</v>
      </c>
      <c r="JG2" s="3" t="s">
        <v>4</v>
      </c>
      <c r="JH2" s="3" t="s">
        <v>206</v>
      </c>
      <c r="JI2" s="3" t="s">
        <v>4</v>
      </c>
      <c r="JJ2" s="3" t="s">
        <v>206</v>
      </c>
      <c r="JK2" s="3" t="s">
        <v>4</v>
      </c>
      <c r="JL2" s="3" t="s">
        <v>206</v>
      </c>
      <c r="JM2" s="3" t="s">
        <v>4</v>
      </c>
      <c r="JN2" s="3" t="s">
        <v>206</v>
      </c>
      <c r="JO2" s="3" t="s">
        <v>4</v>
      </c>
      <c r="JP2" s="3" t="s">
        <v>206</v>
      </c>
      <c r="JQ2" s="3" t="s">
        <v>4</v>
      </c>
      <c r="JR2" s="3" t="s">
        <v>206</v>
      </c>
      <c r="JS2" s="3" t="s">
        <v>4</v>
      </c>
      <c r="JT2" s="3" t="s">
        <v>206</v>
      </c>
      <c r="JU2" s="3" t="s">
        <v>4</v>
      </c>
      <c r="JV2" s="3" t="s">
        <v>206</v>
      </c>
      <c r="JW2" s="3" t="s">
        <v>4</v>
      </c>
      <c r="JX2" s="3" t="s">
        <v>206</v>
      </c>
      <c r="JY2" s="3" t="s">
        <v>4</v>
      </c>
      <c r="JZ2" s="3" t="s">
        <v>206</v>
      </c>
      <c r="KA2" s="3" t="s">
        <v>4</v>
      </c>
      <c r="KB2" s="3" t="s">
        <v>206</v>
      </c>
      <c r="KC2" s="3" t="s">
        <v>4</v>
      </c>
      <c r="KD2" s="3" t="s">
        <v>206</v>
      </c>
      <c r="KE2" s="3" t="s">
        <v>4</v>
      </c>
      <c r="KF2" s="3" t="s">
        <v>206</v>
      </c>
      <c r="KG2" s="3" t="s">
        <v>4</v>
      </c>
      <c r="KH2" s="3" t="s">
        <v>206</v>
      </c>
      <c r="KI2" s="3" t="s">
        <v>4</v>
      </c>
    </row>
    <row r="3" spans="1:295" x14ac:dyDescent="0.25">
      <c r="A3" s="32" t="s">
        <v>2</v>
      </c>
      <c r="B3" s="7">
        <f>SUM(B5:B32)</f>
        <v>260</v>
      </c>
      <c r="C3" s="27"/>
      <c r="E3" s="27">
        <f>SUM(E5:E32)</f>
        <v>214.75</v>
      </c>
      <c r="G3" s="27">
        <f>SUM(G5:G32)</f>
        <v>138.75</v>
      </c>
      <c r="I3" s="27">
        <f>SUM(I5:I32)</f>
        <v>44.95</v>
      </c>
      <c r="K3" s="27">
        <f>SUM(K5:K32)</f>
        <v>161.19999999999999</v>
      </c>
      <c r="M3" s="27">
        <f>SUM(M5:M32)</f>
        <v>142.5</v>
      </c>
      <c r="O3" s="27">
        <f>SUM(O5:O32)</f>
        <v>109.8</v>
      </c>
      <c r="Q3" s="27">
        <f>SUM(Q5:Q32)</f>
        <v>221.05</v>
      </c>
      <c r="S3" s="27">
        <f>SUM(S5:S32)</f>
        <v>83.9</v>
      </c>
      <c r="U3" s="27">
        <f>SUM(U5:U32)</f>
        <v>116.5</v>
      </c>
      <c r="W3" s="27">
        <f>SUM(W5:W32)</f>
        <v>99.25</v>
      </c>
      <c r="Y3" s="27">
        <f>SUM(Y5:Y32)</f>
        <v>132.5</v>
      </c>
      <c r="AA3" s="27">
        <f>SUM(AA5:AA32)</f>
        <v>184</v>
      </c>
      <c r="AC3" s="27">
        <f>SUM(AC5:AC32)</f>
        <v>194.89999999999998</v>
      </c>
      <c r="AE3" s="27">
        <f>SUM(AE5:AE32)</f>
        <v>177.05</v>
      </c>
      <c r="AG3" s="27">
        <f>SUM(AG5:AG32)</f>
        <v>244.45</v>
      </c>
      <c r="AI3" s="27">
        <f>SUM(AI5:AI32)</f>
        <v>193.6</v>
      </c>
      <c r="AK3" s="27">
        <f>SUM(AK5:AK32)</f>
        <v>190.25</v>
      </c>
      <c r="AM3" s="27">
        <f>SUM(AM5:AM32)</f>
        <v>150.5</v>
      </c>
      <c r="AO3" s="27">
        <f>SUM(AO5:AO32)</f>
        <v>119.9</v>
      </c>
      <c r="AQ3" s="27">
        <f>SUM(AQ5:AQ32)</f>
        <v>120.15</v>
      </c>
      <c r="AS3" s="27">
        <f>SUM(AS5:AS32)</f>
        <v>163.95</v>
      </c>
      <c r="AU3" s="27">
        <f>SUM(AU5:AU32)</f>
        <v>121.4</v>
      </c>
      <c r="AW3" s="27">
        <f>SUM(AW5:AW32)</f>
        <v>88.5</v>
      </c>
      <c r="AY3" s="27">
        <f>SUM(AY5:AY32)</f>
        <v>176.25</v>
      </c>
      <c r="BA3" s="27">
        <f>SUM(BA5:BA32)</f>
        <v>174</v>
      </c>
      <c r="BC3" s="27">
        <f>SUM(BC5:BC32)</f>
        <v>248.45</v>
      </c>
      <c r="BE3" s="27">
        <f>SUM(BE5:BE32)</f>
        <v>137</v>
      </c>
      <c r="BG3" s="27">
        <f>SUM(BG5:BG32)</f>
        <v>88.7</v>
      </c>
      <c r="BI3" s="27">
        <f>SUM(BI5:BI32)</f>
        <v>193.65</v>
      </c>
      <c r="BK3" s="27">
        <f>SUM(BK5:BK32)</f>
        <v>238.45</v>
      </c>
      <c r="BM3" s="27">
        <f>SUM(BM5:BM32)</f>
        <v>220.5</v>
      </c>
      <c r="BO3" s="27">
        <f>SUM(BO5:BO32)</f>
        <v>217.4</v>
      </c>
      <c r="BQ3" s="27">
        <f>SUM(BQ5:BQ32)</f>
        <v>34</v>
      </c>
      <c r="BS3" s="27">
        <f>SUM(BS5:BS32)</f>
        <v>121.5</v>
      </c>
      <c r="BU3" s="27">
        <f>SUM(BU5:BU32)</f>
        <v>115.5</v>
      </c>
      <c r="BW3" s="27">
        <f>SUM(BW5:BW32)</f>
        <v>66.400000000000006</v>
      </c>
      <c r="BY3" s="27">
        <f>SUM(BY5:BY32)</f>
        <v>109.25</v>
      </c>
      <c r="CA3" s="27">
        <f>SUM(CA5:CA32)</f>
        <v>122.15</v>
      </c>
      <c r="CC3" s="27">
        <f>SUM(CC5:CC32)</f>
        <v>172.25</v>
      </c>
      <c r="CE3" s="27">
        <f>SUM(CE5:CE32)</f>
        <v>84.5</v>
      </c>
      <c r="CG3" s="27">
        <f>SUM(CG5:CG32)</f>
        <v>145.5</v>
      </c>
      <c r="CI3" s="27">
        <f>SUM(CI5:CI32)</f>
        <v>259.05</v>
      </c>
      <c r="CK3" s="27">
        <f>SUM(CK5:CK32)</f>
        <v>113.75</v>
      </c>
      <c r="CM3" s="27">
        <f>SUM(CM5:CM32)</f>
        <v>91</v>
      </c>
      <c r="CO3" s="27">
        <f>SUM(CO5:CO32)</f>
        <v>93.5</v>
      </c>
      <c r="CQ3" s="27">
        <f>SUM(CQ5:CQ32)</f>
        <v>73.7</v>
      </c>
      <c r="CS3" s="27">
        <f>SUM(CS5:CS32)</f>
        <v>146.5</v>
      </c>
      <c r="CU3" s="27">
        <f>SUM(CU5:CU32)</f>
        <v>55</v>
      </c>
      <c r="CW3" s="27">
        <f>SUM(CW5:CW32)</f>
        <v>29.5</v>
      </c>
      <c r="CY3" s="27">
        <f>SUM(CY5:CY32)</f>
        <v>99.55</v>
      </c>
      <c r="DA3" s="27">
        <f>SUM(DA5:DA32)</f>
        <v>105.45</v>
      </c>
      <c r="DC3" s="27">
        <f>SUM(DC5:DC32)</f>
        <v>137</v>
      </c>
      <c r="DE3" s="27">
        <f>SUM(DE5:DE32)</f>
        <v>97.5</v>
      </c>
      <c r="DG3" s="27">
        <f>SUM(DG5:DG32)</f>
        <v>93</v>
      </c>
      <c r="DI3" s="27">
        <f>SUM(DI5:DI32)</f>
        <v>26.2</v>
      </c>
      <c r="DK3" s="27">
        <f>SUM(DK5:DK32)</f>
        <v>196</v>
      </c>
      <c r="DM3" s="27">
        <f>SUM(DM5:DM32)</f>
        <v>204.60000000000002</v>
      </c>
      <c r="DO3" s="27">
        <f>SUM(DO5:DO32)</f>
        <v>137</v>
      </c>
      <c r="DQ3" s="27">
        <f>SUM(DQ5:DQ32)</f>
        <v>211.9</v>
      </c>
      <c r="DS3" s="27">
        <f>SUM(DS5:DS32)</f>
        <v>108</v>
      </c>
      <c r="DU3" s="27">
        <f>SUM(DU5:DU32)</f>
        <v>155</v>
      </c>
      <c r="DW3" s="27">
        <f>SUM(DW5:DW32)</f>
        <v>58</v>
      </c>
      <c r="DY3" s="27">
        <f>SUM(DY5:DY32)</f>
        <v>187.95</v>
      </c>
      <c r="EA3" s="27">
        <f>SUM(EA5:EA32)</f>
        <v>98</v>
      </c>
      <c r="EC3" s="27">
        <f>SUM(EC5:EC32)</f>
        <v>129.30000000000001</v>
      </c>
      <c r="EE3" s="27">
        <f>SUM(EE5:EE32)</f>
        <v>127</v>
      </c>
      <c r="EG3" s="27">
        <f>SUM(EG5:EG32)</f>
        <v>242.8</v>
      </c>
      <c r="EI3" s="27">
        <f>SUM(EI5:EI32)</f>
        <v>250</v>
      </c>
      <c r="EK3" s="27">
        <f>SUM(EK5:EK32)</f>
        <v>233</v>
      </c>
      <c r="EM3" s="27">
        <f>SUM(EM5:EM32)</f>
        <v>234.05</v>
      </c>
      <c r="EO3" s="27">
        <f>SUM(EO5:EO32)</f>
        <v>139.35</v>
      </c>
      <c r="EQ3" s="27">
        <f>SUM(EQ5:EQ32)</f>
        <v>227.45</v>
      </c>
      <c r="ES3" s="27">
        <f>SUM(ES5:ES32)</f>
        <v>137.4</v>
      </c>
      <c r="EU3" s="27">
        <f>SUM(EU5:EU32)</f>
        <v>240.5</v>
      </c>
      <c r="EW3" s="27">
        <f>SUM(EW5:EW32)</f>
        <v>71.2</v>
      </c>
      <c r="EY3" s="27">
        <f>SUM(EY5:EY32)</f>
        <v>223.75</v>
      </c>
      <c r="FA3" s="27">
        <f>SUM(FA5:FA32)</f>
        <v>98</v>
      </c>
      <c r="FC3" s="27">
        <f>SUM(FC5:FC32)</f>
        <v>80.400000000000006</v>
      </c>
      <c r="FE3" s="27">
        <f>SUM(FE5:FE32)</f>
        <v>191.25</v>
      </c>
      <c r="FG3" s="27">
        <f>SUM(FG5:FG32)</f>
        <v>107.5</v>
      </c>
      <c r="FI3" s="27">
        <f>SUM(FI5:FI32)</f>
        <v>59.5</v>
      </c>
      <c r="FK3" s="27">
        <f>SUM(FK5:FK32)</f>
        <v>102.75</v>
      </c>
      <c r="FM3" s="27">
        <f>SUM(FM5:FM32)</f>
        <v>221.85</v>
      </c>
      <c r="FO3" s="27">
        <f>SUM(FO5:FO32)</f>
        <v>91</v>
      </c>
      <c r="FQ3" s="27">
        <f>SUM(FQ5:FQ32)</f>
        <v>106.25</v>
      </c>
      <c r="FS3" s="27">
        <f>SUM(FS5:FS32)</f>
        <v>236.7</v>
      </c>
      <c r="FU3" s="27">
        <f>SUM(FU5:FU32)</f>
        <v>106.6</v>
      </c>
      <c r="FW3" s="27">
        <f>SUM(FW5:FW32)</f>
        <v>221.1</v>
      </c>
      <c r="FY3" s="27">
        <f>SUM(FY5:FY32)</f>
        <v>235.6</v>
      </c>
      <c r="GA3" s="27">
        <f>SUM(GA5:GA32)</f>
        <v>111.5</v>
      </c>
      <c r="GC3" s="27">
        <f>SUM(GC5:GC32)</f>
        <v>55.5</v>
      </c>
      <c r="GE3" s="27">
        <f>SUM(GE5:GE32)</f>
        <v>187.95</v>
      </c>
      <c r="GG3" s="27">
        <f>SUM(GG5:GG32)</f>
        <v>89</v>
      </c>
      <c r="GI3" s="27">
        <f>SUM(GI5:GI32)</f>
        <v>98</v>
      </c>
      <c r="GK3" s="27">
        <f>SUM(GK5:GK32)</f>
        <v>159</v>
      </c>
      <c r="GM3" s="27">
        <f>SUM(GM5:GM32)</f>
        <v>112.55</v>
      </c>
      <c r="GO3" s="27">
        <f>SUM(GO5:GO32)</f>
        <v>172.7</v>
      </c>
      <c r="GQ3" s="27">
        <f>SUM(GQ5:GQ32)</f>
        <v>198</v>
      </c>
      <c r="GS3" s="27">
        <f>SUM(GS5:GS32)</f>
        <v>59.5</v>
      </c>
      <c r="GU3" s="27">
        <f>SUM(GU5:GU32)</f>
        <v>236.60000000000002</v>
      </c>
      <c r="GW3" s="27">
        <f>SUM(GW5:GW32)</f>
        <v>194.15</v>
      </c>
      <c r="GY3" s="27">
        <f>SUM(GY5:GY32)</f>
        <v>208.3</v>
      </c>
      <c r="HA3" s="27">
        <f>SUM(HA5:HA32)</f>
        <v>197.5</v>
      </c>
      <c r="HC3" s="27">
        <f>SUM(HC5:HC32)</f>
        <v>8.5</v>
      </c>
      <c r="HE3" s="27">
        <f>SUM(HE5:HE32)</f>
        <v>198.45</v>
      </c>
      <c r="HG3" s="27">
        <f>SUM(HG5:HG32)</f>
        <v>222.25</v>
      </c>
      <c r="HI3" s="27">
        <f>SUM(HI5:HI32)</f>
        <v>138.25</v>
      </c>
      <c r="HK3" s="27">
        <f>SUM(HK5:HK32)</f>
        <v>190.14999999999998</v>
      </c>
      <c r="HM3" s="27">
        <f>SUM(HM5:HM32)</f>
        <v>187.5</v>
      </c>
      <c r="HO3" s="27">
        <f>SUM(HO5:HO32)</f>
        <v>110.7</v>
      </c>
      <c r="HQ3" s="27">
        <f>SUM(HQ5:HQ32)</f>
        <v>190.5</v>
      </c>
      <c r="HS3" s="27">
        <f>SUM(HS5:HS32)</f>
        <v>5</v>
      </c>
      <c r="HU3" s="27">
        <f>SUM(HU5:HU32)</f>
        <v>193</v>
      </c>
      <c r="HW3" s="27">
        <f>SUM(HW5:HW32)</f>
        <v>61</v>
      </c>
      <c r="HY3" s="27">
        <f>SUM(HY5:HY32)</f>
        <v>27</v>
      </c>
      <c r="IA3" s="27">
        <f>SUM(IA5:IA32)</f>
        <v>29.75</v>
      </c>
      <c r="IC3" s="27">
        <f>SUM(IC5:IC32)</f>
        <v>169</v>
      </c>
      <c r="IE3" s="27">
        <f>SUM(IE5:IE32)</f>
        <v>237.5</v>
      </c>
      <c r="IG3" s="27">
        <f>SUM(IG5:IG32)</f>
        <v>214.4</v>
      </c>
      <c r="II3" s="27">
        <f>SUM(II5:II32)</f>
        <v>213.95</v>
      </c>
      <c r="IK3" s="27">
        <f>SUM(IK5:IK32)</f>
        <v>132.6</v>
      </c>
      <c r="IM3" s="27">
        <f>SUM(IM5:IM32)</f>
        <v>107</v>
      </c>
      <c r="IO3" s="27">
        <f>SUM(IO5:IO32)</f>
        <v>113.5</v>
      </c>
      <c r="IQ3" s="27">
        <f>SUM(IQ5:IQ32)</f>
        <v>162</v>
      </c>
      <c r="IS3" s="27">
        <f>SUM(IS5:IS32)</f>
        <v>243.9</v>
      </c>
      <c r="IU3" s="27">
        <f>SUM(IU5:IU32)</f>
        <v>123.65</v>
      </c>
      <c r="IW3" s="27">
        <f>SUM(IW5:IW32)</f>
        <v>118.45</v>
      </c>
      <c r="IY3" s="27">
        <f>SUM(IY5:IY32)</f>
        <v>214.65</v>
      </c>
      <c r="JA3" s="27">
        <f>SUM(JA5:JA32)</f>
        <v>81.2</v>
      </c>
      <c r="JC3" s="27">
        <f>SUM(JC5:JC32)</f>
        <v>223.25</v>
      </c>
      <c r="JE3" s="27">
        <f>SUM(JE5:JE32)</f>
        <v>184.4</v>
      </c>
      <c r="JG3" s="27">
        <f>SUM(JG5:JG32)</f>
        <v>111.4</v>
      </c>
      <c r="JI3" s="27">
        <f>SUM(JI5:JI32)</f>
        <v>129.69999999999999</v>
      </c>
      <c r="JK3" s="27">
        <f>SUM(JK5:JK32)</f>
        <v>220</v>
      </c>
      <c r="JM3" s="27">
        <f>SUM(JM5:JM32)</f>
        <v>211.3</v>
      </c>
      <c r="JO3" s="27">
        <f>SUM(JO5:JO32)</f>
        <v>145.75</v>
      </c>
      <c r="JQ3" s="27">
        <f>SUM(JQ5:JQ32)</f>
        <v>30</v>
      </c>
      <c r="JS3" s="27">
        <f>SUM(JS5:JS32)</f>
        <v>123.5</v>
      </c>
      <c r="JU3" s="27">
        <f>SUM(JU5:JU32)</f>
        <v>108</v>
      </c>
      <c r="JW3" s="27">
        <f>SUM(JW5:JW32)</f>
        <v>213.3</v>
      </c>
      <c r="JY3" s="27">
        <f>SUM(JY5:JY32)</f>
        <v>129.44999999999999</v>
      </c>
      <c r="KA3" s="27">
        <f>SUM(KA5:KA32)</f>
        <v>78</v>
      </c>
      <c r="KC3" s="27">
        <f>SUM(KC5:KC32)</f>
        <v>11.75</v>
      </c>
      <c r="KE3" s="27">
        <f>SUM(KE5:KE32)</f>
        <v>65.650000000000006</v>
      </c>
      <c r="KG3" s="27">
        <f>SUM(KG5:KG32)</f>
        <v>26.75</v>
      </c>
      <c r="KI3" s="27">
        <f>SUM(KI5:KI32)</f>
        <v>92.15</v>
      </c>
    </row>
    <row r="4" spans="1:295" ht="19.5" x14ac:dyDescent="0.3">
      <c r="A4" s="8" t="s">
        <v>6</v>
      </c>
      <c r="B4" s="9"/>
      <c r="C4" s="33"/>
      <c r="E4" s="34">
        <f>E3/$B$3</f>
        <v>0.82596153846153841</v>
      </c>
      <c r="G4" s="34">
        <f>G3/$B$3</f>
        <v>0.53365384615384615</v>
      </c>
      <c r="I4" s="34">
        <f>I3/$B$3</f>
        <v>0.17288461538461539</v>
      </c>
      <c r="K4" s="34">
        <f>K3/$B$3</f>
        <v>0.62</v>
      </c>
      <c r="M4" s="34">
        <f>M3/$B$3</f>
        <v>0.54807692307692313</v>
      </c>
      <c r="O4" s="34">
        <f>O3/$B$3</f>
        <v>0.42230769230769227</v>
      </c>
      <c r="Q4" s="34">
        <f>Q3/$B$3</f>
        <v>0.85019230769230769</v>
      </c>
      <c r="S4" s="34">
        <f>S3/$B$3</f>
        <v>0.32269230769230772</v>
      </c>
      <c r="U4" s="34">
        <f>U3/$B$3</f>
        <v>0.44807692307692309</v>
      </c>
      <c r="W4" s="34">
        <f>W3/$B$3</f>
        <v>0.38173076923076921</v>
      </c>
      <c r="Y4" s="34">
        <f>Y3/$B$3</f>
        <v>0.50961538461538458</v>
      </c>
      <c r="AA4" s="34">
        <f>AA3/$B$3</f>
        <v>0.70769230769230773</v>
      </c>
      <c r="AC4" s="34">
        <f>AC3/$B$3</f>
        <v>0.74961538461538457</v>
      </c>
      <c r="AE4" s="34">
        <f>AE3/$B$3</f>
        <v>0.68096153846153851</v>
      </c>
      <c r="AG4" s="34">
        <f>AG3/$B$3</f>
        <v>0.94019230769230766</v>
      </c>
      <c r="AI4" s="34">
        <f>AI3/$B$3</f>
        <v>0.74461538461538457</v>
      </c>
      <c r="AK4" s="34">
        <f>AK3/$B$3</f>
        <v>0.73173076923076918</v>
      </c>
      <c r="AM4" s="34">
        <f>AM3/$B$3</f>
        <v>0.5788461538461539</v>
      </c>
      <c r="AO4" s="34">
        <f>AO3/$B$3</f>
        <v>0.46115384615384619</v>
      </c>
      <c r="AQ4" s="34">
        <f>AQ3/$B$3</f>
        <v>0.46211538461538465</v>
      </c>
      <c r="AS4" s="34">
        <f>AS3/$B$3</f>
        <v>0.63057692307692303</v>
      </c>
      <c r="AU4" s="34">
        <f>AU3/$B$3</f>
        <v>0.46692307692307694</v>
      </c>
      <c r="AW4" s="34">
        <f>AW3/$B$3</f>
        <v>0.3403846153846154</v>
      </c>
      <c r="AY4" s="34">
        <f>AY3/$B$3</f>
        <v>0.67788461538461542</v>
      </c>
      <c r="BA4" s="34">
        <f>BA3/$B$3</f>
        <v>0.66923076923076918</v>
      </c>
      <c r="BC4" s="34">
        <f>BC3/$B$3</f>
        <v>0.95557692307692299</v>
      </c>
      <c r="BE4" s="34">
        <f>BE3/$B$3</f>
        <v>0.52692307692307694</v>
      </c>
      <c r="BG4" s="34">
        <f>BG3/$B$3</f>
        <v>0.34115384615384614</v>
      </c>
      <c r="BI4" s="34">
        <f>BI3/$B$3</f>
        <v>0.74480769230769228</v>
      </c>
      <c r="BK4" s="34">
        <f>BK3/$B$3</f>
        <v>0.91711538461538455</v>
      </c>
      <c r="BM4" s="34">
        <f>BM3/$B$3</f>
        <v>0.84807692307692306</v>
      </c>
      <c r="BO4" s="34">
        <f>BO3/$B$3</f>
        <v>0.83615384615384614</v>
      </c>
      <c r="BQ4" s="34">
        <f>BQ3/$B$3</f>
        <v>0.13076923076923078</v>
      </c>
      <c r="BS4" s="34">
        <f>BS3/$B$3</f>
        <v>0.46730769230769231</v>
      </c>
      <c r="BU4" s="34">
        <f>BU3/$B$3</f>
        <v>0.44423076923076921</v>
      </c>
      <c r="BW4" s="34">
        <f>BW3/$B$3</f>
        <v>0.25538461538461543</v>
      </c>
      <c r="BY4" s="34">
        <f>BY3/$B$3</f>
        <v>0.4201923076923077</v>
      </c>
      <c r="CA4" s="34">
        <f>CA3/$B$3</f>
        <v>0.46980769230769232</v>
      </c>
      <c r="CC4" s="34">
        <f>CC3/$B$3</f>
        <v>0.66249999999999998</v>
      </c>
      <c r="CE4" s="34">
        <f>CE3/$B$3</f>
        <v>0.32500000000000001</v>
      </c>
      <c r="CG4" s="34">
        <f>CG3/$B$3</f>
        <v>0.55961538461538463</v>
      </c>
      <c r="CI4" s="34">
        <f>CI3/$B$3</f>
        <v>0.99634615384615388</v>
      </c>
      <c r="CK4" s="34">
        <f>CK3/$B$3</f>
        <v>0.4375</v>
      </c>
      <c r="CM4" s="34">
        <f>CM3/$B$3</f>
        <v>0.35</v>
      </c>
      <c r="CO4" s="34">
        <f>CO3/$B$3</f>
        <v>0.35961538461538461</v>
      </c>
      <c r="CQ4" s="34">
        <f>CQ3/$B$3</f>
        <v>0.28346153846153849</v>
      </c>
      <c r="CS4" s="34">
        <f>CS3/$B$3</f>
        <v>0.56346153846153846</v>
      </c>
      <c r="CU4" s="34">
        <f>CU3/$B$3</f>
        <v>0.21153846153846154</v>
      </c>
      <c r="CW4" s="34">
        <f>CW3/$B$3</f>
        <v>0.11346153846153846</v>
      </c>
      <c r="CY4" s="34">
        <f>CY3/$B$3</f>
        <v>0.38288461538461538</v>
      </c>
      <c r="DA4" s="34">
        <f>DA3/$B$3</f>
        <v>0.40557692307692311</v>
      </c>
      <c r="DC4" s="34">
        <f>DC3/$B$3</f>
        <v>0.52692307692307694</v>
      </c>
      <c r="DE4" s="34">
        <f>DE3/$B$3</f>
        <v>0.375</v>
      </c>
      <c r="DG4" s="34">
        <f>DG3/$B$3</f>
        <v>0.3576923076923077</v>
      </c>
      <c r="DI4" s="34">
        <f>DI3/$B$3</f>
        <v>0.10076923076923076</v>
      </c>
      <c r="DK4" s="34">
        <f>DK3/$B$3</f>
        <v>0.75384615384615383</v>
      </c>
      <c r="DM4" s="34">
        <f>DM3/$B$3</f>
        <v>0.78692307692307706</v>
      </c>
      <c r="DO4" s="34">
        <f>DO3/$B$3</f>
        <v>0.52692307692307694</v>
      </c>
      <c r="DQ4" s="34">
        <f>DQ3/$B$3</f>
        <v>0.81500000000000006</v>
      </c>
      <c r="DS4" s="34">
        <f>DS3/$B$3</f>
        <v>0.41538461538461541</v>
      </c>
      <c r="DU4" s="34">
        <f>DU3/$B$3</f>
        <v>0.59615384615384615</v>
      </c>
      <c r="DW4" s="34">
        <f>DW3/$B$3</f>
        <v>0.22307692307692309</v>
      </c>
      <c r="DY4" s="34">
        <f>DY3/$B$3</f>
        <v>0.72288461538461535</v>
      </c>
      <c r="EA4" s="34">
        <f>EA3/$B$3</f>
        <v>0.37692307692307692</v>
      </c>
      <c r="EC4" s="34">
        <f>EC3/$B$3</f>
        <v>0.49730769230769234</v>
      </c>
      <c r="EE4" s="34">
        <f>EE3/$B$3</f>
        <v>0.48846153846153845</v>
      </c>
      <c r="EG4" s="34">
        <f>EG3/$B$3</f>
        <v>0.93384615384615388</v>
      </c>
      <c r="EI4" s="34">
        <f>EI3/$B$3</f>
        <v>0.96153846153846156</v>
      </c>
      <c r="EK4" s="34">
        <f>EK3/$B$3</f>
        <v>0.89615384615384619</v>
      </c>
      <c r="EM4" s="34">
        <f>EM3/$B$3</f>
        <v>0.90019230769230774</v>
      </c>
      <c r="EO4" s="34">
        <f>EO3/$B$3</f>
        <v>0.53596153846153849</v>
      </c>
      <c r="EQ4" s="34">
        <f>EQ3/$B$3</f>
        <v>0.87480769230769229</v>
      </c>
      <c r="ES4" s="34">
        <f>ES3/$B$3</f>
        <v>0.52846153846153854</v>
      </c>
      <c r="EU4" s="34">
        <f>EU3/$B$3</f>
        <v>0.92500000000000004</v>
      </c>
      <c r="EW4" s="34">
        <f>EW3/$B$3</f>
        <v>0.27384615384615385</v>
      </c>
      <c r="EY4" s="34">
        <f>EY3/$B$3</f>
        <v>0.86057692307692313</v>
      </c>
      <c r="FA4" s="34">
        <f>FA3/$B$3</f>
        <v>0.37692307692307692</v>
      </c>
      <c r="FC4" s="34">
        <f>FC3/$B$3</f>
        <v>0.30923076923076925</v>
      </c>
      <c r="FE4" s="34">
        <f>FE3/$B$3</f>
        <v>0.73557692307692313</v>
      </c>
      <c r="FG4" s="34">
        <f>FG3/$B$3</f>
        <v>0.41346153846153844</v>
      </c>
      <c r="FI4" s="34">
        <f>FI3/$B$3</f>
        <v>0.22884615384615384</v>
      </c>
      <c r="FK4" s="34">
        <f>FK3/$B$3</f>
        <v>0.39519230769230768</v>
      </c>
      <c r="FM4" s="34">
        <f>FM3/$B$3</f>
        <v>0.85326923076923078</v>
      </c>
      <c r="FO4" s="34">
        <f>FO3/$B$3</f>
        <v>0.35</v>
      </c>
      <c r="FQ4" s="34">
        <f>FQ3/$B$3</f>
        <v>0.40865384615384615</v>
      </c>
      <c r="FS4" s="34">
        <f>FS3/$B$3</f>
        <v>0.91038461538461535</v>
      </c>
      <c r="FU4" s="34">
        <f>FU3/$B$3</f>
        <v>0.41</v>
      </c>
      <c r="FW4" s="34">
        <f>FW3/$B$3</f>
        <v>0.85038461538461541</v>
      </c>
      <c r="FY4" s="34">
        <f>FY3/$B$3</f>
        <v>0.90615384615384609</v>
      </c>
      <c r="GA4" s="34">
        <f>GA3/$B$3</f>
        <v>0.42884615384615382</v>
      </c>
      <c r="GC4" s="34">
        <f>GC3/$B$3</f>
        <v>0.21346153846153845</v>
      </c>
      <c r="GE4" s="34">
        <f>GE3/$B$3</f>
        <v>0.72288461538461535</v>
      </c>
      <c r="GG4" s="34">
        <f>GG3/$B$3</f>
        <v>0.34230769230769231</v>
      </c>
      <c r="GI4" s="34">
        <f>GI3/$B$3</f>
        <v>0.37692307692307692</v>
      </c>
      <c r="GK4" s="34">
        <f>GK3/$B$3</f>
        <v>0.61153846153846159</v>
      </c>
      <c r="GM4" s="34">
        <f>GM3/$B$3</f>
        <v>0.43288461538461537</v>
      </c>
      <c r="GO4" s="34">
        <f>GO3/$B$3</f>
        <v>0.66423076923076918</v>
      </c>
      <c r="GQ4" s="34">
        <f>GQ3/$B$3</f>
        <v>0.7615384615384615</v>
      </c>
      <c r="GS4" s="34">
        <f>GS3/$B$3</f>
        <v>0.22884615384615384</v>
      </c>
      <c r="GU4" s="34">
        <f>GU3/$B$3</f>
        <v>0.91000000000000014</v>
      </c>
      <c r="GW4" s="34">
        <f>GW3/$B$3</f>
        <v>0.7467307692307692</v>
      </c>
      <c r="GY4" s="34">
        <f>GY3/$B$3</f>
        <v>0.80115384615384622</v>
      </c>
      <c r="HA4" s="34">
        <f>HA3/$B$3</f>
        <v>0.75961538461538458</v>
      </c>
      <c r="HC4" s="34">
        <f>HC3/$B$3</f>
        <v>3.2692307692307694E-2</v>
      </c>
      <c r="HE4" s="34">
        <f>HE3/$B$3</f>
        <v>0.7632692307692307</v>
      </c>
      <c r="HG4" s="34">
        <f>HG3/$B$3</f>
        <v>0.85480769230769227</v>
      </c>
      <c r="HI4" s="34">
        <f>HI3/$B$3</f>
        <v>0.53173076923076923</v>
      </c>
      <c r="HK4" s="34">
        <f>HK3/$B$3</f>
        <v>0.73134615384615376</v>
      </c>
      <c r="HM4" s="34">
        <f>HM3/$B$3</f>
        <v>0.72115384615384615</v>
      </c>
      <c r="HO4" s="34">
        <f>HO3/$B$3</f>
        <v>0.42576923076923079</v>
      </c>
      <c r="HQ4" s="34">
        <f>HQ3/$B$3</f>
        <v>0.73269230769230764</v>
      </c>
      <c r="HS4" s="34">
        <f>HS3/$B$3</f>
        <v>1.9230769230769232E-2</v>
      </c>
      <c r="HU4" s="34">
        <f>HU3/$B$3</f>
        <v>0.74230769230769234</v>
      </c>
      <c r="HW4" s="34">
        <f>HW3/$B$3</f>
        <v>0.23461538461538461</v>
      </c>
      <c r="HY4" s="34">
        <f>HY3/$B$3</f>
        <v>0.10384615384615385</v>
      </c>
      <c r="IA4" s="34">
        <f>IA3/$B$3</f>
        <v>0.11442307692307692</v>
      </c>
      <c r="IC4" s="34">
        <f>IC3/$B$3</f>
        <v>0.65</v>
      </c>
      <c r="IE4" s="34">
        <f>IE3/$B$3</f>
        <v>0.91346153846153844</v>
      </c>
      <c r="IG4" s="34">
        <f>IG3/$B$3</f>
        <v>0.82461538461538464</v>
      </c>
      <c r="II4" s="34">
        <f>II3/$B$3</f>
        <v>0.82288461538461533</v>
      </c>
      <c r="IK4" s="34">
        <f>IK3/$B$3</f>
        <v>0.51</v>
      </c>
      <c r="IM4" s="34">
        <f>IM3/$B$3</f>
        <v>0.41153846153846152</v>
      </c>
      <c r="IO4" s="34">
        <f>IO3/$B$3</f>
        <v>0.43653846153846154</v>
      </c>
      <c r="IQ4" s="34">
        <f>IQ3/$B$3</f>
        <v>0.62307692307692308</v>
      </c>
      <c r="IS4" s="34">
        <f>IS3/$B$3</f>
        <v>0.93807692307692314</v>
      </c>
      <c r="IU4" s="34">
        <f>IU3/$B$3</f>
        <v>0.47557692307692312</v>
      </c>
      <c r="IW4" s="34">
        <f>IW3/$B$3</f>
        <v>0.4555769230769231</v>
      </c>
      <c r="IY4" s="34">
        <f>IY3/$B$3</f>
        <v>0.8255769230769231</v>
      </c>
      <c r="JA4" s="34">
        <f>JA3/$B$3</f>
        <v>0.31230769230769234</v>
      </c>
      <c r="JC4" s="34">
        <f>JC3/$B$3</f>
        <v>0.8586538461538461</v>
      </c>
      <c r="JE4" s="34">
        <f>JE3/$B$3</f>
        <v>0.70923076923076922</v>
      </c>
      <c r="JG4" s="34">
        <f>JG3/$B$3</f>
        <v>0.4284615384615385</v>
      </c>
      <c r="JI4" s="34">
        <f>JI3/$B$3</f>
        <v>0.49884615384615383</v>
      </c>
      <c r="JK4" s="34">
        <f>JK3/$B$3</f>
        <v>0.84615384615384615</v>
      </c>
      <c r="JM4" s="34">
        <f>JM3/$B$3</f>
        <v>0.81269230769230771</v>
      </c>
      <c r="JO4" s="34">
        <f>JO3/$B$3</f>
        <v>0.56057692307692308</v>
      </c>
      <c r="JQ4" s="34">
        <f>JQ3/$B$3</f>
        <v>0.11538461538461539</v>
      </c>
      <c r="JS4" s="34">
        <f>JS3/$B$3</f>
        <v>0.47499999999999998</v>
      </c>
      <c r="JU4" s="34">
        <f>JU3/$B$3</f>
        <v>0.41538461538461541</v>
      </c>
      <c r="JW4" s="34">
        <f>JW3/$B$3</f>
        <v>0.82038461538461538</v>
      </c>
      <c r="JY4" s="34">
        <f>JY3/$B$3</f>
        <v>0.49788461538461531</v>
      </c>
      <c r="KA4" s="34">
        <f>KA3/$B$3</f>
        <v>0.3</v>
      </c>
      <c r="KC4" s="34">
        <f>KC3/$B$3</f>
        <v>4.5192307692307691E-2</v>
      </c>
      <c r="KE4" s="34">
        <f>KE3/$B$3</f>
        <v>0.2525</v>
      </c>
      <c r="KG4" s="34">
        <f>KG3/$B$3</f>
        <v>0.10288461538461538</v>
      </c>
      <c r="KI4" s="34">
        <f>KI3/$B$3</f>
        <v>0.35442307692307695</v>
      </c>
    </row>
    <row r="5" spans="1:295" x14ac:dyDescent="0.25">
      <c r="A5" s="12" t="s">
        <v>10</v>
      </c>
      <c r="B5" s="13">
        <v>20</v>
      </c>
      <c r="C5" s="35">
        <f t="shared" ref="C5:C9" si="0">B5/$B$3</f>
        <v>7.6923076923076927E-2</v>
      </c>
      <c r="D5" s="36">
        <v>0.8</v>
      </c>
      <c r="E5" s="27">
        <f t="shared" ref="E5:E6" si="1">D5*$B5</f>
        <v>16</v>
      </c>
      <c r="F5" s="36">
        <v>1</v>
      </c>
      <c r="G5" s="27">
        <f t="shared" ref="G5:G6" si="2">F5*$B5</f>
        <v>20</v>
      </c>
      <c r="H5" s="36">
        <v>0</v>
      </c>
      <c r="I5" s="27">
        <f t="shared" ref="I5:I6" si="3">H5*$B5</f>
        <v>0</v>
      </c>
      <c r="J5" s="36">
        <v>0</v>
      </c>
      <c r="K5" s="27">
        <f t="shared" ref="K5:K6" si="4">J5*$B5</f>
        <v>0</v>
      </c>
      <c r="L5" s="36">
        <v>0</v>
      </c>
      <c r="M5" s="27">
        <f t="shared" ref="M5:M6" si="5">L5*$B5</f>
        <v>0</v>
      </c>
      <c r="N5" s="36">
        <v>0.7</v>
      </c>
      <c r="O5" s="27">
        <f t="shared" ref="O5:O6" si="6">N5*$B5</f>
        <v>14</v>
      </c>
      <c r="P5" s="36">
        <v>1</v>
      </c>
      <c r="Q5" s="27">
        <f t="shared" ref="Q5:Q6" si="7">P5*$B5</f>
        <v>20</v>
      </c>
      <c r="R5" s="36">
        <v>1</v>
      </c>
      <c r="S5" s="27">
        <f t="shared" ref="S5:S6" si="8">R5*$B5</f>
        <v>20</v>
      </c>
      <c r="T5" s="36">
        <v>0.7</v>
      </c>
      <c r="U5" s="27">
        <f t="shared" ref="U5:U6" si="9">T5*$B5</f>
        <v>14</v>
      </c>
      <c r="V5" s="36">
        <v>1</v>
      </c>
      <c r="W5" s="27">
        <f t="shared" ref="W5:W6" si="10">V5*$B5</f>
        <v>20</v>
      </c>
      <c r="X5" s="36">
        <v>1</v>
      </c>
      <c r="Y5" s="27">
        <f t="shared" ref="Y5:Y6" si="11">X5*$B5</f>
        <v>20</v>
      </c>
      <c r="Z5" s="36">
        <v>1</v>
      </c>
      <c r="AA5" s="27">
        <f t="shared" ref="AA5:AA6" si="12">Z5*$B5</f>
        <v>20</v>
      </c>
      <c r="AB5" s="36">
        <v>1</v>
      </c>
      <c r="AC5" s="27">
        <f t="shared" ref="AC5:AC6" si="13">AB5*$B5</f>
        <v>20</v>
      </c>
      <c r="AD5" s="36">
        <v>0.7</v>
      </c>
      <c r="AE5" s="27">
        <f t="shared" ref="AE5:AE6" si="14">AD5*$B5</f>
        <v>14</v>
      </c>
      <c r="AF5" s="36">
        <v>1</v>
      </c>
      <c r="AG5" s="27">
        <f t="shared" ref="AG5:AG6" si="15">AF5*$B5</f>
        <v>20</v>
      </c>
      <c r="AH5" s="36">
        <v>1</v>
      </c>
      <c r="AI5" s="27">
        <f t="shared" ref="AI5:AI6" si="16">AH5*$B5</f>
        <v>20</v>
      </c>
      <c r="AJ5" s="36">
        <v>1</v>
      </c>
      <c r="AK5" s="27">
        <f t="shared" ref="AK5:AK6" si="17">AJ5*$B5</f>
        <v>20</v>
      </c>
      <c r="AL5" s="36">
        <v>1</v>
      </c>
      <c r="AM5" s="27">
        <f t="shared" ref="AM5:AM6" si="18">AL5*$B5</f>
        <v>20</v>
      </c>
      <c r="AN5" s="36">
        <v>1</v>
      </c>
      <c r="AO5" s="27">
        <f t="shared" ref="AO5:AO6" si="19">AN5*$B5</f>
        <v>20</v>
      </c>
      <c r="AP5" s="36">
        <v>1</v>
      </c>
      <c r="AQ5" s="27">
        <f t="shared" ref="AQ5:AQ6" si="20">AP5*$B5</f>
        <v>20</v>
      </c>
      <c r="AR5" s="36">
        <v>0.4</v>
      </c>
      <c r="AS5" s="27">
        <f t="shared" ref="AS5:AS6" si="21">AR5*$B5</f>
        <v>8</v>
      </c>
      <c r="AT5" s="36">
        <v>1</v>
      </c>
      <c r="AU5" s="27">
        <f t="shared" ref="AU5:AU6" si="22">AT5*$B5</f>
        <v>20</v>
      </c>
      <c r="AV5" s="36">
        <v>1</v>
      </c>
      <c r="AW5" s="27">
        <f t="shared" ref="AW5:AW6" si="23">AV5*$B5</f>
        <v>20</v>
      </c>
      <c r="AX5" s="36">
        <v>1</v>
      </c>
      <c r="AY5" s="27">
        <f t="shared" ref="AY5:AY6" si="24">AX5*$B5</f>
        <v>20</v>
      </c>
      <c r="AZ5" s="36">
        <v>0.2</v>
      </c>
      <c r="BA5" s="27">
        <f t="shared" ref="BA5:BA6" si="25">AZ5*$B5</f>
        <v>4</v>
      </c>
      <c r="BB5" s="36">
        <v>1</v>
      </c>
      <c r="BC5" s="27">
        <f t="shared" ref="BC5:BC6" si="26">BB5*$B5</f>
        <v>20</v>
      </c>
      <c r="BD5" s="36">
        <v>0.7</v>
      </c>
      <c r="BE5" s="27">
        <f t="shared" ref="BE5:BE6" si="27">BD5*$B5</f>
        <v>14</v>
      </c>
      <c r="BF5" s="36">
        <v>1</v>
      </c>
      <c r="BG5" s="27">
        <f t="shared" ref="BG5:BG6" si="28">BF5*$B5</f>
        <v>20</v>
      </c>
      <c r="BH5" s="36">
        <v>1</v>
      </c>
      <c r="BI5" s="27">
        <f t="shared" ref="BI5:BI6" si="29">BH5*$B5</f>
        <v>20</v>
      </c>
      <c r="BJ5" s="36">
        <v>1</v>
      </c>
      <c r="BK5" s="27">
        <f t="shared" ref="BK5:BK6" si="30">BJ5*$B5</f>
        <v>20</v>
      </c>
      <c r="BL5" s="36">
        <v>1</v>
      </c>
      <c r="BM5" s="27">
        <f t="shared" ref="BM5:BM6" si="31">BL5*$B5</f>
        <v>20</v>
      </c>
      <c r="BN5" s="36">
        <v>1</v>
      </c>
      <c r="BO5" s="27">
        <f t="shared" ref="BO5:BO6" si="32">BN5*$B5</f>
        <v>20</v>
      </c>
      <c r="BP5" s="36">
        <v>0.2</v>
      </c>
      <c r="BQ5" s="27">
        <f t="shared" ref="BQ5:BQ6" si="33">BP5*$B5</f>
        <v>4</v>
      </c>
      <c r="BR5" s="36">
        <v>1</v>
      </c>
      <c r="BS5" s="27">
        <f t="shared" ref="BS5:BS6" si="34">BR5*$B5</f>
        <v>20</v>
      </c>
      <c r="BT5" s="36">
        <v>0.2</v>
      </c>
      <c r="BU5" s="27">
        <f t="shared" ref="BU5:BU6" si="35">BT5*$B5</f>
        <v>4</v>
      </c>
      <c r="BV5" s="36">
        <v>0.2</v>
      </c>
      <c r="BW5" s="27">
        <f t="shared" ref="BW5:BW6" si="36">BV5*$B5</f>
        <v>4</v>
      </c>
      <c r="BX5" s="36">
        <v>1</v>
      </c>
      <c r="BY5" s="27">
        <f t="shared" ref="BY5:BY6" si="37">BX5*$B5</f>
        <v>20</v>
      </c>
      <c r="BZ5" s="36">
        <v>0.7</v>
      </c>
      <c r="CA5" s="27">
        <f t="shared" ref="CA5:CA6" si="38">BZ5*$B5</f>
        <v>14</v>
      </c>
      <c r="CB5" s="36">
        <v>1</v>
      </c>
      <c r="CC5" s="27">
        <f t="shared" ref="CC5:CC6" si="39">CB5*$B5</f>
        <v>20</v>
      </c>
      <c r="CD5" s="36">
        <v>0.7</v>
      </c>
      <c r="CE5" s="27">
        <f t="shared" ref="CE5:CE6" si="40">CD5*$B5</f>
        <v>14</v>
      </c>
      <c r="CF5" s="36">
        <v>1</v>
      </c>
      <c r="CG5" s="27">
        <f t="shared" ref="CG5:CG6" si="41">CF5*$B5</f>
        <v>20</v>
      </c>
      <c r="CH5" s="36">
        <v>1</v>
      </c>
      <c r="CI5" s="27">
        <f t="shared" ref="CI5:CI6" si="42">CH5*$B5</f>
        <v>20</v>
      </c>
      <c r="CJ5" s="36">
        <v>1</v>
      </c>
      <c r="CK5" s="27">
        <f t="shared" ref="CK5:CK6" si="43">CJ5*$B5</f>
        <v>20</v>
      </c>
      <c r="CL5" s="36">
        <v>1</v>
      </c>
      <c r="CM5" s="27">
        <f t="shared" ref="CM5:CM6" si="44">CL5*$B5</f>
        <v>20</v>
      </c>
      <c r="CN5" s="36">
        <v>0.7</v>
      </c>
      <c r="CO5" s="27">
        <f t="shared" ref="CO5:CO6" si="45">CN5*$B5</f>
        <v>14</v>
      </c>
      <c r="CP5" s="36">
        <v>1</v>
      </c>
      <c r="CQ5" s="27">
        <f t="shared" ref="CQ5:CQ6" si="46">CP5*$B5</f>
        <v>20</v>
      </c>
      <c r="CR5" s="36">
        <v>1</v>
      </c>
      <c r="CS5" s="27">
        <f t="shared" ref="CS5:CS6" si="47">CR5*$B5</f>
        <v>20</v>
      </c>
      <c r="CT5" s="36">
        <v>1</v>
      </c>
      <c r="CU5" s="27">
        <f t="shared" ref="CU5:CU6" si="48">CT5*$B5</f>
        <v>20</v>
      </c>
      <c r="CV5" s="36">
        <v>0</v>
      </c>
      <c r="CW5" s="27">
        <f t="shared" ref="CW5:CW6" si="49">CV5*$B5</f>
        <v>0</v>
      </c>
      <c r="CX5" s="36">
        <v>0.2</v>
      </c>
      <c r="CY5" s="27">
        <f t="shared" ref="CY5:CY6" si="50">CX5*$B5</f>
        <v>4</v>
      </c>
      <c r="CZ5" s="36">
        <v>1</v>
      </c>
      <c r="DA5" s="27">
        <f t="shared" ref="DA5:DA6" si="51">CZ5*$B5</f>
        <v>20</v>
      </c>
      <c r="DB5" s="36">
        <v>1</v>
      </c>
      <c r="DC5" s="27">
        <f t="shared" ref="DC5:DC6" si="52">DB5*$B5</f>
        <v>20</v>
      </c>
      <c r="DD5" s="36">
        <v>1</v>
      </c>
      <c r="DE5" s="27">
        <f t="shared" ref="DE5:DE6" si="53">DD5*$B5</f>
        <v>20</v>
      </c>
      <c r="DF5" s="36">
        <v>1</v>
      </c>
      <c r="DG5" s="27">
        <f t="shared" ref="DG5:DG6" si="54">DF5*$B5</f>
        <v>20</v>
      </c>
      <c r="DH5" s="36">
        <v>0</v>
      </c>
      <c r="DI5" s="27">
        <f t="shared" ref="DI5:DI6" si="55">DH5*$B5</f>
        <v>0</v>
      </c>
      <c r="DJ5" s="36">
        <v>1</v>
      </c>
      <c r="DK5" s="27">
        <f t="shared" ref="DK5:DK6" si="56">DJ5*$B5</f>
        <v>20</v>
      </c>
      <c r="DL5" s="36">
        <v>0.2</v>
      </c>
      <c r="DM5" s="27">
        <f t="shared" ref="DM5:DM6" si="57">DL5*$B5</f>
        <v>4</v>
      </c>
      <c r="DN5" s="36">
        <v>1</v>
      </c>
      <c r="DO5" s="27">
        <f t="shared" ref="DO5:DO6" si="58">DN5*$B5</f>
        <v>20</v>
      </c>
      <c r="DP5" s="36">
        <v>1</v>
      </c>
      <c r="DQ5" s="27">
        <f t="shared" ref="DQ5:DQ6" si="59">DP5*$B5</f>
        <v>20</v>
      </c>
      <c r="DR5" s="36">
        <v>1</v>
      </c>
      <c r="DS5" s="27">
        <f t="shared" ref="DS5:DS6" si="60">DR5*$B5</f>
        <v>20</v>
      </c>
      <c r="DT5" s="36">
        <v>1</v>
      </c>
      <c r="DU5" s="27">
        <f t="shared" ref="DU5:DU6" si="61">DT5*$B5</f>
        <v>20</v>
      </c>
      <c r="DV5" s="36">
        <v>1</v>
      </c>
      <c r="DW5" s="27">
        <f t="shared" ref="DW5:DW6" si="62">DV5*$B5</f>
        <v>20</v>
      </c>
      <c r="DX5" s="36">
        <v>1</v>
      </c>
      <c r="DY5" s="27">
        <f t="shared" ref="DY5:DY6" si="63">DX5*$B5</f>
        <v>20</v>
      </c>
      <c r="DZ5" s="36">
        <v>1</v>
      </c>
      <c r="EA5" s="27">
        <f t="shared" ref="EA5:EA6" si="64">DZ5*$B5</f>
        <v>20</v>
      </c>
      <c r="EB5" s="36">
        <v>0.4</v>
      </c>
      <c r="EC5" s="27">
        <f t="shared" ref="EC5:EC6" si="65">EB5*$B5</f>
        <v>8</v>
      </c>
      <c r="ED5" s="36">
        <v>1</v>
      </c>
      <c r="EE5" s="27">
        <f t="shared" ref="EE5:EE6" si="66">ED5*$B5</f>
        <v>20</v>
      </c>
      <c r="EF5" s="36">
        <v>1</v>
      </c>
      <c r="EG5" s="27">
        <f t="shared" ref="EG5:EG6" si="67">EF5*$B5</f>
        <v>20</v>
      </c>
      <c r="EH5" s="36">
        <v>1</v>
      </c>
      <c r="EI5" s="27">
        <f t="shared" ref="EI5:EI6" si="68">EH5*$B5</f>
        <v>20</v>
      </c>
      <c r="EJ5" s="36">
        <v>1</v>
      </c>
      <c r="EK5" s="27">
        <f t="shared" ref="EK5:EK6" si="69">EJ5*$B5</f>
        <v>20</v>
      </c>
      <c r="EL5" s="36">
        <v>1</v>
      </c>
      <c r="EM5" s="27">
        <f t="shared" ref="EM5:EM6" si="70">EL5*$B5</f>
        <v>20</v>
      </c>
      <c r="EN5" s="36">
        <v>1</v>
      </c>
      <c r="EO5" s="27">
        <f t="shared" ref="EO5:EO6" si="71">EN5*$B5</f>
        <v>20</v>
      </c>
      <c r="EP5" s="36">
        <v>1</v>
      </c>
      <c r="EQ5" s="27">
        <f t="shared" ref="EQ5:EQ6" si="72">EP5*$B5</f>
        <v>20</v>
      </c>
      <c r="ER5" s="36">
        <v>1</v>
      </c>
      <c r="ES5" s="27">
        <f t="shared" ref="ES5:ES6" si="73">ER5*$B5</f>
        <v>20</v>
      </c>
      <c r="ET5" s="36">
        <v>1</v>
      </c>
      <c r="EU5" s="27">
        <f t="shared" ref="EU5:EU6" si="74">ET5*$B5</f>
        <v>20</v>
      </c>
      <c r="EV5" s="36">
        <v>1</v>
      </c>
      <c r="EW5" s="27">
        <f t="shared" ref="EW5:EW6" si="75">EV5*$B5</f>
        <v>20</v>
      </c>
      <c r="EX5" s="36">
        <v>1</v>
      </c>
      <c r="EY5" s="27">
        <f t="shared" ref="EY5:EY6" si="76">EX5*$B5</f>
        <v>20</v>
      </c>
      <c r="EZ5" s="36">
        <v>1</v>
      </c>
      <c r="FA5" s="27">
        <f t="shared" ref="FA5:FA6" si="77">EZ5*$B5</f>
        <v>20</v>
      </c>
      <c r="FB5" s="36">
        <v>0.7</v>
      </c>
      <c r="FC5" s="27">
        <f t="shared" ref="FC5:FC6" si="78">FB5*$B5</f>
        <v>14</v>
      </c>
      <c r="FD5" s="36">
        <v>1</v>
      </c>
      <c r="FE5" s="27">
        <f t="shared" ref="FE5:FE6" si="79">FD5*$B5</f>
        <v>20</v>
      </c>
      <c r="FF5" s="36">
        <v>0.7</v>
      </c>
      <c r="FG5" s="27">
        <f t="shared" ref="FG5:FG6" si="80">FF5*$B5</f>
        <v>14</v>
      </c>
      <c r="FH5" s="36">
        <v>0.2</v>
      </c>
      <c r="FI5" s="27">
        <f t="shared" ref="FI5:FI6" si="81">FH5*$B5</f>
        <v>4</v>
      </c>
      <c r="FJ5" s="36">
        <v>1</v>
      </c>
      <c r="FK5" s="27">
        <f t="shared" ref="FK5:FK6" si="82">FJ5*$B5</f>
        <v>20</v>
      </c>
      <c r="FL5" s="36">
        <v>1</v>
      </c>
      <c r="FM5" s="27">
        <f t="shared" ref="FM5:FM6" si="83">FL5*$B5</f>
        <v>20</v>
      </c>
      <c r="FN5" s="36">
        <v>0.4</v>
      </c>
      <c r="FO5" s="27">
        <f t="shared" ref="FO5:FO6" si="84">FN5*$B5</f>
        <v>8</v>
      </c>
      <c r="FP5" s="36">
        <v>1</v>
      </c>
      <c r="FQ5" s="27">
        <f t="shared" ref="FQ5:FQ6" si="85">FP5*$B5</f>
        <v>20</v>
      </c>
      <c r="FR5" s="36">
        <v>1</v>
      </c>
      <c r="FS5" s="27">
        <f t="shared" ref="FS5:FS6" si="86">FR5*$B5</f>
        <v>20</v>
      </c>
      <c r="FT5" s="36">
        <v>1</v>
      </c>
      <c r="FU5" s="27">
        <f t="shared" ref="FU5:FU6" si="87">FT5*$B5</f>
        <v>20</v>
      </c>
      <c r="FV5" s="36">
        <v>0.7</v>
      </c>
      <c r="FW5" s="27">
        <f t="shared" ref="FW5:FW6" si="88">FV5*$B5</f>
        <v>14</v>
      </c>
      <c r="FX5" s="36">
        <v>1</v>
      </c>
      <c r="FY5" s="27">
        <f t="shared" ref="FY5:FY6" si="89">FX5*$B5</f>
        <v>20</v>
      </c>
      <c r="FZ5" s="36">
        <v>1</v>
      </c>
      <c r="GA5" s="27">
        <f t="shared" ref="GA5:GA6" si="90">FZ5*$B5</f>
        <v>20</v>
      </c>
      <c r="GB5" s="36">
        <v>0</v>
      </c>
      <c r="GC5" s="27">
        <f t="shared" ref="GC5:GC6" si="91">GB5*$B5</f>
        <v>0</v>
      </c>
      <c r="GD5" s="36">
        <v>1</v>
      </c>
      <c r="GE5" s="27">
        <f t="shared" ref="GE5:GE6" si="92">GD5*$B5</f>
        <v>20</v>
      </c>
      <c r="GF5" s="36">
        <v>1</v>
      </c>
      <c r="GG5" s="27">
        <f t="shared" ref="GG5:GG6" si="93">GF5*$B5</f>
        <v>20</v>
      </c>
      <c r="GH5" s="36">
        <v>1</v>
      </c>
      <c r="GI5" s="27">
        <f t="shared" ref="GI5:GI6" si="94">GH5*$B5</f>
        <v>20</v>
      </c>
      <c r="GJ5" s="36">
        <v>1</v>
      </c>
      <c r="GK5" s="27">
        <f t="shared" ref="GK5:GK6" si="95">GJ5*$B5</f>
        <v>20</v>
      </c>
      <c r="GL5" s="36">
        <v>1</v>
      </c>
      <c r="GM5" s="27">
        <f t="shared" ref="GM5:GM6" si="96">GL5*$B5</f>
        <v>20</v>
      </c>
      <c r="GN5" s="36">
        <v>1</v>
      </c>
      <c r="GO5" s="27">
        <f t="shared" ref="GO5:GO6" si="97">GN5*$B5</f>
        <v>20</v>
      </c>
      <c r="GP5" s="36">
        <v>0.4</v>
      </c>
      <c r="GQ5" s="27">
        <f t="shared" ref="GQ5:GQ6" si="98">GP5*$B5</f>
        <v>8</v>
      </c>
      <c r="GR5" s="36">
        <v>0</v>
      </c>
      <c r="GS5" s="27">
        <f t="shared" ref="GS5:GS6" si="99">GR5*$B5</f>
        <v>0</v>
      </c>
      <c r="GT5" s="36">
        <v>1</v>
      </c>
      <c r="GU5" s="27">
        <f t="shared" ref="GU5:GU6" si="100">GT5*$B5</f>
        <v>20</v>
      </c>
      <c r="GV5" s="36">
        <v>0.7</v>
      </c>
      <c r="GW5" s="27">
        <f t="shared" ref="GW5:GW6" si="101">GV5*$B5</f>
        <v>14</v>
      </c>
      <c r="GX5" s="36">
        <v>1</v>
      </c>
      <c r="GY5" s="27">
        <f t="shared" ref="GY5:GY6" si="102">GX5*$B5</f>
        <v>20</v>
      </c>
      <c r="GZ5" s="36">
        <v>1</v>
      </c>
      <c r="HA5" s="27">
        <f t="shared" ref="HA5:HA6" si="103">GZ5*$B5</f>
        <v>20</v>
      </c>
      <c r="HB5" s="36">
        <v>0</v>
      </c>
      <c r="HC5" s="27">
        <f t="shared" ref="HC5:HC6" si="104">HB5*$B5</f>
        <v>0</v>
      </c>
      <c r="HD5" s="36">
        <v>1</v>
      </c>
      <c r="HE5" s="27">
        <f t="shared" ref="HE5:HE6" si="105">HD5*$B5</f>
        <v>20</v>
      </c>
      <c r="HF5" s="36">
        <v>1</v>
      </c>
      <c r="HG5" s="27">
        <f t="shared" ref="HG5:HG6" si="106">HF5*$B5</f>
        <v>20</v>
      </c>
      <c r="HH5" s="36">
        <v>1</v>
      </c>
      <c r="HI5" s="27">
        <f t="shared" ref="HI5:HI6" si="107">HH5*$B5</f>
        <v>20</v>
      </c>
      <c r="HJ5" s="36">
        <v>1</v>
      </c>
      <c r="HK5" s="27">
        <f t="shared" ref="HK5:HK6" si="108">HJ5*$B5</f>
        <v>20</v>
      </c>
      <c r="HL5" s="36">
        <v>1</v>
      </c>
      <c r="HM5" s="27">
        <f t="shared" ref="HM5:HM6" si="109">HL5*$B5</f>
        <v>20</v>
      </c>
      <c r="HN5" s="36">
        <v>1</v>
      </c>
      <c r="HO5" s="27">
        <f t="shared" ref="HO5:HO6" si="110">HN5*$B5</f>
        <v>20</v>
      </c>
      <c r="HP5" s="36">
        <v>1</v>
      </c>
      <c r="HQ5" s="27">
        <f t="shared" ref="HQ5:HQ6" si="111">HP5*$B5</f>
        <v>20</v>
      </c>
      <c r="HR5" s="36">
        <v>0</v>
      </c>
      <c r="HS5" s="27">
        <f t="shared" ref="HS5:HS6" si="112">HR5*$B5</f>
        <v>0</v>
      </c>
      <c r="HT5" s="36">
        <v>1</v>
      </c>
      <c r="HU5" s="27">
        <f t="shared" ref="HU5:HU6" si="113">HT5*$B5</f>
        <v>20</v>
      </c>
      <c r="HV5" s="36">
        <v>0.7</v>
      </c>
      <c r="HW5" s="27">
        <f t="shared" ref="HW5:HW6" si="114">HV5*$B5</f>
        <v>14</v>
      </c>
      <c r="HX5" s="36">
        <v>0.4</v>
      </c>
      <c r="HY5" s="27">
        <f t="shared" ref="HY5:HY6" si="115">HX5*$B5</f>
        <v>8</v>
      </c>
      <c r="HZ5" s="36">
        <v>0.2</v>
      </c>
      <c r="IA5" s="27">
        <f t="shared" ref="IA5:IA6" si="116">HZ5*$B5</f>
        <v>4</v>
      </c>
      <c r="IB5" s="36">
        <v>1</v>
      </c>
      <c r="IC5" s="27">
        <f t="shared" ref="IC5:IC6" si="117">IB5*$B5</f>
        <v>20</v>
      </c>
      <c r="ID5" s="36">
        <v>1</v>
      </c>
      <c r="IE5" s="27">
        <f t="shared" ref="IE5:IE6" si="118">ID5*$B5</f>
        <v>20</v>
      </c>
      <c r="IF5" s="36">
        <v>1</v>
      </c>
      <c r="IG5" s="27">
        <f t="shared" ref="IG5:IG6" si="119">IF5*$B5</f>
        <v>20</v>
      </c>
      <c r="IH5" s="36">
        <v>1</v>
      </c>
      <c r="II5" s="27">
        <f t="shared" ref="II5:II6" si="120">IH5*$B5</f>
        <v>20</v>
      </c>
      <c r="IJ5" s="36">
        <v>1</v>
      </c>
      <c r="IK5" s="27">
        <f t="shared" ref="IK5:IK6" si="121">IJ5*$B5</f>
        <v>20</v>
      </c>
      <c r="IL5" s="36">
        <v>1</v>
      </c>
      <c r="IM5" s="27">
        <f t="shared" ref="IM5:IM6" si="122">IL5*$B5</f>
        <v>20</v>
      </c>
      <c r="IN5" s="36">
        <v>1</v>
      </c>
      <c r="IO5" s="27">
        <f t="shared" ref="IO5:IO6" si="123">IN5*$B5</f>
        <v>20</v>
      </c>
      <c r="IP5" s="36">
        <v>1</v>
      </c>
      <c r="IQ5" s="27">
        <f t="shared" ref="IQ5:IQ6" si="124">IP5*$B5</f>
        <v>20</v>
      </c>
      <c r="IR5" s="36">
        <v>1</v>
      </c>
      <c r="IS5" s="27">
        <f t="shared" ref="IS5:IS6" si="125">IR5*$B5</f>
        <v>20</v>
      </c>
      <c r="IT5" s="36">
        <v>1</v>
      </c>
      <c r="IU5" s="27">
        <f t="shared" ref="IU5:IU6" si="126">IT5*$B5</f>
        <v>20</v>
      </c>
      <c r="IV5" s="36">
        <v>1</v>
      </c>
      <c r="IW5" s="27">
        <f t="shared" ref="IW5:IW6" si="127">IV5*$B5</f>
        <v>20</v>
      </c>
      <c r="IX5" s="36">
        <v>1</v>
      </c>
      <c r="IY5" s="27">
        <f t="shared" ref="IY5:IY6" si="128">IX5*$B5</f>
        <v>20</v>
      </c>
      <c r="IZ5" s="36">
        <v>1</v>
      </c>
      <c r="JA5" s="27">
        <f t="shared" ref="JA5:JA6" si="129">IZ5*$B5</f>
        <v>20</v>
      </c>
      <c r="JB5" s="36">
        <v>1</v>
      </c>
      <c r="JC5" s="27">
        <f t="shared" ref="JC5:JC6" si="130">JB5*$B5</f>
        <v>20</v>
      </c>
      <c r="JD5" s="36">
        <v>1</v>
      </c>
      <c r="JE5" s="27">
        <f t="shared" ref="JE5:JE6" si="131">JD5*$B5</f>
        <v>20</v>
      </c>
      <c r="JF5" s="36">
        <v>1</v>
      </c>
      <c r="JG5" s="27">
        <f t="shared" ref="JG5:JG6" si="132">JF5*$B5</f>
        <v>20</v>
      </c>
      <c r="JH5" s="36">
        <v>1</v>
      </c>
      <c r="JI5" s="27">
        <f t="shared" ref="JI5:JI6" si="133">JH5*$B5</f>
        <v>20</v>
      </c>
      <c r="JJ5" s="36">
        <v>1</v>
      </c>
      <c r="JK5" s="27">
        <f t="shared" ref="JK5:JK6" si="134">JJ5*$B5</f>
        <v>20</v>
      </c>
      <c r="JL5" s="36">
        <v>0.2</v>
      </c>
      <c r="JM5" s="27">
        <f t="shared" ref="JM5:JM6" si="135">JL5*$B5</f>
        <v>4</v>
      </c>
      <c r="JN5" s="36">
        <v>1</v>
      </c>
      <c r="JO5" s="27">
        <f t="shared" ref="JO5:JO6" si="136">JN5*$B5</f>
        <v>20</v>
      </c>
      <c r="JP5" s="36">
        <v>1</v>
      </c>
      <c r="JQ5" s="27">
        <f t="shared" ref="JQ5:JQ6" si="137">JP5*$B5</f>
        <v>20</v>
      </c>
      <c r="JR5" s="36">
        <v>0.2</v>
      </c>
      <c r="JS5" s="27">
        <f t="shared" ref="JS5:JS6" si="138">JR5*$B5</f>
        <v>4</v>
      </c>
      <c r="JT5" s="36">
        <v>1</v>
      </c>
      <c r="JU5" s="27">
        <f t="shared" ref="JU5:JU6" si="139">JT5*$B5</f>
        <v>20</v>
      </c>
      <c r="JV5" s="36">
        <v>1</v>
      </c>
      <c r="JW5" s="27">
        <f t="shared" ref="JW5:JW6" si="140">JV5*$B5</f>
        <v>20</v>
      </c>
      <c r="JX5" s="36">
        <v>1</v>
      </c>
      <c r="JY5" s="27">
        <f t="shared" ref="JY5:JY6" si="141">JX5*$B5</f>
        <v>20</v>
      </c>
      <c r="JZ5" s="36">
        <v>0.7</v>
      </c>
      <c r="KA5" s="27">
        <f t="shared" ref="KA5:KA6" si="142">JZ5*$B5</f>
        <v>14</v>
      </c>
      <c r="KB5" s="36">
        <v>0</v>
      </c>
      <c r="KC5" s="27">
        <f t="shared" ref="KC5:KC6" si="143">KB5*$B5</f>
        <v>0</v>
      </c>
      <c r="KD5" s="36">
        <v>0</v>
      </c>
      <c r="KE5" s="27">
        <f t="shared" ref="KE5:KE6" si="144">KD5*$B5</f>
        <v>0</v>
      </c>
      <c r="KF5" s="36">
        <v>0</v>
      </c>
      <c r="KG5" s="27">
        <f t="shared" ref="KG5:KG6" si="145">KF5*$B5</f>
        <v>0</v>
      </c>
      <c r="KH5" s="36">
        <v>1</v>
      </c>
      <c r="KI5" s="27">
        <f t="shared" ref="KI5:KI6" si="146">KH5*$B5</f>
        <v>20</v>
      </c>
    </row>
    <row r="6" spans="1:295" x14ac:dyDescent="0.25">
      <c r="A6" s="12" t="s">
        <v>12</v>
      </c>
      <c r="B6" s="13">
        <v>5</v>
      </c>
      <c r="C6" s="35">
        <f t="shared" si="0"/>
        <v>1.9230769230769232E-2</v>
      </c>
      <c r="D6" s="36">
        <v>1</v>
      </c>
      <c r="E6" s="27">
        <f t="shared" si="1"/>
        <v>5</v>
      </c>
      <c r="F6" s="36">
        <v>1</v>
      </c>
      <c r="G6" s="27">
        <f t="shared" si="2"/>
        <v>5</v>
      </c>
      <c r="H6" s="36">
        <v>1</v>
      </c>
      <c r="I6" s="27">
        <f t="shared" si="3"/>
        <v>5</v>
      </c>
      <c r="J6" s="36">
        <v>1</v>
      </c>
      <c r="K6" s="27">
        <f t="shared" si="4"/>
        <v>5</v>
      </c>
      <c r="L6" s="36">
        <v>0.7</v>
      </c>
      <c r="M6" s="27">
        <f t="shared" si="5"/>
        <v>3.5</v>
      </c>
      <c r="N6" s="36">
        <v>1</v>
      </c>
      <c r="O6" s="27">
        <f t="shared" si="6"/>
        <v>5</v>
      </c>
      <c r="P6" s="36">
        <v>1</v>
      </c>
      <c r="Q6" s="27">
        <f t="shared" si="7"/>
        <v>5</v>
      </c>
      <c r="R6" s="36">
        <v>1</v>
      </c>
      <c r="S6" s="27">
        <f t="shared" si="8"/>
        <v>5</v>
      </c>
      <c r="T6" s="36">
        <v>1</v>
      </c>
      <c r="U6" s="27">
        <f t="shared" si="9"/>
        <v>5</v>
      </c>
      <c r="V6" s="36">
        <v>1</v>
      </c>
      <c r="W6" s="27">
        <f t="shared" si="10"/>
        <v>5</v>
      </c>
      <c r="X6" s="36">
        <v>0.7</v>
      </c>
      <c r="Y6" s="27">
        <f t="shared" si="11"/>
        <v>3.5</v>
      </c>
      <c r="Z6" s="36">
        <v>1</v>
      </c>
      <c r="AA6" s="27">
        <f t="shared" si="12"/>
        <v>5</v>
      </c>
      <c r="AB6" s="36">
        <v>1</v>
      </c>
      <c r="AC6" s="27">
        <f t="shared" si="13"/>
        <v>5</v>
      </c>
      <c r="AD6" s="36">
        <v>1</v>
      </c>
      <c r="AE6" s="27">
        <f t="shared" si="14"/>
        <v>5</v>
      </c>
      <c r="AF6" s="36">
        <v>1</v>
      </c>
      <c r="AG6" s="27">
        <f t="shared" si="15"/>
        <v>5</v>
      </c>
      <c r="AH6" s="36">
        <v>0.4</v>
      </c>
      <c r="AI6" s="27">
        <f t="shared" si="16"/>
        <v>2</v>
      </c>
      <c r="AJ6" s="36">
        <v>1</v>
      </c>
      <c r="AK6" s="27">
        <f t="shared" si="17"/>
        <v>5</v>
      </c>
      <c r="AL6" s="36">
        <v>1</v>
      </c>
      <c r="AM6" s="27">
        <f t="shared" si="18"/>
        <v>5</v>
      </c>
      <c r="AN6" s="36">
        <v>1</v>
      </c>
      <c r="AO6" s="27">
        <f t="shared" si="19"/>
        <v>5</v>
      </c>
      <c r="AP6" s="36">
        <v>1</v>
      </c>
      <c r="AQ6" s="27">
        <f t="shared" si="20"/>
        <v>5</v>
      </c>
      <c r="AR6" s="36">
        <v>1</v>
      </c>
      <c r="AS6" s="27">
        <f t="shared" si="21"/>
        <v>5</v>
      </c>
      <c r="AT6" s="36">
        <v>1</v>
      </c>
      <c r="AU6" s="27">
        <f t="shared" si="22"/>
        <v>5</v>
      </c>
      <c r="AV6" s="36">
        <v>1</v>
      </c>
      <c r="AW6" s="27">
        <f t="shared" si="23"/>
        <v>5</v>
      </c>
      <c r="AX6" s="36">
        <v>1</v>
      </c>
      <c r="AY6" s="27">
        <f t="shared" si="24"/>
        <v>5</v>
      </c>
      <c r="AZ6" s="36">
        <v>1</v>
      </c>
      <c r="BA6" s="27">
        <f t="shared" si="25"/>
        <v>5</v>
      </c>
      <c r="BB6" s="36">
        <v>1</v>
      </c>
      <c r="BC6" s="27">
        <f t="shared" si="26"/>
        <v>5</v>
      </c>
      <c r="BD6" s="36">
        <v>1</v>
      </c>
      <c r="BE6" s="27">
        <f t="shared" si="27"/>
        <v>5</v>
      </c>
      <c r="BF6" s="36">
        <v>1</v>
      </c>
      <c r="BG6" s="27">
        <f t="shared" si="28"/>
        <v>5</v>
      </c>
      <c r="BH6" s="36">
        <v>1</v>
      </c>
      <c r="BI6" s="27">
        <f t="shared" si="29"/>
        <v>5</v>
      </c>
      <c r="BJ6" s="36">
        <v>1</v>
      </c>
      <c r="BK6" s="27">
        <f t="shared" si="30"/>
        <v>5</v>
      </c>
      <c r="BL6" s="36">
        <v>1</v>
      </c>
      <c r="BM6" s="27">
        <f t="shared" si="31"/>
        <v>5</v>
      </c>
      <c r="BN6" s="36">
        <v>1</v>
      </c>
      <c r="BO6" s="27">
        <f t="shared" si="32"/>
        <v>5</v>
      </c>
      <c r="BP6" s="36">
        <v>1</v>
      </c>
      <c r="BQ6" s="27">
        <f t="shared" si="33"/>
        <v>5</v>
      </c>
      <c r="BR6" s="36">
        <v>1</v>
      </c>
      <c r="BS6" s="27">
        <f t="shared" si="34"/>
        <v>5</v>
      </c>
      <c r="BT6" s="36">
        <v>1</v>
      </c>
      <c r="BU6" s="27">
        <f t="shared" si="35"/>
        <v>5</v>
      </c>
      <c r="BV6" s="36">
        <v>1</v>
      </c>
      <c r="BW6" s="27">
        <f t="shared" si="36"/>
        <v>5</v>
      </c>
      <c r="BX6" s="36">
        <v>1</v>
      </c>
      <c r="BY6" s="27">
        <f t="shared" si="37"/>
        <v>5</v>
      </c>
      <c r="BZ6" s="36">
        <v>1</v>
      </c>
      <c r="CA6" s="27">
        <f t="shared" si="38"/>
        <v>5</v>
      </c>
      <c r="CB6" s="36">
        <v>1</v>
      </c>
      <c r="CC6" s="27">
        <f t="shared" si="39"/>
        <v>5</v>
      </c>
      <c r="CD6" s="36">
        <v>1</v>
      </c>
      <c r="CE6" s="27">
        <f t="shared" si="40"/>
        <v>5</v>
      </c>
      <c r="CF6" s="36">
        <v>1</v>
      </c>
      <c r="CG6" s="27">
        <f t="shared" si="41"/>
        <v>5</v>
      </c>
      <c r="CH6" s="36">
        <v>1</v>
      </c>
      <c r="CI6" s="27">
        <f t="shared" si="42"/>
        <v>5</v>
      </c>
      <c r="CJ6" s="36">
        <v>1</v>
      </c>
      <c r="CK6" s="27">
        <f t="shared" si="43"/>
        <v>5</v>
      </c>
      <c r="CL6" s="36">
        <v>0.4</v>
      </c>
      <c r="CM6" s="27">
        <f t="shared" si="44"/>
        <v>2</v>
      </c>
      <c r="CN6" s="36">
        <v>1</v>
      </c>
      <c r="CO6" s="27">
        <f t="shared" si="45"/>
        <v>5</v>
      </c>
      <c r="CP6" s="36">
        <v>1</v>
      </c>
      <c r="CQ6" s="27">
        <f t="shared" si="46"/>
        <v>5</v>
      </c>
      <c r="CR6" s="36">
        <v>1</v>
      </c>
      <c r="CS6" s="27">
        <f t="shared" si="47"/>
        <v>5</v>
      </c>
      <c r="CT6" s="36">
        <v>1</v>
      </c>
      <c r="CU6" s="27">
        <f t="shared" si="48"/>
        <v>5</v>
      </c>
      <c r="CV6" s="36">
        <v>0</v>
      </c>
      <c r="CW6" s="27">
        <f t="shared" si="49"/>
        <v>0</v>
      </c>
      <c r="CX6" s="36">
        <v>1</v>
      </c>
      <c r="CY6" s="27">
        <f t="shared" si="50"/>
        <v>5</v>
      </c>
      <c r="CZ6" s="36">
        <v>1</v>
      </c>
      <c r="DA6" s="27">
        <f t="shared" si="51"/>
        <v>5</v>
      </c>
      <c r="DB6" s="36">
        <v>1</v>
      </c>
      <c r="DC6" s="27">
        <f t="shared" si="52"/>
        <v>5</v>
      </c>
      <c r="DD6" s="36">
        <v>1</v>
      </c>
      <c r="DE6" s="27">
        <f t="shared" si="53"/>
        <v>5</v>
      </c>
      <c r="DF6" s="36">
        <v>1</v>
      </c>
      <c r="DG6" s="27">
        <f t="shared" si="54"/>
        <v>5</v>
      </c>
      <c r="DH6" s="36">
        <v>0</v>
      </c>
      <c r="DI6" s="27">
        <f t="shared" si="55"/>
        <v>0</v>
      </c>
      <c r="DJ6" s="36">
        <v>1</v>
      </c>
      <c r="DK6" s="27">
        <f t="shared" si="56"/>
        <v>5</v>
      </c>
      <c r="DL6" s="36">
        <v>1</v>
      </c>
      <c r="DM6" s="27">
        <f t="shared" si="57"/>
        <v>5</v>
      </c>
      <c r="DN6" s="36">
        <v>1</v>
      </c>
      <c r="DO6" s="27">
        <f t="shared" si="58"/>
        <v>5</v>
      </c>
      <c r="DP6" s="36">
        <v>1</v>
      </c>
      <c r="DQ6" s="27">
        <f t="shared" si="59"/>
        <v>5</v>
      </c>
      <c r="DR6" s="36">
        <v>1</v>
      </c>
      <c r="DS6" s="27">
        <f t="shared" si="60"/>
        <v>5</v>
      </c>
      <c r="DT6" s="36">
        <v>1</v>
      </c>
      <c r="DU6" s="27">
        <f t="shared" si="61"/>
        <v>5</v>
      </c>
      <c r="DV6" s="36">
        <v>1</v>
      </c>
      <c r="DW6" s="27">
        <f t="shared" si="62"/>
        <v>5</v>
      </c>
      <c r="DX6" s="36">
        <v>1</v>
      </c>
      <c r="DY6" s="27">
        <f t="shared" si="63"/>
        <v>5</v>
      </c>
      <c r="DZ6" s="36">
        <v>1</v>
      </c>
      <c r="EA6" s="27">
        <f t="shared" si="64"/>
        <v>5</v>
      </c>
      <c r="EB6" s="36">
        <v>1</v>
      </c>
      <c r="EC6" s="27">
        <f t="shared" si="65"/>
        <v>5</v>
      </c>
      <c r="ED6" s="36">
        <v>1</v>
      </c>
      <c r="EE6" s="27">
        <f t="shared" si="66"/>
        <v>5</v>
      </c>
      <c r="EF6" s="36">
        <v>1</v>
      </c>
      <c r="EG6" s="27">
        <f t="shared" si="67"/>
        <v>5</v>
      </c>
      <c r="EH6" s="36">
        <v>1</v>
      </c>
      <c r="EI6" s="27">
        <f t="shared" si="68"/>
        <v>5</v>
      </c>
      <c r="EJ6" s="36">
        <v>1</v>
      </c>
      <c r="EK6" s="27">
        <f t="shared" si="69"/>
        <v>5</v>
      </c>
      <c r="EL6" s="36">
        <v>1</v>
      </c>
      <c r="EM6" s="27">
        <f t="shared" si="70"/>
        <v>5</v>
      </c>
      <c r="EN6" s="36">
        <v>1</v>
      </c>
      <c r="EO6" s="27">
        <f t="shared" si="71"/>
        <v>5</v>
      </c>
      <c r="EP6" s="36">
        <v>1</v>
      </c>
      <c r="EQ6" s="27">
        <f t="shared" si="72"/>
        <v>5</v>
      </c>
      <c r="ER6" s="36">
        <v>1</v>
      </c>
      <c r="ES6" s="27">
        <f t="shared" si="73"/>
        <v>5</v>
      </c>
      <c r="ET6" s="36">
        <v>1</v>
      </c>
      <c r="EU6" s="27">
        <f t="shared" si="74"/>
        <v>5</v>
      </c>
      <c r="EV6" s="36">
        <v>1</v>
      </c>
      <c r="EW6" s="27">
        <f t="shared" si="75"/>
        <v>5</v>
      </c>
      <c r="EX6" s="36">
        <v>1</v>
      </c>
      <c r="EY6" s="27">
        <f t="shared" si="76"/>
        <v>5</v>
      </c>
      <c r="EZ6" s="36">
        <v>1</v>
      </c>
      <c r="FA6" s="27">
        <f t="shared" si="77"/>
        <v>5</v>
      </c>
      <c r="FB6" s="36">
        <v>1</v>
      </c>
      <c r="FC6" s="27">
        <f t="shared" si="78"/>
        <v>5</v>
      </c>
      <c r="FD6" s="36">
        <v>1</v>
      </c>
      <c r="FE6" s="27">
        <f t="shared" si="79"/>
        <v>5</v>
      </c>
      <c r="FF6" s="36">
        <v>1</v>
      </c>
      <c r="FG6" s="27">
        <f t="shared" si="80"/>
        <v>5</v>
      </c>
      <c r="FH6" s="36">
        <v>1</v>
      </c>
      <c r="FI6" s="27">
        <f t="shared" si="81"/>
        <v>5</v>
      </c>
      <c r="FJ6" s="36">
        <v>1</v>
      </c>
      <c r="FK6" s="27">
        <f t="shared" si="82"/>
        <v>5</v>
      </c>
      <c r="FL6" s="36">
        <v>1</v>
      </c>
      <c r="FM6" s="27">
        <f t="shared" si="83"/>
        <v>5</v>
      </c>
      <c r="FN6" s="36">
        <v>1</v>
      </c>
      <c r="FO6" s="27">
        <f t="shared" si="84"/>
        <v>5</v>
      </c>
      <c r="FP6" s="36">
        <v>1</v>
      </c>
      <c r="FQ6" s="27">
        <f t="shared" si="85"/>
        <v>5</v>
      </c>
      <c r="FR6" s="36">
        <v>1</v>
      </c>
      <c r="FS6" s="27">
        <f t="shared" si="86"/>
        <v>5</v>
      </c>
      <c r="FT6" s="36">
        <v>1</v>
      </c>
      <c r="FU6" s="27">
        <f t="shared" si="87"/>
        <v>5</v>
      </c>
      <c r="FV6" s="36">
        <v>1</v>
      </c>
      <c r="FW6" s="27">
        <f t="shared" si="88"/>
        <v>5</v>
      </c>
      <c r="FX6" s="36">
        <v>1</v>
      </c>
      <c r="FY6" s="27">
        <f t="shared" si="89"/>
        <v>5</v>
      </c>
      <c r="FZ6" s="36">
        <v>1</v>
      </c>
      <c r="GA6" s="27">
        <f t="shared" si="90"/>
        <v>5</v>
      </c>
      <c r="GB6" s="36">
        <v>0</v>
      </c>
      <c r="GC6" s="27">
        <f t="shared" si="91"/>
        <v>0</v>
      </c>
      <c r="GD6" s="36">
        <v>1</v>
      </c>
      <c r="GE6" s="27">
        <f t="shared" si="92"/>
        <v>5</v>
      </c>
      <c r="GF6" s="36">
        <v>1</v>
      </c>
      <c r="GG6" s="27">
        <f t="shared" si="93"/>
        <v>5</v>
      </c>
      <c r="GH6" s="36">
        <v>1</v>
      </c>
      <c r="GI6" s="27">
        <f t="shared" si="94"/>
        <v>5</v>
      </c>
      <c r="GJ6" s="36">
        <v>1</v>
      </c>
      <c r="GK6" s="27">
        <f t="shared" si="95"/>
        <v>5</v>
      </c>
      <c r="GL6" s="36">
        <v>1</v>
      </c>
      <c r="GM6" s="27">
        <f t="shared" si="96"/>
        <v>5</v>
      </c>
      <c r="GN6" s="36">
        <v>1</v>
      </c>
      <c r="GO6" s="27">
        <f t="shared" si="97"/>
        <v>5</v>
      </c>
      <c r="GP6" s="36">
        <v>1</v>
      </c>
      <c r="GQ6" s="27">
        <f t="shared" si="98"/>
        <v>5</v>
      </c>
      <c r="GR6" s="36">
        <v>0</v>
      </c>
      <c r="GS6" s="27">
        <f t="shared" si="99"/>
        <v>0</v>
      </c>
      <c r="GT6" s="36">
        <v>1</v>
      </c>
      <c r="GU6" s="27">
        <f t="shared" si="100"/>
        <v>5</v>
      </c>
      <c r="GV6" s="36">
        <v>1</v>
      </c>
      <c r="GW6" s="27">
        <f t="shared" si="101"/>
        <v>5</v>
      </c>
      <c r="GX6" s="36">
        <v>1</v>
      </c>
      <c r="GY6" s="27">
        <f t="shared" si="102"/>
        <v>5</v>
      </c>
      <c r="GZ6" s="36">
        <v>1</v>
      </c>
      <c r="HA6" s="27">
        <f t="shared" si="103"/>
        <v>5</v>
      </c>
      <c r="HB6" s="36">
        <v>0.7</v>
      </c>
      <c r="HC6" s="27">
        <f t="shared" si="104"/>
        <v>3.5</v>
      </c>
      <c r="HD6" s="36">
        <v>1</v>
      </c>
      <c r="HE6" s="27">
        <f t="shared" si="105"/>
        <v>5</v>
      </c>
      <c r="HF6" s="36">
        <v>1</v>
      </c>
      <c r="HG6" s="27">
        <f t="shared" si="106"/>
        <v>5</v>
      </c>
      <c r="HH6" s="36">
        <v>1</v>
      </c>
      <c r="HI6" s="27">
        <f t="shared" si="107"/>
        <v>5</v>
      </c>
      <c r="HJ6" s="36">
        <v>1</v>
      </c>
      <c r="HK6" s="27">
        <f t="shared" si="108"/>
        <v>5</v>
      </c>
      <c r="HL6" s="36">
        <v>1</v>
      </c>
      <c r="HM6" s="27">
        <f t="shared" si="109"/>
        <v>5</v>
      </c>
      <c r="HN6" s="36">
        <v>1</v>
      </c>
      <c r="HO6" s="27">
        <f t="shared" si="110"/>
        <v>5</v>
      </c>
      <c r="HP6" s="36">
        <v>1</v>
      </c>
      <c r="HQ6" s="27">
        <f t="shared" si="111"/>
        <v>5</v>
      </c>
      <c r="HR6" s="36">
        <v>0</v>
      </c>
      <c r="HS6" s="27">
        <f t="shared" si="112"/>
        <v>0</v>
      </c>
      <c r="HT6" s="36">
        <v>1</v>
      </c>
      <c r="HU6" s="27">
        <f t="shared" si="113"/>
        <v>5</v>
      </c>
      <c r="HV6" s="36">
        <v>1</v>
      </c>
      <c r="HW6" s="27">
        <f t="shared" si="114"/>
        <v>5</v>
      </c>
      <c r="HX6" s="36">
        <v>1</v>
      </c>
      <c r="HY6" s="27">
        <f t="shared" si="115"/>
        <v>5</v>
      </c>
      <c r="HZ6" s="36">
        <v>1</v>
      </c>
      <c r="IA6" s="27">
        <f t="shared" si="116"/>
        <v>5</v>
      </c>
      <c r="IB6" s="36">
        <v>1</v>
      </c>
      <c r="IC6" s="27">
        <f t="shared" si="117"/>
        <v>5</v>
      </c>
      <c r="ID6" s="36">
        <v>1</v>
      </c>
      <c r="IE6" s="27">
        <f t="shared" si="118"/>
        <v>5</v>
      </c>
      <c r="IF6" s="36">
        <v>1</v>
      </c>
      <c r="IG6" s="27">
        <f t="shared" si="119"/>
        <v>5</v>
      </c>
      <c r="IH6" s="36">
        <v>1</v>
      </c>
      <c r="II6" s="27">
        <f t="shared" si="120"/>
        <v>5</v>
      </c>
      <c r="IJ6" s="36">
        <v>1</v>
      </c>
      <c r="IK6" s="27">
        <f t="shared" si="121"/>
        <v>5</v>
      </c>
      <c r="IL6" s="36">
        <v>1</v>
      </c>
      <c r="IM6" s="27">
        <f t="shared" si="122"/>
        <v>5</v>
      </c>
      <c r="IN6" s="36">
        <v>1</v>
      </c>
      <c r="IO6" s="27">
        <f t="shared" si="123"/>
        <v>5</v>
      </c>
      <c r="IP6" s="36">
        <v>1</v>
      </c>
      <c r="IQ6" s="27">
        <f t="shared" si="124"/>
        <v>5</v>
      </c>
      <c r="IR6" s="36">
        <v>1</v>
      </c>
      <c r="IS6" s="27">
        <f t="shared" si="125"/>
        <v>5</v>
      </c>
      <c r="IT6" s="36">
        <v>0.7</v>
      </c>
      <c r="IU6" s="27">
        <f t="shared" si="126"/>
        <v>3.5</v>
      </c>
      <c r="IV6" s="36">
        <v>1</v>
      </c>
      <c r="IW6" s="27">
        <f t="shared" si="127"/>
        <v>5</v>
      </c>
      <c r="IX6" s="36">
        <v>0.7</v>
      </c>
      <c r="IY6" s="27">
        <f t="shared" si="128"/>
        <v>3.5</v>
      </c>
      <c r="IZ6" s="36">
        <v>0.4</v>
      </c>
      <c r="JA6" s="27">
        <f t="shared" si="129"/>
        <v>2</v>
      </c>
      <c r="JB6" s="36">
        <v>1</v>
      </c>
      <c r="JC6" s="27">
        <f t="shared" si="130"/>
        <v>5</v>
      </c>
      <c r="JD6" s="36">
        <v>0.7</v>
      </c>
      <c r="JE6" s="27">
        <f t="shared" si="131"/>
        <v>3.5</v>
      </c>
      <c r="JF6" s="36">
        <v>1</v>
      </c>
      <c r="JG6" s="27">
        <f t="shared" si="132"/>
        <v>5</v>
      </c>
      <c r="JH6" s="36">
        <v>1</v>
      </c>
      <c r="JI6" s="27">
        <f t="shared" si="133"/>
        <v>5</v>
      </c>
      <c r="JJ6" s="36">
        <v>1</v>
      </c>
      <c r="JK6" s="27">
        <f t="shared" si="134"/>
        <v>5</v>
      </c>
      <c r="JL6" s="36">
        <v>1</v>
      </c>
      <c r="JM6" s="27">
        <f t="shared" si="135"/>
        <v>5</v>
      </c>
      <c r="JN6" s="36">
        <v>1</v>
      </c>
      <c r="JO6" s="27">
        <f t="shared" si="136"/>
        <v>5</v>
      </c>
      <c r="JP6" s="36">
        <v>1</v>
      </c>
      <c r="JQ6" s="27">
        <f t="shared" si="137"/>
        <v>5</v>
      </c>
      <c r="JR6" s="36">
        <v>1</v>
      </c>
      <c r="JS6" s="27">
        <f t="shared" si="138"/>
        <v>5</v>
      </c>
      <c r="JT6" s="36">
        <v>1</v>
      </c>
      <c r="JU6" s="27">
        <f t="shared" si="139"/>
        <v>5</v>
      </c>
      <c r="JV6" s="36">
        <v>1</v>
      </c>
      <c r="JW6" s="27">
        <f t="shared" si="140"/>
        <v>5</v>
      </c>
      <c r="JX6" s="36">
        <v>1</v>
      </c>
      <c r="JY6" s="27">
        <f t="shared" si="141"/>
        <v>5</v>
      </c>
      <c r="JZ6" s="36">
        <v>1</v>
      </c>
      <c r="KA6" s="27">
        <f t="shared" si="142"/>
        <v>5</v>
      </c>
      <c r="KB6" s="36">
        <v>0</v>
      </c>
      <c r="KC6" s="27">
        <f t="shared" si="143"/>
        <v>0</v>
      </c>
      <c r="KD6" s="36">
        <v>0</v>
      </c>
      <c r="KE6" s="27">
        <f t="shared" si="144"/>
        <v>0</v>
      </c>
      <c r="KF6" s="36">
        <v>0</v>
      </c>
      <c r="KG6" s="27">
        <f t="shared" si="145"/>
        <v>0</v>
      </c>
      <c r="KH6" s="36">
        <v>1</v>
      </c>
      <c r="KI6" s="27">
        <f t="shared" si="146"/>
        <v>5</v>
      </c>
    </row>
    <row r="7" spans="1:295" x14ac:dyDescent="0.25">
      <c r="A7" s="12" t="s">
        <v>14</v>
      </c>
      <c r="B7" s="13">
        <v>5</v>
      </c>
      <c r="C7" s="35">
        <f t="shared" si="0"/>
        <v>1.9230769230769232E-2</v>
      </c>
      <c r="D7" s="27" t="s">
        <v>207</v>
      </c>
      <c r="E7" s="27">
        <f>IF(D7="Y",$B7,0)</f>
        <v>5</v>
      </c>
      <c r="F7" s="27" t="s">
        <v>207</v>
      </c>
      <c r="G7" s="27">
        <f>IF(F7="Y",$B7,0)</f>
        <v>5</v>
      </c>
      <c r="H7" s="27" t="s">
        <v>208</v>
      </c>
      <c r="I7" s="27">
        <f>IF(H7="Y",$B7,0)</f>
        <v>0</v>
      </c>
      <c r="J7" s="27" t="s">
        <v>208</v>
      </c>
      <c r="K7" s="27">
        <f>IF(J7="Y",$B7,0)</f>
        <v>0</v>
      </c>
      <c r="L7" s="27" t="s">
        <v>208</v>
      </c>
      <c r="M7" s="27">
        <f>IF(L7="Y",$B7,0)</f>
        <v>0</v>
      </c>
      <c r="N7" s="27" t="s">
        <v>209</v>
      </c>
      <c r="O7" s="27">
        <f>IF(N7="Y",$B7,0)</f>
        <v>5</v>
      </c>
      <c r="P7" s="27" t="s">
        <v>209</v>
      </c>
      <c r="Q7" s="27">
        <f>IF(P7="Y",$B7,0)</f>
        <v>5</v>
      </c>
      <c r="R7" s="27" t="s">
        <v>209</v>
      </c>
      <c r="S7" s="27">
        <f>IF(R7="Y",$B7,0)</f>
        <v>5</v>
      </c>
      <c r="T7" s="27" t="s">
        <v>209</v>
      </c>
      <c r="U7" s="27">
        <f>IF(T7="Y",$B7,0)</f>
        <v>5</v>
      </c>
      <c r="V7" s="27" t="s">
        <v>208</v>
      </c>
      <c r="W7" s="27">
        <f>IF(V7="Y",$B7,0)</f>
        <v>0</v>
      </c>
      <c r="X7" s="27" t="s">
        <v>207</v>
      </c>
      <c r="Y7" s="27">
        <f>IF(X7="Y",$B7,0)</f>
        <v>5</v>
      </c>
      <c r="Z7" s="27" t="s">
        <v>209</v>
      </c>
      <c r="AA7" s="27">
        <f>IF(Z7="Y",$B7,0)</f>
        <v>5</v>
      </c>
      <c r="AB7" s="27" t="s">
        <v>209</v>
      </c>
      <c r="AC7" s="27">
        <f>IF(AB7="Y",$B7,0)</f>
        <v>5</v>
      </c>
      <c r="AD7" s="27" t="s">
        <v>209</v>
      </c>
      <c r="AE7" s="27">
        <f>IF(AD7="Y",$B7,0)</f>
        <v>5</v>
      </c>
      <c r="AF7" s="27" t="s">
        <v>209</v>
      </c>
      <c r="AG7" s="27">
        <f>IF(AF7="Y",$B7,0)</f>
        <v>5</v>
      </c>
      <c r="AH7" s="27" t="s">
        <v>209</v>
      </c>
      <c r="AI7" s="27">
        <f>IF(AH7="Y",$B7,0)</f>
        <v>5</v>
      </c>
      <c r="AJ7" s="27" t="s">
        <v>209</v>
      </c>
      <c r="AK7" s="27">
        <f>IF(AJ7="Y",$B7,0)</f>
        <v>5</v>
      </c>
      <c r="AL7" s="27" t="s">
        <v>209</v>
      </c>
      <c r="AM7" s="27">
        <f>IF(AL7="Y",$B7,0)</f>
        <v>5</v>
      </c>
      <c r="AN7" s="27" t="s">
        <v>209</v>
      </c>
      <c r="AO7" s="27">
        <f>IF(AN7="Y",$B7,0)</f>
        <v>5</v>
      </c>
      <c r="AP7" s="27" t="s">
        <v>209</v>
      </c>
      <c r="AQ7" s="27">
        <f>IF(AP7="Y",$B7,0)</f>
        <v>5</v>
      </c>
      <c r="AR7" s="27" t="s">
        <v>209</v>
      </c>
      <c r="AS7" s="27">
        <f>IF(AR7="Y",$B7,0)</f>
        <v>5</v>
      </c>
      <c r="AT7" s="27" t="s">
        <v>209</v>
      </c>
      <c r="AU7" s="27">
        <f>IF(AT7="Y",$B7,0)</f>
        <v>5</v>
      </c>
      <c r="AV7" s="27" t="s">
        <v>209</v>
      </c>
      <c r="AW7" s="27">
        <f>IF(AV7="Y",$B7,0)</f>
        <v>5</v>
      </c>
      <c r="AX7" s="27" t="s">
        <v>209</v>
      </c>
      <c r="AY7" s="27">
        <f>IF(AX7="Y",$B7,0)</f>
        <v>5</v>
      </c>
      <c r="AZ7" s="27" t="s">
        <v>209</v>
      </c>
      <c r="BA7" s="27">
        <f>IF(AZ7="Y",$B7,0)</f>
        <v>5</v>
      </c>
      <c r="BB7" s="27" t="s">
        <v>209</v>
      </c>
      <c r="BC7" s="27">
        <f>IF(BB7="Y",$B7,0)</f>
        <v>5</v>
      </c>
      <c r="BD7" s="27" t="s">
        <v>209</v>
      </c>
      <c r="BE7" s="27">
        <f>IF(BD7="Y",$B7,0)</f>
        <v>5</v>
      </c>
      <c r="BF7" s="27" t="s">
        <v>209</v>
      </c>
      <c r="BG7" s="27">
        <f>IF(BF7="Y",$B7,0)</f>
        <v>5</v>
      </c>
      <c r="BH7" s="27" t="s">
        <v>209</v>
      </c>
      <c r="BI7" s="27">
        <f>IF(BH7="Y",$B7,0)</f>
        <v>5</v>
      </c>
      <c r="BJ7" s="27" t="s">
        <v>209</v>
      </c>
      <c r="BK7" s="27">
        <f>IF(BJ7="Y",$B7,0)</f>
        <v>5</v>
      </c>
      <c r="BL7" s="27" t="s">
        <v>209</v>
      </c>
      <c r="BM7" s="27">
        <f>IF(BL7="Y",$B7,0)</f>
        <v>5</v>
      </c>
      <c r="BN7" s="27" t="s">
        <v>209</v>
      </c>
      <c r="BO7" s="27">
        <f>IF(BN7="Y",$B7,0)</f>
        <v>5</v>
      </c>
      <c r="BP7" s="27" t="s">
        <v>209</v>
      </c>
      <c r="BQ7" s="27">
        <f>IF(BP7="Y",$B7,0)</f>
        <v>5</v>
      </c>
      <c r="BR7" s="27" t="s">
        <v>209</v>
      </c>
      <c r="BS7" s="27">
        <f>IF(BR7="Y",$B7,0)</f>
        <v>5</v>
      </c>
      <c r="BT7" s="27" t="s">
        <v>209</v>
      </c>
      <c r="BU7" s="27">
        <f>IF(BT7="Y",$B7,0)</f>
        <v>5</v>
      </c>
      <c r="BV7" s="27" t="s">
        <v>209</v>
      </c>
      <c r="BW7" s="27">
        <f>IF(BV7="Y",$B7,0)</f>
        <v>5</v>
      </c>
      <c r="BX7" s="27" t="s">
        <v>209</v>
      </c>
      <c r="BY7" s="27">
        <f>IF(BX7="Y",$B7,0)</f>
        <v>5</v>
      </c>
      <c r="BZ7" s="27" t="s">
        <v>209</v>
      </c>
      <c r="CA7" s="27">
        <f>IF(BZ7="Y",$B7,0)</f>
        <v>5</v>
      </c>
      <c r="CB7" s="27" t="s">
        <v>209</v>
      </c>
      <c r="CC7" s="27">
        <f>IF(CB7="Y",$B7,0)</f>
        <v>5</v>
      </c>
      <c r="CD7" s="27" t="s">
        <v>209</v>
      </c>
      <c r="CE7" s="27">
        <f>IF(CD7="Y",$B7,0)</f>
        <v>5</v>
      </c>
      <c r="CF7" s="27" t="s">
        <v>209</v>
      </c>
      <c r="CG7" s="27">
        <f>IF(CF7="Y",$B7,0)</f>
        <v>5</v>
      </c>
      <c r="CH7" s="27" t="s">
        <v>207</v>
      </c>
      <c r="CI7" s="27">
        <f>IF(CH7="Y",$B7,0)</f>
        <v>5</v>
      </c>
      <c r="CJ7" s="27" t="s">
        <v>207</v>
      </c>
      <c r="CK7" s="27">
        <f>IF(CJ7="Y",$B7,0)</f>
        <v>5</v>
      </c>
      <c r="CL7" s="27" t="s">
        <v>208</v>
      </c>
      <c r="CM7" s="27">
        <f>IF(CL7="Y",$B7,0)</f>
        <v>0</v>
      </c>
      <c r="CN7" s="27" t="s">
        <v>207</v>
      </c>
      <c r="CO7" s="27">
        <f>IF(CN7="Y",$B7,0)</f>
        <v>5</v>
      </c>
      <c r="CP7" s="27" t="s">
        <v>207</v>
      </c>
      <c r="CQ7" s="27">
        <f>IF(CP7="Y",$B7,0)</f>
        <v>5</v>
      </c>
      <c r="CR7" s="27" t="s">
        <v>207</v>
      </c>
      <c r="CS7" s="27">
        <f>IF(CR7="Y",$B7,0)</f>
        <v>5</v>
      </c>
      <c r="CT7" s="27" t="s">
        <v>208</v>
      </c>
      <c r="CU7" s="27">
        <f>IF(CT7="Y",$B7,0)</f>
        <v>0</v>
      </c>
      <c r="CV7" s="27" t="s">
        <v>207</v>
      </c>
      <c r="CW7" s="27">
        <f>IF(CV7="Y",$B7,0)</f>
        <v>5</v>
      </c>
      <c r="CX7" s="27" t="s">
        <v>207</v>
      </c>
      <c r="CY7" s="27">
        <f>IF(CX7="Y",$B7,0)</f>
        <v>5</v>
      </c>
      <c r="CZ7" s="27" t="s">
        <v>207</v>
      </c>
      <c r="DA7" s="27">
        <f>IF(CZ7="Y",$B7,0)</f>
        <v>5</v>
      </c>
      <c r="DB7" s="27" t="s">
        <v>207</v>
      </c>
      <c r="DC7" s="27">
        <f>IF(DB7="Y",$B7,0)</f>
        <v>5</v>
      </c>
      <c r="DD7" s="27" t="s">
        <v>208</v>
      </c>
      <c r="DE7" s="27">
        <f>IF(DD7="Y",$B7,0)</f>
        <v>0</v>
      </c>
      <c r="DF7" s="27" t="s">
        <v>208</v>
      </c>
      <c r="DG7" s="27">
        <f>IF(DF7="Y",$B7,0)</f>
        <v>0</v>
      </c>
      <c r="DH7" s="27" t="s">
        <v>208</v>
      </c>
      <c r="DI7" s="27">
        <f>IF(DH7="Y",$B7,0)</f>
        <v>0</v>
      </c>
      <c r="DJ7" s="27" t="s">
        <v>209</v>
      </c>
      <c r="DK7" s="27">
        <f>IF(DJ7="Y",$B7,0)</f>
        <v>5</v>
      </c>
      <c r="DL7" s="27" t="s">
        <v>209</v>
      </c>
      <c r="DM7" s="27">
        <f>IF(DL7="Y",$B7,0)</f>
        <v>5</v>
      </c>
      <c r="DN7" s="27" t="s">
        <v>209</v>
      </c>
      <c r="DO7" s="27">
        <f>IF(DN7="Y",$B7,0)</f>
        <v>5</v>
      </c>
      <c r="DP7" s="27" t="s">
        <v>209</v>
      </c>
      <c r="DQ7" s="27">
        <f>IF(DP7="Y",$B7,0)</f>
        <v>5</v>
      </c>
      <c r="DR7" s="27" t="s">
        <v>209</v>
      </c>
      <c r="DS7" s="27">
        <f>IF(DR7="Y",$B7,0)</f>
        <v>5</v>
      </c>
      <c r="DT7" s="27" t="s">
        <v>209</v>
      </c>
      <c r="DU7" s="27">
        <f>IF(DT7="Y",$B7,0)</f>
        <v>5</v>
      </c>
      <c r="DV7" s="27" t="s">
        <v>208</v>
      </c>
      <c r="DW7" s="27">
        <f>IF(DV7="Y",$B7,0)</f>
        <v>0</v>
      </c>
      <c r="DX7" s="27" t="s">
        <v>207</v>
      </c>
      <c r="DY7" s="27">
        <f>IF(DX7="Y",$B7,0)</f>
        <v>5</v>
      </c>
      <c r="DZ7" s="27" t="s">
        <v>207</v>
      </c>
      <c r="EA7" s="27">
        <f>IF(DZ7="Y",$B7,0)</f>
        <v>5</v>
      </c>
      <c r="EB7" s="27" t="s">
        <v>207</v>
      </c>
      <c r="EC7" s="27">
        <f>IF(EB7="Y",$B7,0)</f>
        <v>5</v>
      </c>
      <c r="ED7" s="27" t="s">
        <v>207</v>
      </c>
      <c r="EE7" s="27">
        <f>IF(ED7="Y",$B7,0)</f>
        <v>5</v>
      </c>
      <c r="EF7" s="27" t="s">
        <v>207</v>
      </c>
      <c r="EG7" s="27">
        <f>IF(EF7="Y",$B7,0)</f>
        <v>5</v>
      </c>
      <c r="EH7" s="27" t="s">
        <v>207</v>
      </c>
      <c r="EI7" s="27">
        <f>IF(EH7="Y",$B7,0)</f>
        <v>5</v>
      </c>
      <c r="EJ7" s="27" t="s">
        <v>207</v>
      </c>
      <c r="EK7" s="27">
        <f>IF(EJ7="Y",$B7,0)</f>
        <v>5</v>
      </c>
      <c r="EL7" s="27" t="s">
        <v>207</v>
      </c>
      <c r="EM7" s="27">
        <f>IF(EL7="Y",$B7,0)</f>
        <v>5</v>
      </c>
      <c r="EN7" s="27" t="s">
        <v>207</v>
      </c>
      <c r="EO7" s="27">
        <f>IF(EN7="Y",$B7,0)</f>
        <v>5</v>
      </c>
      <c r="EP7" s="27" t="s">
        <v>207</v>
      </c>
      <c r="EQ7" s="27">
        <f>IF(EP7="Y",$B7,0)</f>
        <v>5</v>
      </c>
      <c r="ER7" s="27" t="s">
        <v>207</v>
      </c>
      <c r="ES7" s="27">
        <f>IF(ER7="Y",$B7,0)</f>
        <v>5</v>
      </c>
      <c r="ET7" s="27" t="s">
        <v>207</v>
      </c>
      <c r="EU7" s="27">
        <f>IF(ET7="Y",$B7,0)</f>
        <v>5</v>
      </c>
      <c r="EV7" s="27" t="s">
        <v>207</v>
      </c>
      <c r="EW7" s="27">
        <f>IF(EV7="Y",$B7,0)</f>
        <v>5</v>
      </c>
      <c r="EX7" s="27" t="s">
        <v>207</v>
      </c>
      <c r="EY7" s="27">
        <f>IF(EX7="Y",$B7,0)</f>
        <v>5</v>
      </c>
      <c r="EZ7" s="27" t="s">
        <v>207</v>
      </c>
      <c r="FA7" s="27">
        <f>IF(EZ7="Y",$B7,0)</f>
        <v>5</v>
      </c>
      <c r="FB7" s="27" t="s">
        <v>207</v>
      </c>
      <c r="FC7" s="27">
        <f>IF(FB7="Y",$B7,0)</f>
        <v>5</v>
      </c>
      <c r="FD7" s="27" t="s">
        <v>207</v>
      </c>
      <c r="FE7" s="27">
        <f>IF(FD7="Y",$B7,0)</f>
        <v>5</v>
      </c>
      <c r="FF7" s="37" t="s">
        <v>208</v>
      </c>
      <c r="FG7" s="27">
        <f>IF(FF7="Y",$B7,0)</f>
        <v>0</v>
      </c>
      <c r="FH7" s="37" t="s">
        <v>208</v>
      </c>
      <c r="FI7" s="27">
        <f>IF(FH7="Y",$B7,0)</f>
        <v>0</v>
      </c>
      <c r="FJ7" s="27" t="s">
        <v>207</v>
      </c>
      <c r="FK7" s="27">
        <f>IF(FJ7="Y",$B7,0)</f>
        <v>5</v>
      </c>
      <c r="FL7" s="27" t="s">
        <v>207</v>
      </c>
      <c r="FM7" s="27">
        <f>IF(FL7="Y",$B7,0)</f>
        <v>5</v>
      </c>
      <c r="FN7" s="27" t="s">
        <v>207</v>
      </c>
      <c r="FO7" s="27">
        <f>IF(FN7="Y",$B7,0)</f>
        <v>5</v>
      </c>
      <c r="FP7" s="27" t="s">
        <v>207</v>
      </c>
      <c r="FQ7" s="27">
        <f>IF(FP7="Y",$B7,0)</f>
        <v>5</v>
      </c>
      <c r="FR7" s="27" t="s">
        <v>207</v>
      </c>
      <c r="FS7" s="27">
        <f>IF(FR7="Y",$B7,0)</f>
        <v>5</v>
      </c>
      <c r="FT7" s="27" t="s">
        <v>207</v>
      </c>
      <c r="FU7" s="27">
        <f>IF(FT7="Y",$B7,0)</f>
        <v>5</v>
      </c>
      <c r="FV7" s="27" t="s">
        <v>207</v>
      </c>
      <c r="FW7" s="27">
        <f>IF(FV7="Y",$B7,0)</f>
        <v>5</v>
      </c>
      <c r="FX7" s="27" t="s">
        <v>207</v>
      </c>
      <c r="FY7" s="27">
        <f>IF(FX7="Y",$B7,0)</f>
        <v>5</v>
      </c>
      <c r="FZ7" s="27" t="s">
        <v>207</v>
      </c>
      <c r="GA7" s="27">
        <f>IF(FZ7="Y",$B7,0)</f>
        <v>5</v>
      </c>
      <c r="GB7" s="27" t="s">
        <v>208</v>
      </c>
      <c r="GC7" s="27">
        <f>IF(GB7="Y",$B7,0)</f>
        <v>0</v>
      </c>
      <c r="GD7" s="27" t="s">
        <v>207</v>
      </c>
      <c r="GE7" s="27">
        <f>IF(GD7="Y",$B7,0)</f>
        <v>5</v>
      </c>
      <c r="GF7" s="27" t="s">
        <v>207</v>
      </c>
      <c r="GG7" s="27">
        <f>IF(GF7="Y",$B7,0)</f>
        <v>5</v>
      </c>
      <c r="GH7" s="27" t="s">
        <v>207</v>
      </c>
      <c r="GI7" s="27">
        <f>IF(GH7="Y",$B7,0)</f>
        <v>5</v>
      </c>
      <c r="GJ7" s="27" t="s">
        <v>207</v>
      </c>
      <c r="GK7" s="27">
        <f>IF(GJ7="Y",$B7,0)</f>
        <v>5</v>
      </c>
      <c r="GL7" s="27" t="s">
        <v>207</v>
      </c>
      <c r="GM7" s="27">
        <f>IF(GL7="Y",$B7,0)</f>
        <v>5</v>
      </c>
      <c r="GN7" s="27" t="s">
        <v>207</v>
      </c>
      <c r="GO7" s="27">
        <f>IF(GN7="Y",$B7,0)</f>
        <v>5</v>
      </c>
      <c r="GP7" s="27" t="s">
        <v>207</v>
      </c>
      <c r="GQ7" s="27">
        <f>IF(GP7="Y",$B7,0)</f>
        <v>5</v>
      </c>
      <c r="GR7" s="27" t="s">
        <v>207</v>
      </c>
      <c r="GS7" s="27">
        <f>IF(GR7="Y",$B7,0)</f>
        <v>5</v>
      </c>
      <c r="GT7" s="27" t="s">
        <v>207</v>
      </c>
      <c r="GU7" s="27">
        <f>IF(GT7="Y",$B7,0)</f>
        <v>5</v>
      </c>
      <c r="GV7" s="27" t="s">
        <v>207</v>
      </c>
      <c r="GW7" s="27">
        <f>IF(GV7="Y",$B7,0)</f>
        <v>5</v>
      </c>
      <c r="GX7" s="27" t="s">
        <v>207</v>
      </c>
      <c r="GY7" s="27">
        <f>IF(GX7="Y",$B7,0)</f>
        <v>5</v>
      </c>
      <c r="GZ7" s="27" t="s">
        <v>207</v>
      </c>
      <c r="HA7" s="27">
        <f>IF(GZ7="Y",$B7,0)</f>
        <v>5</v>
      </c>
      <c r="HB7" s="27" t="s">
        <v>210</v>
      </c>
      <c r="HC7" s="27">
        <f>IF(HB7="Y",$B7,0)</f>
        <v>0</v>
      </c>
      <c r="HD7" s="27" t="s">
        <v>207</v>
      </c>
      <c r="HE7" s="27">
        <f>IF(HD7="Y",$B7,0)</f>
        <v>5</v>
      </c>
      <c r="HF7" s="27" t="s">
        <v>207</v>
      </c>
      <c r="HG7" s="27">
        <f>IF(HF7="Y",$B7,0)</f>
        <v>5</v>
      </c>
      <c r="HH7" s="27" t="s">
        <v>207</v>
      </c>
      <c r="HI7" s="27">
        <f>IF(HH7="Y",$B7,0)</f>
        <v>5</v>
      </c>
      <c r="HJ7" s="27" t="s">
        <v>207</v>
      </c>
      <c r="HK7" s="27">
        <f>IF(HJ7="Y",$B7,0)</f>
        <v>5</v>
      </c>
      <c r="HL7" s="27" t="s">
        <v>207</v>
      </c>
      <c r="HM7" s="27">
        <f>IF(HL7="Y",$B7,0)</f>
        <v>5</v>
      </c>
      <c r="HN7" s="27" t="s">
        <v>207</v>
      </c>
      <c r="HO7" s="27">
        <f>IF(HN7="Y",$B7,0)</f>
        <v>5</v>
      </c>
      <c r="HP7" s="27" t="s">
        <v>207</v>
      </c>
      <c r="HQ7" s="27">
        <f>IF(HP7="Y",$B7,0)</f>
        <v>5</v>
      </c>
      <c r="HR7" s="27" t="s">
        <v>208</v>
      </c>
      <c r="HS7" s="27">
        <f>IF(HR7="Y",$B7,0)</f>
        <v>0</v>
      </c>
      <c r="HT7" s="27" t="s">
        <v>207</v>
      </c>
      <c r="HU7" s="27">
        <f>IF(HT7="Y",$B7,0)</f>
        <v>5</v>
      </c>
      <c r="HV7" s="27" t="s">
        <v>207</v>
      </c>
      <c r="HW7" s="27">
        <f>IF(HV7="Y",$B7,0)</f>
        <v>5</v>
      </c>
      <c r="HX7" s="27" t="s">
        <v>207</v>
      </c>
      <c r="HY7" s="27">
        <f>IF(HX7="Y",$B7,0)</f>
        <v>5</v>
      </c>
      <c r="HZ7" s="27" t="s">
        <v>211</v>
      </c>
      <c r="IA7" s="27">
        <f>IF(HZ7="Y",$B7,0)</f>
        <v>0</v>
      </c>
      <c r="IB7" s="27" t="s">
        <v>209</v>
      </c>
      <c r="IC7" s="27">
        <f>IF(IB7="Y",$B7,0)</f>
        <v>5</v>
      </c>
      <c r="ID7" s="27" t="s">
        <v>209</v>
      </c>
      <c r="IE7" s="27">
        <f>IF(ID7="Y",$B7,0)</f>
        <v>5</v>
      </c>
      <c r="IF7" s="27" t="s">
        <v>209</v>
      </c>
      <c r="IG7" s="27">
        <f>IF(IF7="Y",$B7,0)</f>
        <v>5</v>
      </c>
      <c r="IH7" s="27" t="s">
        <v>209</v>
      </c>
      <c r="II7" s="27">
        <f>IF(IH7="Y",$B7,0)</f>
        <v>5</v>
      </c>
      <c r="IJ7" s="27" t="s">
        <v>209</v>
      </c>
      <c r="IK7" s="27">
        <f>IF(IJ7="Y",$B7,0)</f>
        <v>5</v>
      </c>
      <c r="IL7" s="27" t="s">
        <v>209</v>
      </c>
      <c r="IM7" s="27">
        <f>IF(IL7="Y",$B7,0)</f>
        <v>5</v>
      </c>
      <c r="IN7" s="27" t="s">
        <v>211</v>
      </c>
      <c r="IO7" s="27">
        <f>IF(IN7="Y",$B7,0)</f>
        <v>0</v>
      </c>
      <c r="IP7" s="27" t="s">
        <v>209</v>
      </c>
      <c r="IQ7" s="27">
        <f>IF(IP7="Y",$B7,0)</f>
        <v>5</v>
      </c>
      <c r="IR7" s="27" t="s">
        <v>209</v>
      </c>
      <c r="IS7" s="27">
        <f>IF(IR7="Y",$B7,0)</f>
        <v>5</v>
      </c>
      <c r="IT7" s="27" t="s">
        <v>209</v>
      </c>
      <c r="IU7" s="27">
        <f>IF(IT7="Y",$B7,0)</f>
        <v>5</v>
      </c>
      <c r="IV7" s="27" t="s">
        <v>209</v>
      </c>
      <c r="IW7" s="27">
        <f>IF(IV7="Y",$B7,0)</f>
        <v>5</v>
      </c>
      <c r="IX7" s="27" t="s">
        <v>209</v>
      </c>
      <c r="IY7" s="27">
        <f>IF(IX7="Y",$B7,0)</f>
        <v>5</v>
      </c>
      <c r="IZ7" s="27" t="s">
        <v>209</v>
      </c>
      <c r="JA7" s="27">
        <f>IF(IZ7="Y",$B7,0)</f>
        <v>5</v>
      </c>
      <c r="JB7" s="27" t="s">
        <v>209</v>
      </c>
      <c r="JC7" s="27">
        <f>IF(JB7="Y",$B7,0)</f>
        <v>5</v>
      </c>
      <c r="JD7" s="27" t="s">
        <v>209</v>
      </c>
      <c r="JE7" s="27">
        <f>IF(JD7="Y",$B7,0)</f>
        <v>5</v>
      </c>
      <c r="JF7" s="27" t="s">
        <v>209</v>
      </c>
      <c r="JG7" s="27">
        <f>IF(JF7="Y",$B7,0)</f>
        <v>5</v>
      </c>
      <c r="JH7" s="27" t="s">
        <v>209</v>
      </c>
      <c r="JI7" s="27">
        <f>IF(JH7="Y",$B7,0)</f>
        <v>5</v>
      </c>
      <c r="JJ7" s="27" t="s">
        <v>209</v>
      </c>
      <c r="JK7" s="27">
        <f>IF(JJ7="Y",$B7,0)</f>
        <v>5</v>
      </c>
      <c r="JL7" s="27" t="s">
        <v>209</v>
      </c>
      <c r="JM7" s="27">
        <f>IF(JL7="Y",$B7,0)</f>
        <v>5</v>
      </c>
      <c r="JN7" s="27" t="s">
        <v>209</v>
      </c>
      <c r="JO7" s="27">
        <f>IF(JN7="Y",$B7,0)</f>
        <v>5</v>
      </c>
      <c r="JP7" s="27" t="s">
        <v>211</v>
      </c>
      <c r="JQ7" s="27">
        <f>IF(JP7="Y",$B7,0)</f>
        <v>0</v>
      </c>
      <c r="JR7" s="27" t="s">
        <v>209</v>
      </c>
      <c r="JS7" s="27">
        <f>IF(JR7="Y",$B7,0)</f>
        <v>5</v>
      </c>
      <c r="JT7" s="27" t="s">
        <v>209</v>
      </c>
      <c r="JU7" s="27">
        <f>IF(JT7="Y",$B7,0)</f>
        <v>5</v>
      </c>
      <c r="JV7" s="27" t="s">
        <v>209</v>
      </c>
      <c r="JW7" s="27">
        <f>IF(JV7="Y",$B7,0)</f>
        <v>5</v>
      </c>
      <c r="JX7" s="27" t="s">
        <v>209</v>
      </c>
      <c r="JY7" s="27">
        <f>IF(JX7="Y",$B7,0)</f>
        <v>5</v>
      </c>
      <c r="JZ7" s="27" t="s">
        <v>211</v>
      </c>
      <c r="KA7" s="27">
        <f>IF(JZ7="Y",$B7,0)</f>
        <v>0</v>
      </c>
      <c r="KB7" s="27" t="s">
        <v>209</v>
      </c>
      <c r="KC7" s="27">
        <f>IF(KB7="Y",$B7,0)</f>
        <v>5</v>
      </c>
      <c r="KD7" s="27" t="s">
        <v>209</v>
      </c>
      <c r="KE7" s="27">
        <f>IF(KD7="Y",$B7,0)</f>
        <v>5</v>
      </c>
      <c r="KF7" s="27" t="s">
        <v>209</v>
      </c>
      <c r="KG7" s="27">
        <f>IF(KF7="Y",$B7,0)</f>
        <v>5</v>
      </c>
      <c r="KH7" s="27" t="s">
        <v>209</v>
      </c>
      <c r="KI7" s="27">
        <f>IF(KH7="Y",$B7,0)</f>
        <v>5</v>
      </c>
    </row>
    <row r="8" spans="1:295" x14ac:dyDescent="0.25">
      <c r="A8" s="12" t="s">
        <v>16</v>
      </c>
      <c r="B8" s="13">
        <v>5</v>
      </c>
      <c r="C8" s="35">
        <f t="shared" si="0"/>
        <v>1.9230769230769232E-2</v>
      </c>
      <c r="D8" s="36">
        <v>1</v>
      </c>
      <c r="E8" s="27">
        <f>D8*$B8</f>
        <v>5</v>
      </c>
      <c r="F8" s="36">
        <v>1</v>
      </c>
      <c r="G8" s="27">
        <f>F8*$B8</f>
        <v>5</v>
      </c>
      <c r="H8" s="36">
        <v>0</v>
      </c>
      <c r="I8" s="27">
        <f>H8*$B8</f>
        <v>0</v>
      </c>
      <c r="J8" s="36">
        <v>0</v>
      </c>
      <c r="K8" s="27">
        <f>J8*$B8</f>
        <v>0</v>
      </c>
      <c r="L8" s="36">
        <v>0</v>
      </c>
      <c r="M8" s="27">
        <f>L8*$B8</f>
        <v>0</v>
      </c>
      <c r="N8" s="36">
        <v>1</v>
      </c>
      <c r="O8" s="27">
        <f>N8*$B8</f>
        <v>5</v>
      </c>
      <c r="P8" s="36">
        <v>1</v>
      </c>
      <c r="Q8" s="27">
        <f>P8*$B8</f>
        <v>5</v>
      </c>
      <c r="R8" s="36">
        <v>1</v>
      </c>
      <c r="S8" s="27">
        <f>R8*$B8</f>
        <v>5</v>
      </c>
      <c r="T8" s="36">
        <v>0.2</v>
      </c>
      <c r="U8" s="27">
        <f>T8*$B8</f>
        <v>1</v>
      </c>
      <c r="V8" s="36">
        <v>0</v>
      </c>
      <c r="W8" s="27">
        <f>V8*$B8</f>
        <v>0</v>
      </c>
      <c r="X8" s="36">
        <v>1</v>
      </c>
      <c r="Y8" s="27">
        <f>X8*$B8</f>
        <v>5</v>
      </c>
      <c r="Z8" s="36">
        <v>1</v>
      </c>
      <c r="AA8" s="27">
        <f>Z8*$B8</f>
        <v>5</v>
      </c>
      <c r="AB8" s="36">
        <v>0.7</v>
      </c>
      <c r="AC8" s="27">
        <f>AB8*$B8</f>
        <v>3.5</v>
      </c>
      <c r="AD8" s="36">
        <v>0.7</v>
      </c>
      <c r="AE8" s="27">
        <f>AD8*$B8</f>
        <v>3.5</v>
      </c>
      <c r="AF8" s="36">
        <v>1</v>
      </c>
      <c r="AG8" s="27">
        <f>AF8*$B8</f>
        <v>5</v>
      </c>
      <c r="AH8" s="36">
        <v>1</v>
      </c>
      <c r="AI8" s="27">
        <f>AH8*$B8</f>
        <v>5</v>
      </c>
      <c r="AJ8" s="36">
        <v>1</v>
      </c>
      <c r="AK8" s="27">
        <f>AJ8*$B8</f>
        <v>5</v>
      </c>
      <c r="AL8" s="36">
        <v>1</v>
      </c>
      <c r="AM8" s="27">
        <f>AL8*$B8</f>
        <v>5</v>
      </c>
      <c r="AN8" s="36">
        <v>1</v>
      </c>
      <c r="AO8" s="27">
        <f>AN8*$B8</f>
        <v>5</v>
      </c>
      <c r="AP8" s="36">
        <v>1</v>
      </c>
      <c r="AQ8" s="27">
        <f>AP8*$B8</f>
        <v>5</v>
      </c>
      <c r="AR8" s="36">
        <v>1</v>
      </c>
      <c r="AS8" s="27">
        <f>AR8*$B8</f>
        <v>5</v>
      </c>
      <c r="AT8" s="36">
        <v>0.7</v>
      </c>
      <c r="AU8" s="27">
        <f>AT8*$B8</f>
        <v>3.5</v>
      </c>
      <c r="AV8" s="36">
        <v>0.1</v>
      </c>
      <c r="AW8" s="27">
        <f>AV8*$B8</f>
        <v>0.5</v>
      </c>
      <c r="AX8" s="36">
        <v>1</v>
      </c>
      <c r="AY8" s="27">
        <f>AX8*$B8</f>
        <v>5</v>
      </c>
      <c r="AZ8" s="36">
        <v>1</v>
      </c>
      <c r="BA8" s="27">
        <f>AZ8*$B8</f>
        <v>5</v>
      </c>
      <c r="BB8" s="36">
        <v>1</v>
      </c>
      <c r="BC8" s="27">
        <f>BB8*$B8</f>
        <v>5</v>
      </c>
      <c r="BD8" s="36">
        <v>0.2</v>
      </c>
      <c r="BE8" s="27">
        <f>BD8*$B8</f>
        <v>1</v>
      </c>
      <c r="BF8" s="36">
        <v>0.2</v>
      </c>
      <c r="BG8" s="27">
        <f>BF8*$B8</f>
        <v>1</v>
      </c>
      <c r="BH8" s="36">
        <v>0.5</v>
      </c>
      <c r="BI8" s="27">
        <f>BH8*$B8</f>
        <v>2.5</v>
      </c>
      <c r="BJ8" s="36">
        <v>1</v>
      </c>
      <c r="BK8" s="27">
        <f>BJ8*$B8</f>
        <v>5</v>
      </c>
      <c r="BL8" s="36">
        <v>1</v>
      </c>
      <c r="BM8" s="27">
        <f>BL8*$B8</f>
        <v>5</v>
      </c>
      <c r="BN8" s="36">
        <v>1</v>
      </c>
      <c r="BO8" s="27">
        <f>BN8*$B8</f>
        <v>5</v>
      </c>
      <c r="BP8" s="36">
        <v>0</v>
      </c>
      <c r="BQ8" s="27">
        <f>BP8*$B8</f>
        <v>0</v>
      </c>
      <c r="BR8" s="36">
        <v>0.2</v>
      </c>
      <c r="BS8" s="27">
        <f>BR8*$B8</f>
        <v>1</v>
      </c>
      <c r="BT8" s="36">
        <v>0.2</v>
      </c>
      <c r="BU8" s="27">
        <f>BT8*$B8</f>
        <v>1</v>
      </c>
      <c r="BV8" s="36">
        <v>1</v>
      </c>
      <c r="BW8" s="27">
        <f>BV8*$B8</f>
        <v>5</v>
      </c>
      <c r="BX8" s="36">
        <v>1</v>
      </c>
      <c r="BY8" s="27">
        <f>BX8*$B8</f>
        <v>5</v>
      </c>
      <c r="BZ8" s="36">
        <v>0.7</v>
      </c>
      <c r="CA8" s="27">
        <f>BZ8*$B8</f>
        <v>3.5</v>
      </c>
      <c r="CB8" s="36">
        <v>1</v>
      </c>
      <c r="CC8" s="27">
        <f>CB8*$B8</f>
        <v>5</v>
      </c>
      <c r="CD8" s="36">
        <v>0</v>
      </c>
      <c r="CE8" s="27">
        <f>CD8*$B8</f>
        <v>0</v>
      </c>
      <c r="CF8" s="36">
        <v>0</v>
      </c>
      <c r="CG8" s="27">
        <f>CF8*$B8</f>
        <v>0</v>
      </c>
      <c r="CH8" s="36">
        <v>1</v>
      </c>
      <c r="CI8" s="27">
        <f>CH8*$B8</f>
        <v>5</v>
      </c>
      <c r="CJ8" s="36">
        <v>1</v>
      </c>
      <c r="CK8" s="27">
        <f>CJ8*$B8</f>
        <v>5</v>
      </c>
      <c r="CL8" s="36">
        <v>0</v>
      </c>
      <c r="CM8" s="27">
        <f>CL8*$B8</f>
        <v>0</v>
      </c>
      <c r="CN8" s="36">
        <v>0</v>
      </c>
      <c r="CO8" s="27">
        <f>CN8*$B8</f>
        <v>0</v>
      </c>
      <c r="CP8" s="36">
        <v>0</v>
      </c>
      <c r="CQ8" s="27">
        <f>CP8*$B8</f>
        <v>0</v>
      </c>
      <c r="CR8" s="36">
        <v>0.3</v>
      </c>
      <c r="CS8" s="27">
        <f>CR8*$B8</f>
        <v>1.5</v>
      </c>
      <c r="CT8" s="36">
        <v>0</v>
      </c>
      <c r="CU8" s="27">
        <f>CT8*$B8</f>
        <v>0</v>
      </c>
      <c r="CV8" s="36">
        <v>0</v>
      </c>
      <c r="CW8" s="27">
        <f>CV8*$B8</f>
        <v>0</v>
      </c>
      <c r="CX8" s="36">
        <v>0</v>
      </c>
      <c r="CY8" s="27">
        <f>CX8*$B8</f>
        <v>0</v>
      </c>
      <c r="CZ8" s="36">
        <v>0</v>
      </c>
      <c r="DA8" s="27">
        <f>CZ8*$B8</f>
        <v>0</v>
      </c>
      <c r="DB8" s="36">
        <v>1</v>
      </c>
      <c r="DC8" s="27">
        <f>DB8*$B8</f>
        <v>5</v>
      </c>
      <c r="DD8" s="36">
        <v>0</v>
      </c>
      <c r="DE8" s="27">
        <f>DD8*$B8</f>
        <v>0</v>
      </c>
      <c r="DF8" s="36">
        <v>0</v>
      </c>
      <c r="DG8" s="27">
        <f>DF8*$B8</f>
        <v>0</v>
      </c>
      <c r="DH8" s="36">
        <v>0</v>
      </c>
      <c r="DI8" s="27">
        <f>DH8*$B8</f>
        <v>0</v>
      </c>
      <c r="DJ8" s="36">
        <v>1</v>
      </c>
      <c r="DK8" s="27">
        <f>DJ8*$B8</f>
        <v>5</v>
      </c>
      <c r="DL8" s="36">
        <v>1</v>
      </c>
      <c r="DM8" s="27">
        <f>DL8*$B8</f>
        <v>5</v>
      </c>
      <c r="DN8" s="36">
        <v>0.3</v>
      </c>
      <c r="DO8" s="27">
        <f>DN8*$B8</f>
        <v>1.5</v>
      </c>
      <c r="DP8" s="36">
        <v>1</v>
      </c>
      <c r="DQ8" s="27">
        <f>DP8*$B8</f>
        <v>5</v>
      </c>
      <c r="DR8" s="36">
        <v>0</v>
      </c>
      <c r="DS8" s="27">
        <f>DR8*$B8</f>
        <v>0</v>
      </c>
      <c r="DT8" s="36">
        <v>0.3</v>
      </c>
      <c r="DU8" s="27">
        <f>DT8*$B8</f>
        <v>1.5</v>
      </c>
      <c r="DV8" s="36">
        <v>0</v>
      </c>
      <c r="DW8" s="27">
        <f>DV8*$B8</f>
        <v>0</v>
      </c>
      <c r="DX8" s="36">
        <v>0</v>
      </c>
      <c r="DY8" s="27">
        <f>DX8*$B8</f>
        <v>0</v>
      </c>
      <c r="DZ8" s="36">
        <v>0</v>
      </c>
      <c r="EA8" s="27">
        <f>DZ8*$B8</f>
        <v>0</v>
      </c>
      <c r="EB8" s="36">
        <v>1</v>
      </c>
      <c r="EC8" s="27">
        <f>EB8*$B8</f>
        <v>5</v>
      </c>
      <c r="ED8" s="36">
        <v>0</v>
      </c>
      <c r="EE8" s="27">
        <f>ED8*$B8</f>
        <v>0</v>
      </c>
      <c r="EF8" s="36">
        <v>1</v>
      </c>
      <c r="EG8" s="27">
        <f>EF8*$B8</f>
        <v>5</v>
      </c>
      <c r="EH8" s="36">
        <v>1</v>
      </c>
      <c r="EI8" s="27">
        <f>EH8*$B8</f>
        <v>5</v>
      </c>
      <c r="EJ8" s="36">
        <v>1</v>
      </c>
      <c r="EK8" s="27">
        <f>EJ8*$B8</f>
        <v>5</v>
      </c>
      <c r="EL8" s="36">
        <v>1</v>
      </c>
      <c r="EM8" s="27">
        <f>EL8*$B8</f>
        <v>5</v>
      </c>
      <c r="EN8" s="36">
        <v>0.2</v>
      </c>
      <c r="EO8" s="27">
        <f>EN8*$B8</f>
        <v>1</v>
      </c>
      <c r="EP8" s="36">
        <v>1</v>
      </c>
      <c r="EQ8" s="27">
        <f>EP8*$B8</f>
        <v>5</v>
      </c>
      <c r="ER8" s="36">
        <v>0</v>
      </c>
      <c r="ES8" s="27">
        <f>ER8*$B8</f>
        <v>0</v>
      </c>
      <c r="ET8" s="36">
        <v>1</v>
      </c>
      <c r="EU8" s="27">
        <f>ET8*$B8</f>
        <v>5</v>
      </c>
      <c r="EV8" s="36">
        <v>0.3</v>
      </c>
      <c r="EW8" s="27">
        <f>EV8*$B8</f>
        <v>1.5</v>
      </c>
      <c r="EX8" s="36">
        <v>1</v>
      </c>
      <c r="EY8" s="27">
        <f>EX8*$B8</f>
        <v>5</v>
      </c>
      <c r="EZ8" s="36">
        <v>1</v>
      </c>
      <c r="FA8" s="27">
        <f>EZ8*$B8</f>
        <v>5</v>
      </c>
      <c r="FB8" s="36">
        <v>0</v>
      </c>
      <c r="FC8" s="27">
        <f>FB8*$B8</f>
        <v>0</v>
      </c>
      <c r="FD8" s="36">
        <v>0.7</v>
      </c>
      <c r="FE8" s="27">
        <f>FD8*$B8</f>
        <v>3.5</v>
      </c>
      <c r="FF8" s="36">
        <v>0</v>
      </c>
      <c r="FG8" s="27">
        <f>FF8*$B8</f>
        <v>0</v>
      </c>
      <c r="FH8" s="36">
        <v>0</v>
      </c>
      <c r="FI8" s="27">
        <f>FH8*$B8</f>
        <v>0</v>
      </c>
      <c r="FJ8" s="36">
        <v>0.5</v>
      </c>
      <c r="FK8" s="27">
        <f>FJ8*$B8</f>
        <v>2.5</v>
      </c>
      <c r="FL8" s="36">
        <v>1</v>
      </c>
      <c r="FM8" s="27">
        <f>FL8*$B8</f>
        <v>5</v>
      </c>
      <c r="FN8" s="36">
        <v>0</v>
      </c>
      <c r="FO8" s="27">
        <f>FN8*$B8</f>
        <v>0</v>
      </c>
      <c r="FP8" s="36">
        <v>0</v>
      </c>
      <c r="FQ8" s="27">
        <f>FP8*$B8</f>
        <v>0</v>
      </c>
      <c r="FR8" s="36">
        <v>1</v>
      </c>
      <c r="FS8" s="27">
        <f>FR8*$B8</f>
        <v>5</v>
      </c>
      <c r="FT8" s="36">
        <v>0.3</v>
      </c>
      <c r="FU8" s="27">
        <f>FT8*$B8</f>
        <v>1.5</v>
      </c>
      <c r="FV8" s="36">
        <v>1</v>
      </c>
      <c r="FW8" s="27">
        <f>FV8*$B8</f>
        <v>5</v>
      </c>
      <c r="FX8" s="36">
        <v>1</v>
      </c>
      <c r="FY8" s="27">
        <f>FX8*$B8</f>
        <v>5</v>
      </c>
      <c r="FZ8" s="36">
        <v>0.3</v>
      </c>
      <c r="GA8" s="27">
        <f>FZ8*$B8</f>
        <v>1.5</v>
      </c>
      <c r="GB8" s="36">
        <v>0</v>
      </c>
      <c r="GC8" s="27">
        <f>GB8*$B8</f>
        <v>0</v>
      </c>
      <c r="GD8" s="36">
        <v>0</v>
      </c>
      <c r="GE8" s="27">
        <f>GD8*$B8</f>
        <v>0</v>
      </c>
      <c r="GF8" s="36">
        <v>0</v>
      </c>
      <c r="GG8" s="27">
        <f>GF8*$B8</f>
        <v>0</v>
      </c>
      <c r="GH8" s="36">
        <v>0</v>
      </c>
      <c r="GI8" s="27">
        <f>GH8*$B8</f>
        <v>0</v>
      </c>
      <c r="GJ8" s="36">
        <v>0.5</v>
      </c>
      <c r="GK8" s="27">
        <f>GJ8*$B8</f>
        <v>2.5</v>
      </c>
      <c r="GL8" s="36">
        <v>0</v>
      </c>
      <c r="GM8" s="27">
        <f>GL8*$B8</f>
        <v>0</v>
      </c>
      <c r="GN8" s="36">
        <v>1</v>
      </c>
      <c r="GO8" s="27">
        <f>GN8*$B8</f>
        <v>5</v>
      </c>
      <c r="GP8" s="36">
        <v>1</v>
      </c>
      <c r="GQ8" s="27">
        <f>GP8*$B8</f>
        <v>5</v>
      </c>
      <c r="GR8" s="36">
        <v>1</v>
      </c>
      <c r="GS8" s="27">
        <f>GR8*$B8</f>
        <v>5</v>
      </c>
      <c r="GT8" s="36">
        <v>1</v>
      </c>
      <c r="GU8" s="27">
        <f>GT8*$B8</f>
        <v>5</v>
      </c>
      <c r="GV8" s="36">
        <v>1</v>
      </c>
      <c r="GW8" s="27">
        <f>GV8*$B8</f>
        <v>5</v>
      </c>
      <c r="GX8" s="36">
        <v>1</v>
      </c>
      <c r="GY8" s="27">
        <f>GX8*$B8</f>
        <v>5</v>
      </c>
      <c r="GZ8" s="36">
        <v>1</v>
      </c>
      <c r="HA8" s="27">
        <f>GZ8*$B8</f>
        <v>5</v>
      </c>
      <c r="HB8" s="36">
        <v>0</v>
      </c>
      <c r="HC8" s="27">
        <f>HB8*$B8</f>
        <v>0</v>
      </c>
      <c r="HD8" s="36">
        <v>1</v>
      </c>
      <c r="HE8" s="27">
        <f>HD8*$B8</f>
        <v>5</v>
      </c>
      <c r="HF8" s="36">
        <v>1</v>
      </c>
      <c r="HG8" s="27">
        <f>HF8*$B8</f>
        <v>5</v>
      </c>
      <c r="HH8" s="36">
        <v>0</v>
      </c>
      <c r="HI8" s="27">
        <f>HH8*$B8</f>
        <v>0</v>
      </c>
      <c r="HJ8" s="36">
        <v>1</v>
      </c>
      <c r="HK8" s="27">
        <f>HJ8*$B8</f>
        <v>5</v>
      </c>
      <c r="HL8" s="36">
        <v>1</v>
      </c>
      <c r="HM8" s="27">
        <f>HL8*$B8</f>
        <v>5</v>
      </c>
      <c r="HN8" s="36">
        <v>1</v>
      </c>
      <c r="HO8" s="27">
        <f>HN8*$B8</f>
        <v>5</v>
      </c>
      <c r="HP8" s="36">
        <v>1</v>
      </c>
      <c r="HQ8" s="27">
        <f>HP8*$B8</f>
        <v>5</v>
      </c>
      <c r="HR8" s="36">
        <v>0</v>
      </c>
      <c r="HS8" s="27">
        <f>HR8*$B8</f>
        <v>0</v>
      </c>
      <c r="HT8" s="36">
        <v>1</v>
      </c>
      <c r="HU8" s="27">
        <f>HT8*$B8</f>
        <v>5</v>
      </c>
      <c r="HV8" s="36">
        <v>1</v>
      </c>
      <c r="HW8" s="27">
        <f>HV8*$B8</f>
        <v>5</v>
      </c>
      <c r="HX8" s="36">
        <v>0</v>
      </c>
      <c r="HY8" s="27">
        <f>HX8*$B8</f>
        <v>0</v>
      </c>
      <c r="HZ8" s="36">
        <v>0</v>
      </c>
      <c r="IA8" s="27">
        <f>HZ8*$B8</f>
        <v>0</v>
      </c>
      <c r="IB8" s="36">
        <v>1</v>
      </c>
      <c r="IC8" s="27">
        <f>IB8*$B8</f>
        <v>5</v>
      </c>
      <c r="ID8" s="36">
        <v>1</v>
      </c>
      <c r="IE8" s="27">
        <f>ID8*$B8</f>
        <v>5</v>
      </c>
      <c r="IF8" s="36">
        <v>1</v>
      </c>
      <c r="IG8" s="27">
        <f>IF8*$B8</f>
        <v>5</v>
      </c>
      <c r="IH8" s="36">
        <v>1</v>
      </c>
      <c r="II8" s="27">
        <f>IH8*$B8</f>
        <v>5</v>
      </c>
      <c r="IJ8" s="36">
        <v>0.5</v>
      </c>
      <c r="IK8" s="27">
        <f>IJ8*$B8</f>
        <v>2.5</v>
      </c>
      <c r="IL8" s="36">
        <v>0</v>
      </c>
      <c r="IM8" s="27">
        <f>IL8*$B8</f>
        <v>0</v>
      </c>
      <c r="IN8" s="36">
        <v>0</v>
      </c>
      <c r="IO8" s="27">
        <f>IN8*$B8</f>
        <v>0</v>
      </c>
      <c r="IP8" s="36">
        <v>1</v>
      </c>
      <c r="IQ8" s="27">
        <f>IP8*$B8</f>
        <v>5</v>
      </c>
      <c r="IR8" s="36">
        <v>1</v>
      </c>
      <c r="IS8" s="27">
        <f>IR8*$B8</f>
        <v>5</v>
      </c>
      <c r="IT8" s="36">
        <v>0.3</v>
      </c>
      <c r="IU8" s="27">
        <f>IT8*$B8</f>
        <v>1.5</v>
      </c>
      <c r="IV8" s="36">
        <v>0</v>
      </c>
      <c r="IW8" s="27">
        <f>IV8*$B8</f>
        <v>0</v>
      </c>
      <c r="IX8" s="36">
        <v>1</v>
      </c>
      <c r="IY8" s="27">
        <f>IX8*$B8</f>
        <v>5</v>
      </c>
      <c r="IZ8" s="36">
        <v>0</v>
      </c>
      <c r="JA8" s="27">
        <f>IZ8*$B8</f>
        <v>0</v>
      </c>
      <c r="JB8" s="36">
        <v>1</v>
      </c>
      <c r="JC8" s="27">
        <f>JB8*$B8</f>
        <v>5</v>
      </c>
      <c r="JD8" s="36">
        <v>1</v>
      </c>
      <c r="JE8" s="27">
        <f>JD8*$B8</f>
        <v>5</v>
      </c>
      <c r="JF8" s="36">
        <v>1</v>
      </c>
      <c r="JG8" s="27">
        <f>JF8*$B8</f>
        <v>5</v>
      </c>
      <c r="JH8" s="36">
        <v>0</v>
      </c>
      <c r="JI8" s="27">
        <f>JH8*$B8</f>
        <v>0</v>
      </c>
      <c r="JJ8" s="36">
        <v>1</v>
      </c>
      <c r="JK8" s="27">
        <f>JJ8*$B8</f>
        <v>5</v>
      </c>
      <c r="JL8" s="36">
        <v>1</v>
      </c>
      <c r="JM8" s="27">
        <f>JL8*$B8</f>
        <v>5</v>
      </c>
      <c r="JN8" s="36">
        <v>0</v>
      </c>
      <c r="JO8" s="27">
        <f>JN8*$B8</f>
        <v>0</v>
      </c>
      <c r="JP8" s="36">
        <v>0</v>
      </c>
      <c r="JQ8" s="27">
        <f>JP8*$B8</f>
        <v>0</v>
      </c>
      <c r="JR8" s="36">
        <v>0.3</v>
      </c>
      <c r="JS8" s="27">
        <f>JR8*$B8</f>
        <v>1.5</v>
      </c>
      <c r="JT8" s="36">
        <v>0</v>
      </c>
      <c r="JU8" s="27">
        <f>JT8*$B8</f>
        <v>0</v>
      </c>
      <c r="JV8" s="36">
        <v>1</v>
      </c>
      <c r="JW8" s="27">
        <f>JV8*$B8</f>
        <v>5</v>
      </c>
      <c r="JX8" s="36">
        <v>0</v>
      </c>
      <c r="JY8" s="27">
        <f>JX8*$B8</f>
        <v>0</v>
      </c>
      <c r="JZ8" s="36">
        <v>0</v>
      </c>
      <c r="KA8" s="27">
        <f>JZ8*$B8</f>
        <v>0</v>
      </c>
      <c r="KB8" s="36">
        <v>0</v>
      </c>
      <c r="KC8" s="27">
        <f>KB8*$B8</f>
        <v>0</v>
      </c>
      <c r="KD8" s="36">
        <v>0</v>
      </c>
      <c r="KE8" s="27">
        <f>KD8*$B8</f>
        <v>0</v>
      </c>
      <c r="KF8" s="36">
        <v>0</v>
      </c>
      <c r="KG8" s="27">
        <f>KF8*$B8</f>
        <v>0</v>
      </c>
      <c r="KH8" s="36">
        <v>0.5</v>
      </c>
      <c r="KI8" s="27">
        <f>KH8*$B8</f>
        <v>2.5</v>
      </c>
    </row>
    <row r="9" spans="1:295" x14ac:dyDescent="0.25">
      <c r="A9" s="12" t="s">
        <v>17</v>
      </c>
      <c r="B9" s="13">
        <v>15</v>
      </c>
      <c r="C9" s="38">
        <f t="shared" si="0"/>
        <v>5.7692307692307696E-2</v>
      </c>
      <c r="D9" s="27" t="s">
        <v>207</v>
      </c>
      <c r="E9" s="27">
        <f>IF(D9="Y",$B9,0)</f>
        <v>15</v>
      </c>
      <c r="F9" s="27" t="s">
        <v>207</v>
      </c>
      <c r="G9" s="27">
        <f>IF(F9="Y",$B9,0)</f>
        <v>15</v>
      </c>
      <c r="H9" s="27" t="s">
        <v>208</v>
      </c>
      <c r="I9" s="27">
        <f>IF(H9="Y",$B9,0)</f>
        <v>0</v>
      </c>
      <c r="J9" s="27" t="s">
        <v>208</v>
      </c>
      <c r="K9" s="27">
        <f>IF(J9="Y",$B9,0)</f>
        <v>0</v>
      </c>
      <c r="L9" s="27" t="s">
        <v>208</v>
      </c>
      <c r="M9" s="27">
        <f>IF(L9="Y",$B9,0)</f>
        <v>0</v>
      </c>
      <c r="N9" s="27" t="s">
        <v>208</v>
      </c>
      <c r="O9" s="27">
        <f>IF(N9="Y",$B9,0)</f>
        <v>0</v>
      </c>
      <c r="P9" s="27" t="s">
        <v>207</v>
      </c>
      <c r="Q9" s="27">
        <f>IF(P9="Y",$B9,0)</f>
        <v>15</v>
      </c>
      <c r="R9" s="27" t="s">
        <v>208</v>
      </c>
      <c r="S9" s="27">
        <f>IF(R9="Y",$B9,0)</f>
        <v>0</v>
      </c>
      <c r="T9" s="27" t="s">
        <v>208</v>
      </c>
      <c r="U9" s="27">
        <f>IF(T9="Y",$B9,0)</f>
        <v>0</v>
      </c>
      <c r="V9" s="27" t="s">
        <v>208</v>
      </c>
      <c r="W9" s="27">
        <f>IF(V9="Y",$B9,0)</f>
        <v>0</v>
      </c>
      <c r="X9" s="27" t="s">
        <v>207</v>
      </c>
      <c r="Y9" s="27">
        <f>IF(X9="Y",$B9,0)</f>
        <v>15</v>
      </c>
      <c r="Z9" s="27" t="s">
        <v>207</v>
      </c>
      <c r="AA9" s="27">
        <f>IF(Z9="Y",$B9,0)</f>
        <v>15</v>
      </c>
      <c r="AB9" s="27" t="s">
        <v>207</v>
      </c>
      <c r="AC9" s="27">
        <f>IF(AB9="Y",$B9,0)</f>
        <v>15</v>
      </c>
      <c r="AD9" s="27" t="s">
        <v>207</v>
      </c>
      <c r="AE9" s="27">
        <f>IF(AD9="Y",$B9,0)</f>
        <v>15</v>
      </c>
      <c r="AF9" s="27" t="s">
        <v>207</v>
      </c>
      <c r="AG9" s="27">
        <f>IF(AF9="Y",$B9,0)</f>
        <v>15</v>
      </c>
      <c r="AH9" s="27" t="s">
        <v>207</v>
      </c>
      <c r="AI9" s="27">
        <f>IF(AH9="Y",$B9,0)</f>
        <v>15</v>
      </c>
      <c r="AJ9" s="27" t="s">
        <v>208</v>
      </c>
      <c r="AK9" s="27">
        <f>IF(AJ9="Y",$B9,0)</f>
        <v>0</v>
      </c>
      <c r="AL9" s="27" t="s">
        <v>207</v>
      </c>
      <c r="AM9" s="27">
        <f>IF(AL9="Y",$B9,0)</f>
        <v>15</v>
      </c>
      <c r="AN9" s="27" t="s">
        <v>208</v>
      </c>
      <c r="AO9" s="27">
        <f>IF(AN9="Y",$B9,0)</f>
        <v>0</v>
      </c>
      <c r="AP9" s="27" t="s">
        <v>208</v>
      </c>
      <c r="AQ9" s="27">
        <f>IF(AP9="Y",$B9,0)</f>
        <v>0</v>
      </c>
      <c r="AR9" s="27" t="s">
        <v>207</v>
      </c>
      <c r="AS9" s="27">
        <f>IF(AR9="Y",$B9,0)</f>
        <v>15</v>
      </c>
      <c r="AT9" s="27" t="s">
        <v>207</v>
      </c>
      <c r="AU9" s="27">
        <f>IF(AT9="Y",$B9,0)</f>
        <v>15</v>
      </c>
      <c r="AV9" s="37" t="s">
        <v>208</v>
      </c>
      <c r="AW9" s="27">
        <f>IF(AV9="Y",$B9,0)</f>
        <v>0</v>
      </c>
      <c r="AX9" s="37" t="s">
        <v>208</v>
      </c>
      <c r="AY9" s="27">
        <f>IF(AX9="Y",$B9,0)</f>
        <v>0</v>
      </c>
      <c r="AZ9" s="37" t="s">
        <v>207</v>
      </c>
      <c r="BA9" s="27">
        <f>IF(AZ9="Y",$B9,0)</f>
        <v>15</v>
      </c>
      <c r="BB9" s="37" t="s">
        <v>207</v>
      </c>
      <c r="BC9" s="27">
        <f>IF(BB9="Y",$B9,0)</f>
        <v>15</v>
      </c>
      <c r="BD9" s="37" t="s">
        <v>208</v>
      </c>
      <c r="BE9" s="27">
        <f>IF(BD9="Y",$B9,0)</f>
        <v>0</v>
      </c>
      <c r="BF9" s="37" t="s">
        <v>208</v>
      </c>
      <c r="BG9" s="27">
        <f>IF(BF9="Y",$B9,0)</f>
        <v>0</v>
      </c>
      <c r="BH9" s="37" t="s">
        <v>207</v>
      </c>
      <c r="BI9" s="27">
        <f>IF(BH9="Y",$B9,0)</f>
        <v>15</v>
      </c>
      <c r="BJ9" s="37" t="s">
        <v>207</v>
      </c>
      <c r="BK9" s="27">
        <f>IF(BJ9="Y",$B9,0)</f>
        <v>15</v>
      </c>
      <c r="BL9" s="37" t="s">
        <v>207</v>
      </c>
      <c r="BM9" s="27">
        <f>IF(BL9="Y",$B9,0)</f>
        <v>15</v>
      </c>
      <c r="BN9" s="37" t="s">
        <v>208</v>
      </c>
      <c r="BO9" s="27">
        <f>IF(BN9="Y",$B9,0)</f>
        <v>0</v>
      </c>
      <c r="BP9" s="37" t="s">
        <v>207</v>
      </c>
      <c r="BQ9" s="27">
        <f>IF(BP9="Y",$B9,0)</f>
        <v>15</v>
      </c>
      <c r="BR9" s="37" t="s">
        <v>208</v>
      </c>
      <c r="BS9" s="27">
        <f>IF(BR9="Y",$B9,0)</f>
        <v>0</v>
      </c>
      <c r="BT9" s="37" t="s">
        <v>208</v>
      </c>
      <c r="BU9" s="27">
        <f>IF(BT9="Y",$B9,0)</f>
        <v>0</v>
      </c>
      <c r="BV9" s="37" t="s">
        <v>207</v>
      </c>
      <c r="BW9" s="27">
        <f>IF(BV9="Y",$B9,0)</f>
        <v>15</v>
      </c>
      <c r="BX9" s="37" t="s">
        <v>208</v>
      </c>
      <c r="BY9" s="27">
        <f>IF(BX9="Y",$B9,0)</f>
        <v>0</v>
      </c>
      <c r="BZ9" s="37" t="s">
        <v>208</v>
      </c>
      <c r="CA9" s="27">
        <f>IF(BZ9="Y",$B9,0)</f>
        <v>0</v>
      </c>
      <c r="CB9" s="37" t="s">
        <v>208</v>
      </c>
      <c r="CC9" s="27">
        <f>IF(CB9="Y",$B9,0)</f>
        <v>0</v>
      </c>
      <c r="CD9" s="37" t="s">
        <v>208</v>
      </c>
      <c r="CE9" s="27">
        <f>IF(CD9="Y",$B9,0)</f>
        <v>0</v>
      </c>
      <c r="CF9" s="37" t="s">
        <v>207</v>
      </c>
      <c r="CG9" s="27">
        <f>IF(CF9="Y",$B9,0)</f>
        <v>15</v>
      </c>
      <c r="CH9" s="37" t="s">
        <v>207</v>
      </c>
      <c r="CI9" s="27">
        <f>IF(CH9="Y",$B9,0)</f>
        <v>15</v>
      </c>
      <c r="CJ9" s="37" t="s">
        <v>208</v>
      </c>
      <c r="CK9" s="27">
        <f>IF(CJ9="Y",$B9,0)</f>
        <v>0</v>
      </c>
      <c r="CL9" s="37" t="s">
        <v>207</v>
      </c>
      <c r="CM9" s="27">
        <f>IF(CL9="Y",$B9,0)</f>
        <v>15</v>
      </c>
      <c r="CN9" s="37" t="s">
        <v>207</v>
      </c>
      <c r="CO9" s="27">
        <f>IF(CN9="Y",$B9,0)</f>
        <v>15</v>
      </c>
      <c r="CP9" s="37" t="s">
        <v>208</v>
      </c>
      <c r="CQ9" s="27">
        <f>IF(CP9="Y",$B9,0)</f>
        <v>0</v>
      </c>
      <c r="CR9" s="37" t="s">
        <v>207</v>
      </c>
      <c r="CS9" s="27">
        <f>IF(CR9="Y",$B9,0)</f>
        <v>15</v>
      </c>
      <c r="CT9" s="37" t="s">
        <v>207</v>
      </c>
      <c r="CU9" s="27">
        <f>IF(CT9="Y",$B9,0)</f>
        <v>15</v>
      </c>
      <c r="CV9" s="37" t="s">
        <v>208</v>
      </c>
      <c r="CW9" s="27">
        <f>IF(CV9="Y",$B9,0)</f>
        <v>0</v>
      </c>
      <c r="CX9" s="37" t="s">
        <v>208</v>
      </c>
      <c r="CY9" s="27">
        <f>IF(CX9="Y",$B9,0)</f>
        <v>0</v>
      </c>
      <c r="CZ9" s="37" t="s">
        <v>208</v>
      </c>
      <c r="DA9" s="27">
        <f>IF(CZ9="Y",$B9,0)</f>
        <v>0</v>
      </c>
      <c r="DB9" s="37" t="s">
        <v>207</v>
      </c>
      <c r="DC9" s="27">
        <f>IF(DB9="Y",$B9,0)</f>
        <v>15</v>
      </c>
      <c r="DD9" s="37" t="s">
        <v>208</v>
      </c>
      <c r="DE9" s="27">
        <f>IF(DD9="Y",$B9,0)</f>
        <v>0</v>
      </c>
      <c r="DF9" s="37" t="s">
        <v>208</v>
      </c>
      <c r="DG9" s="27">
        <f>IF(DF9="Y",$B9,0)</f>
        <v>0</v>
      </c>
      <c r="DH9" s="37" t="s">
        <v>208</v>
      </c>
      <c r="DI9" s="27">
        <f>IF(DH9="Y",$B9,0)</f>
        <v>0</v>
      </c>
      <c r="DJ9" s="27" t="s">
        <v>207</v>
      </c>
      <c r="DK9" s="27">
        <f>IF(DJ9="Y",$B9,0)</f>
        <v>15</v>
      </c>
      <c r="DL9" s="27" t="s">
        <v>207</v>
      </c>
      <c r="DM9" s="27">
        <f>IF(DL9="Y",$B9,0)</f>
        <v>15</v>
      </c>
      <c r="DN9" s="27" t="s">
        <v>208</v>
      </c>
      <c r="DO9" s="27">
        <f>IF(DN9="Y",$B9,0)</f>
        <v>0</v>
      </c>
      <c r="DP9" s="27" t="s">
        <v>208</v>
      </c>
      <c r="DQ9" s="27">
        <f>IF(DP9="Y",$B9,0)</f>
        <v>0</v>
      </c>
      <c r="DR9" s="27" t="s">
        <v>208</v>
      </c>
      <c r="DS9" s="27">
        <f>IF(DR9="Y",$B9,0)</f>
        <v>0</v>
      </c>
      <c r="DT9" s="27" t="s">
        <v>208</v>
      </c>
      <c r="DU9" s="27">
        <f>IF(DT9="Y",$B9,0)</f>
        <v>0</v>
      </c>
      <c r="DV9" s="27" t="s">
        <v>208</v>
      </c>
      <c r="DW9" s="27">
        <f>IF(DV9="Y",$B9,0)</f>
        <v>0</v>
      </c>
      <c r="DX9" s="27" t="s">
        <v>207</v>
      </c>
      <c r="DY9" s="27">
        <f>IF(DX9="Y",$B9,0)</f>
        <v>15</v>
      </c>
      <c r="DZ9" s="27" t="s">
        <v>208</v>
      </c>
      <c r="EA9" s="27">
        <f>IF(DZ9="Y",$B9,0)</f>
        <v>0</v>
      </c>
      <c r="EB9" s="27" t="s">
        <v>207</v>
      </c>
      <c r="EC9" s="27">
        <f>IF(EB9="Y",$B9,0)</f>
        <v>15</v>
      </c>
      <c r="ED9" s="27" t="s">
        <v>207</v>
      </c>
      <c r="EE9" s="27">
        <f>IF(ED9="Y",$B9,0)</f>
        <v>15</v>
      </c>
      <c r="EF9" s="27" t="s">
        <v>207</v>
      </c>
      <c r="EG9" s="27">
        <f>IF(EF9="Y",$B9,0)</f>
        <v>15</v>
      </c>
      <c r="EH9" s="27" t="s">
        <v>207</v>
      </c>
      <c r="EI9" s="27">
        <f>IF(EH9="Y",$B9,0)</f>
        <v>15</v>
      </c>
      <c r="EJ9" s="27" t="s">
        <v>207</v>
      </c>
      <c r="EK9" s="27">
        <f>IF(EJ9="Y",$B9,0)</f>
        <v>15</v>
      </c>
      <c r="EL9" s="27" t="s">
        <v>207</v>
      </c>
      <c r="EM9" s="27">
        <f>IF(EL9="Y",$B9,0)</f>
        <v>15</v>
      </c>
      <c r="EN9" s="27" t="s">
        <v>208</v>
      </c>
      <c r="EO9" s="27">
        <f>IF(EN9="Y",$B9,0)</f>
        <v>0</v>
      </c>
      <c r="EP9" s="27" t="s">
        <v>207</v>
      </c>
      <c r="EQ9" s="27">
        <f>IF(EP9="Y",$B9,0)</f>
        <v>15</v>
      </c>
      <c r="ER9" s="27" t="s">
        <v>208</v>
      </c>
      <c r="ES9" s="27">
        <f>IF(ER9="Y",$B9,0)</f>
        <v>0</v>
      </c>
      <c r="ET9" s="27" t="s">
        <v>207</v>
      </c>
      <c r="EU9" s="27">
        <f>IF(ET9="Y",$B9,0)</f>
        <v>15</v>
      </c>
      <c r="EV9" s="27" t="s">
        <v>208</v>
      </c>
      <c r="EW9" s="27">
        <f>IF(EV9="Y",$B9,0)</f>
        <v>0</v>
      </c>
      <c r="EX9" s="27" t="s">
        <v>207</v>
      </c>
      <c r="EY9" s="27">
        <f>IF(EX9="Y",$B9,0)</f>
        <v>15</v>
      </c>
      <c r="EZ9" s="27" t="s">
        <v>208</v>
      </c>
      <c r="FA9" s="27">
        <f>IF(EZ9="Y",$B9,0)</f>
        <v>0</v>
      </c>
      <c r="FB9" s="27" t="s">
        <v>208</v>
      </c>
      <c r="FC9" s="27">
        <f>IF(FB9="Y",$B9,0)</f>
        <v>0</v>
      </c>
      <c r="FD9" s="37" t="s">
        <v>207</v>
      </c>
      <c r="FE9" s="27">
        <f>IF(FD9="Y",$B9,0)</f>
        <v>15</v>
      </c>
      <c r="FF9" s="37" t="s">
        <v>207</v>
      </c>
      <c r="FG9" s="27">
        <f>IF(FF9="Y",$B9,0)</f>
        <v>15</v>
      </c>
      <c r="FH9" s="37" t="s">
        <v>208</v>
      </c>
      <c r="FI9" s="27">
        <f>IF(FH9="Y",$B9,0)</f>
        <v>0</v>
      </c>
      <c r="FJ9" s="37" t="s">
        <v>208</v>
      </c>
      <c r="FK9" s="27">
        <f>IF(FJ9="Y",$B9,0)</f>
        <v>0</v>
      </c>
      <c r="FL9" s="37" t="s">
        <v>207</v>
      </c>
      <c r="FM9" s="27">
        <f>IF(FL9="Y",$B9,0)</f>
        <v>15</v>
      </c>
      <c r="FN9" s="37" t="s">
        <v>211</v>
      </c>
      <c r="FO9" s="27">
        <f>IF(FN9="Y",$B9,0)</f>
        <v>0</v>
      </c>
      <c r="FP9" s="37" t="s">
        <v>211</v>
      </c>
      <c r="FQ9" s="27">
        <f>IF(FP9="Y",$B9,0)</f>
        <v>0</v>
      </c>
      <c r="FR9" s="37" t="s">
        <v>209</v>
      </c>
      <c r="FS9" s="27">
        <f>IF(FR9="Y",$B9,0)</f>
        <v>15</v>
      </c>
      <c r="FT9" s="37" t="s">
        <v>211</v>
      </c>
      <c r="FU9" s="27">
        <f>IF(FT9="Y",$B9,0)</f>
        <v>0</v>
      </c>
      <c r="FV9" s="37" t="s">
        <v>207</v>
      </c>
      <c r="FW9" s="27">
        <f>IF(FV9="Y",$B9,0)</f>
        <v>15</v>
      </c>
      <c r="FX9" s="37" t="s">
        <v>207</v>
      </c>
      <c r="FY9" s="27">
        <f>IF(FX9="Y",$B9,0)</f>
        <v>15</v>
      </c>
      <c r="FZ9" s="37" t="s">
        <v>211</v>
      </c>
      <c r="GA9" s="27">
        <f>IF(FZ9="Y",$B9,0)</f>
        <v>0</v>
      </c>
      <c r="GB9" s="37" t="s">
        <v>207</v>
      </c>
      <c r="GC9" s="27">
        <f>IF(GB9="Y",$B9,0)</f>
        <v>15</v>
      </c>
      <c r="GD9" s="37" t="s">
        <v>208</v>
      </c>
      <c r="GE9" s="27">
        <f>IF(GD9="Y",$B9,0)</f>
        <v>0</v>
      </c>
      <c r="GF9" s="37" t="s">
        <v>208</v>
      </c>
      <c r="GG9" s="27">
        <f>IF(GF9="Y",$B9,0)</f>
        <v>0</v>
      </c>
      <c r="GH9" s="37" t="s">
        <v>208</v>
      </c>
      <c r="GI9" s="27">
        <f>IF(GH9="Y",$B9,0)</f>
        <v>0</v>
      </c>
      <c r="GJ9" s="37" t="s">
        <v>209</v>
      </c>
      <c r="GK9" s="27">
        <f>IF(GJ9="Y",$B9,0)</f>
        <v>15</v>
      </c>
      <c r="GL9" s="37" t="s">
        <v>211</v>
      </c>
      <c r="GM9" s="27">
        <f>IF(GL9="Y",$B9,0)</f>
        <v>0</v>
      </c>
      <c r="GN9" s="37" t="s">
        <v>211</v>
      </c>
      <c r="GO9" s="27">
        <f>IF(GN9="Y",$B9,0)</f>
        <v>0</v>
      </c>
      <c r="GP9" s="37" t="s">
        <v>207</v>
      </c>
      <c r="GQ9" s="27">
        <f>IF(GP9="Y",$B9,0)</f>
        <v>15</v>
      </c>
      <c r="GR9" s="37" t="s">
        <v>207</v>
      </c>
      <c r="GS9" s="27">
        <f>IF(GR9="Y",$B9,0)</f>
        <v>15</v>
      </c>
      <c r="GT9" s="37" t="s">
        <v>207</v>
      </c>
      <c r="GU9" s="27">
        <f>IF(GT9="Y",$B9,0)</f>
        <v>15</v>
      </c>
      <c r="GV9" s="37" t="s">
        <v>207</v>
      </c>
      <c r="GW9" s="27">
        <f>IF(GV9="Y",$B9,0)</f>
        <v>15</v>
      </c>
      <c r="GX9" s="37" t="s">
        <v>207</v>
      </c>
      <c r="GY9" s="27">
        <f>IF(GX9="Y",$B9,0)</f>
        <v>15</v>
      </c>
      <c r="GZ9" s="37" t="s">
        <v>207</v>
      </c>
      <c r="HA9" s="27">
        <f>IF(GZ9="Y",$B9,0)</f>
        <v>15</v>
      </c>
      <c r="HB9" s="37" t="s">
        <v>210</v>
      </c>
      <c r="HC9" s="27">
        <f>IF(HB9="Y",$B9,0)</f>
        <v>0</v>
      </c>
      <c r="HD9" s="37" t="s">
        <v>207</v>
      </c>
      <c r="HE9" s="27">
        <f>IF(HD9="Y",$B9,0)</f>
        <v>15</v>
      </c>
      <c r="HF9" s="37" t="s">
        <v>207</v>
      </c>
      <c r="HG9" s="27">
        <f>IF(HF9="Y",$B9,0)</f>
        <v>15</v>
      </c>
      <c r="HH9" s="37" t="s">
        <v>208</v>
      </c>
      <c r="HI9" s="27">
        <f>IF(HH9="Y",$B9,0)</f>
        <v>0</v>
      </c>
      <c r="HJ9" s="37" t="s">
        <v>207</v>
      </c>
      <c r="HK9" s="27">
        <f>IF(HJ9="Y",$B9,0)</f>
        <v>15</v>
      </c>
      <c r="HL9" s="37" t="s">
        <v>207</v>
      </c>
      <c r="HM9" s="27">
        <f>IF(HL9="Y",$B9,0)</f>
        <v>15</v>
      </c>
      <c r="HN9" s="37" t="s">
        <v>208</v>
      </c>
      <c r="HO9" s="27">
        <f>IF(HN9="Y",$B9,0)</f>
        <v>0</v>
      </c>
      <c r="HP9" s="37" t="s">
        <v>207</v>
      </c>
      <c r="HQ9" s="27">
        <f>IF(HP9="Y",$B9,0)</f>
        <v>15</v>
      </c>
      <c r="HR9" s="37" t="s">
        <v>208</v>
      </c>
      <c r="HS9" s="27">
        <f>IF(HR9="Y",$B9,0)</f>
        <v>0</v>
      </c>
      <c r="HT9" s="37" t="s">
        <v>207</v>
      </c>
      <c r="HU9" s="27">
        <f>IF(HT9="Y",$B9,0)</f>
        <v>15</v>
      </c>
      <c r="HV9" s="37" t="s">
        <v>211</v>
      </c>
      <c r="HW9" s="27">
        <f>IF(HV9="Y",$B9,0)</f>
        <v>0</v>
      </c>
      <c r="HX9" s="37" t="s">
        <v>211</v>
      </c>
      <c r="HY9" s="27">
        <f>IF(HX9="Y",$B9,0)</f>
        <v>0</v>
      </c>
      <c r="HZ9" s="37" t="s">
        <v>209</v>
      </c>
      <c r="IA9" s="27">
        <f>IF(HZ9="Y",$B9,0)</f>
        <v>15</v>
      </c>
      <c r="IB9" s="37" t="s">
        <v>209</v>
      </c>
      <c r="IC9" s="27">
        <f>IF(IB9="Y",$B9,0)</f>
        <v>15</v>
      </c>
      <c r="ID9" s="37" t="s">
        <v>209</v>
      </c>
      <c r="IE9" s="27">
        <f>IF(ID9="Y",$B9,0)</f>
        <v>15</v>
      </c>
      <c r="IF9" s="37" t="s">
        <v>209</v>
      </c>
      <c r="IG9" s="27">
        <f>IF(IF9="Y",$B9,0)</f>
        <v>15</v>
      </c>
      <c r="IH9" s="37" t="s">
        <v>209</v>
      </c>
      <c r="II9" s="27">
        <f>IF(IH9="Y",$B9,0)</f>
        <v>15</v>
      </c>
      <c r="IJ9" s="37" t="s">
        <v>211</v>
      </c>
      <c r="IK9" s="27">
        <f>IF(IJ9="Y",$B9,0)</f>
        <v>0</v>
      </c>
      <c r="IL9" s="37" t="s">
        <v>211</v>
      </c>
      <c r="IM9" s="27">
        <f>IF(IL9="Y",$B9,0)</f>
        <v>0</v>
      </c>
      <c r="IN9" s="37" t="s">
        <v>209</v>
      </c>
      <c r="IO9" s="27">
        <f>IF(IN9="Y",$B9,0)</f>
        <v>15</v>
      </c>
      <c r="IP9" s="37" t="s">
        <v>209</v>
      </c>
      <c r="IQ9" s="27">
        <f>IF(IP9="Y",$B9,0)</f>
        <v>15</v>
      </c>
      <c r="IR9" s="37" t="s">
        <v>209</v>
      </c>
      <c r="IS9" s="27">
        <f>IF(IR9="Y",$B9,0)</f>
        <v>15</v>
      </c>
      <c r="IT9" s="37" t="s">
        <v>211</v>
      </c>
      <c r="IU9" s="27">
        <f>IF(IT9="Y",$B9,0)</f>
        <v>0</v>
      </c>
      <c r="IV9" s="37" t="s">
        <v>211</v>
      </c>
      <c r="IW9" s="27">
        <f>IF(IV9="Y",$B9,0)</f>
        <v>0</v>
      </c>
      <c r="IX9" s="37" t="s">
        <v>209</v>
      </c>
      <c r="IY9" s="27">
        <f>IF(IX9="Y",$B9,0)</f>
        <v>15</v>
      </c>
      <c r="IZ9" s="37" t="s">
        <v>211</v>
      </c>
      <c r="JA9" s="27">
        <f>IF(IZ9="Y",$B9,0)</f>
        <v>0</v>
      </c>
      <c r="JB9" s="37" t="s">
        <v>209</v>
      </c>
      <c r="JC9" s="27">
        <f>IF(JB9="Y",$B9,0)</f>
        <v>15</v>
      </c>
      <c r="JD9" s="37" t="s">
        <v>209</v>
      </c>
      <c r="JE9" s="27">
        <f>IF(JD9="Y",$B9,0)</f>
        <v>15</v>
      </c>
      <c r="JF9" s="37" t="s">
        <v>207</v>
      </c>
      <c r="JG9" s="27">
        <f>IF(JF9="Y",$B9,0)</f>
        <v>15</v>
      </c>
      <c r="JH9" s="37" t="s">
        <v>211</v>
      </c>
      <c r="JI9" s="27">
        <f>IF(JH9="Y",$B9,0)</f>
        <v>0</v>
      </c>
      <c r="JJ9" s="37" t="s">
        <v>209</v>
      </c>
      <c r="JK9" s="27">
        <f>IF(JJ9="Y",$B9,0)</f>
        <v>15</v>
      </c>
      <c r="JL9" s="37" t="s">
        <v>209</v>
      </c>
      <c r="JM9" s="27">
        <f>IF(JL9="Y",$B9,0)</f>
        <v>15</v>
      </c>
      <c r="JN9" s="37" t="s">
        <v>209</v>
      </c>
      <c r="JO9" s="27">
        <f>IF(JN9="Y",$B9,0)</f>
        <v>15</v>
      </c>
      <c r="JP9" s="37" t="s">
        <v>211</v>
      </c>
      <c r="JQ9" s="27">
        <f>IF(JP9="Y",$B9,0)</f>
        <v>0</v>
      </c>
      <c r="JR9" s="37" t="s">
        <v>209</v>
      </c>
      <c r="JS9" s="27">
        <f>IF(JR9="Y",$B9,0)</f>
        <v>15</v>
      </c>
      <c r="JT9" s="37" t="s">
        <v>211</v>
      </c>
      <c r="JU9" s="27">
        <f>IF(JT9="Y",$B9,0)</f>
        <v>0</v>
      </c>
      <c r="JV9" s="37" t="s">
        <v>209</v>
      </c>
      <c r="JW9" s="27">
        <f>IF(JV9="Y",$B9,0)</f>
        <v>15</v>
      </c>
      <c r="JX9" s="37" t="s">
        <v>209</v>
      </c>
      <c r="JY9" s="27">
        <f>IF(JX9="Y",$B9,0)</f>
        <v>15</v>
      </c>
      <c r="JZ9" s="37" t="s">
        <v>211</v>
      </c>
      <c r="KA9" s="27">
        <f>IF(JZ9="Y",$B9,0)</f>
        <v>0</v>
      </c>
      <c r="KB9" s="37" t="s">
        <v>211</v>
      </c>
      <c r="KC9" s="27">
        <f>IF(KB9="Y",$B9,0)</f>
        <v>0</v>
      </c>
      <c r="KD9" s="37" t="s">
        <v>211</v>
      </c>
      <c r="KE9" s="27">
        <f>IF(KD9="Y",$B9,0)</f>
        <v>0</v>
      </c>
      <c r="KF9" s="37" t="s">
        <v>211</v>
      </c>
      <c r="KG9" s="27">
        <f>IF(KF9="Y",$B9,0)</f>
        <v>0</v>
      </c>
      <c r="KH9" s="37" t="s">
        <v>211</v>
      </c>
      <c r="KI9" s="27">
        <f>IF(KH9="Y",$B9,0)</f>
        <v>0</v>
      </c>
    </row>
    <row r="10" spans="1:295" ht="19.5" x14ac:dyDescent="0.3">
      <c r="A10" s="8" t="s">
        <v>18</v>
      </c>
      <c r="B10" s="20"/>
      <c r="C10" s="39">
        <f>SUM(C5:C9)</f>
        <v>0.19230769230769235</v>
      </c>
    </row>
    <row r="11" spans="1:295" x14ac:dyDescent="0.25">
      <c r="A11" s="12" t="s">
        <v>19</v>
      </c>
      <c r="B11" s="13">
        <v>5</v>
      </c>
      <c r="C11" s="35">
        <f t="shared" ref="C11:C15" si="147">B11/$B$3</f>
        <v>1.9230769230769232E-2</v>
      </c>
      <c r="D11" s="27" t="s">
        <v>207</v>
      </c>
      <c r="E11" s="27">
        <f t="shared" ref="E11:E12" si="148">IF(D11="Y",$B11,0)</f>
        <v>5</v>
      </c>
      <c r="F11" s="27" t="s">
        <v>207</v>
      </c>
      <c r="G11" s="27">
        <f t="shared" ref="G11:G12" si="149">IF(F11="Y",$B11,0)</f>
        <v>5</v>
      </c>
      <c r="H11" s="27" t="s">
        <v>208</v>
      </c>
      <c r="I11" s="27">
        <f t="shared" ref="I11:I12" si="150">IF(H11="Y",$B11,0)</f>
        <v>0</v>
      </c>
      <c r="J11" s="27" t="s">
        <v>209</v>
      </c>
      <c r="K11" s="27">
        <f t="shared" ref="K11:K12" si="151">IF(J11="Y",$B11,0)</f>
        <v>5</v>
      </c>
      <c r="L11" s="27" t="s">
        <v>209</v>
      </c>
      <c r="M11" s="27">
        <f t="shared" ref="M11:M12" si="152">IF(L11="Y",$B11,0)</f>
        <v>5</v>
      </c>
      <c r="N11" s="27" t="s">
        <v>209</v>
      </c>
      <c r="O11" s="27">
        <f t="shared" ref="O11:O12" si="153">IF(N11="Y",$B11,0)</f>
        <v>5</v>
      </c>
      <c r="P11" s="27" t="s">
        <v>209</v>
      </c>
      <c r="Q11" s="27">
        <f t="shared" ref="Q11:Q12" si="154">IF(P11="Y",$B11,0)</f>
        <v>5</v>
      </c>
      <c r="R11" s="27" t="s">
        <v>209</v>
      </c>
      <c r="S11" s="27">
        <f t="shared" ref="S11:S12" si="155">IF(R11="Y",$B11,0)</f>
        <v>5</v>
      </c>
      <c r="T11" s="27" t="s">
        <v>209</v>
      </c>
      <c r="U11" s="27">
        <f t="shared" ref="U11:U12" si="156">IF(T11="Y",$B11,0)</f>
        <v>5</v>
      </c>
      <c r="V11" s="27" t="s">
        <v>209</v>
      </c>
      <c r="W11" s="27">
        <f t="shared" ref="W11:W12" si="157">IF(V11="Y",$B11,0)</f>
        <v>5</v>
      </c>
      <c r="X11" s="27" t="s">
        <v>209</v>
      </c>
      <c r="Y11" s="27">
        <f t="shared" ref="Y11:Y12" si="158">IF(X11="Y",$B11,0)</f>
        <v>5</v>
      </c>
      <c r="Z11" s="27" t="s">
        <v>209</v>
      </c>
      <c r="AA11" s="27">
        <f t="shared" ref="AA11:AA12" si="159">IF(Z11="Y",$B11,0)</f>
        <v>5</v>
      </c>
      <c r="AB11" s="27" t="s">
        <v>209</v>
      </c>
      <c r="AC11" s="27">
        <f t="shared" ref="AC11:AC12" si="160">IF(AB11="Y",$B11,0)</f>
        <v>5</v>
      </c>
      <c r="AD11" s="27" t="s">
        <v>209</v>
      </c>
      <c r="AE11" s="27">
        <f t="shared" ref="AE11:AE12" si="161">IF(AD11="Y",$B11,0)</f>
        <v>5</v>
      </c>
      <c r="AF11" s="27" t="s">
        <v>209</v>
      </c>
      <c r="AG11" s="27">
        <f t="shared" ref="AG11:AG12" si="162">IF(AF11="Y",$B11,0)</f>
        <v>5</v>
      </c>
      <c r="AH11" s="27" t="s">
        <v>209</v>
      </c>
      <c r="AI11" s="27">
        <f t="shared" ref="AI11:AI12" si="163">IF(AH11="Y",$B11,0)</f>
        <v>5</v>
      </c>
      <c r="AJ11" s="27" t="s">
        <v>207</v>
      </c>
      <c r="AK11" s="27">
        <f t="shared" ref="AK11:AK12" si="164">IF(AJ11="Y",$B11,0)</f>
        <v>5</v>
      </c>
      <c r="AL11" s="27" t="s">
        <v>207</v>
      </c>
      <c r="AM11" s="27">
        <f t="shared" ref="AM11:AM12" si="165">IF(AL11="Y",$B11,0)</f>
        <v>5</v>
      </c>
      <c r="AN11" s="27" t="s">
        <v>207</v>
      </c>
      <c r="AO11" s="27">
        <f t="shared" ref="AO11:AO12" si="166">IF(AN11="Y",$B11,0)</f>
        <v>5</v>
      </c>
      <c r="AP11" s="27" t="s">
        <v>207</v>
      </c>
      <c r="AQ11" s="27">
        <f t="shared" ref="AQ11:AQ12" si="167">IF(AP11="Y",$B11,0)</f>
        <v>5</v>
      </c>
      <c r="AR11" s="27" t="s">
        <v>207</v>
      </c>
      <c r="AS11" s="27">
        <f t="shared" ref="AS11:AS12" si="168">IF(AR11="Y",$B11,0)</f>
        <v>5</v>
      </c>
      <c r="AT11" s="27" t="s">
        <v>207</v>
      </c>
      <c r="AU11" s="27">
        <f t="shared" ref="AU11:AU12" si="169">IF(AT11="Y",$B11,0)</f>
        <v>5</v>
      </c>
      <c r="AV11" s="27" t="s">
        <v>207</v>
      </c>
      <c r="AW11" s="27">
        <f t="shared" ref="AW11:AW12" si="170">IF(AV11="Y",$B11,0)</f>
        <v>5</v>
      </c>
      <c r="AX11" s="27" t="s">
        <v>207</v>
      </c>
      <c r="AY11" s="27">
        <f t="shared" ref="AY11:AY12" si="171">IF(AX11="Y",$B11,0)</f>
        <v>5</v>
      </c>
      <c r="AZ11" s="27" t="s">
        <v>207</v>
      </c>
      <c r="BA11" s="27">
        <f t="shared" ref="BA11:BA12" si="172">IF(AZ11="Y",$B11,0)</f>
        <v>5</v>
      </c>
      <c r="BB11" s="27" t="s">
        <v>207</v>
      </c>
      <c r="BC11" s="27">
        <f t="shared" ref="BC11:BC12" si="173">IF(BB11="Y",$B11,0)</f>
        <v>5</v>
      </c>
      <c r="BD11" s="27" t="s">
        <v>207</v>
      </c>
      <c r="BE11" s="27">
        <f t="shared" ref="BE11:BE12" si="174">IF(BD11="Y",$B11,0)</f>
        <v>5</v>
      </c>
      <c r="BF11" s="27" t="s">
        <v>207</v>
      </c>
      <c r="BG11" s="27">
        <f t="shared" ref="BG11:BG12" si="175">IF(BF11="Y",$B11,0)</f>
        <v>5</v>
      </c>
      <c r="BH11" s="27" t="s">
        <v>207</v>
      </c>
      <c r="BI11" s="27">
        <f t="shared" ref="BI11:BI12" si="176">IF(BH11="Y",$B11,0)</f>
        <v>5</v>
      </c>
      <c r="BJ11" s="27" t="s">
        <v>207</v>
      </c>
      <c r="BK11" s="27">
        <f t="shared" ref="BK11:BK12" si="177">IF(BJ11="Y",$B11,0)</f>
        <v>5</v>
      </c>
      <c r="BL11" s="27" t="s">
        <v>207</v>
      </c>
      <c r="BM11" s="27">
        <f t="shared" ref="BM11:BM12" si="178">IF(BL11="Y",$B11,0)</f>
        <v>5</v>
      </c>
      <c r="BN11" s="27" t="s">
        <v>207</v>
      </c>
      <c r="BO11" s="27">
        <f t="shared" ref="BO11:BO12" si="179">IF(BN11="Y",$B11,0)</f>
        <v>5</v>
      </c>
      <c r="BP11" s="27" t="s">
        <v>207</v>
      </c>
      <c r="BQ11" s="27">
        <f t="shared" ref="BQ11:BQ12" si="180">IF(BP11="Y",$B11,0)</f>
        <v>5</v>
      </c>
      <c r="BR11" s="27" t="s">
        <v>207</v>
      </c>
      <c r="BS11" s="27">
        <f t="shared" ref="BS11:BS12" si="181">IF(BR11="Y",$B11,0)</f>
        <v>5</v>
      </c>
      <c r="BT11" s="27" t="s">
        <v>207</v>
      </c>
      <c r="BU11" s="27">
        <f t="shared" ref="BU11:BU12" si="182">IF(BT11="Y",$B11,0)</f>
        <v>5</v>
      </c>
      <c r="BV11" s="37" t="s">
        <v>208</v>
      </c>
      <c r="BW11" s="27">
        <f t="shared" ref="BW11:BW12" si="183">IF(BV11="Y",$B11,0)</f>
        <v>0</v>
      </c>
      <c r="BX11" s="37" t="s">
        <v>207</v>
      </c>
      <c r="BY11" s="27">
        <f t="shared" ref="BY11:BY12" si="184">IF(BX11="Y",$B11,0)</f>
        <v>5</v>
      </c>
      <c r="BZ11" s="37" t="s">
        <v>207</v>
      </c>
      <c r="CA11" s="27">
        <f t="shared" ref="CA11:CA12" si="185">IF(BZ11="Y",$B11,0)</f>
        <v>5</v>
      </c>
      <c r="CB11" s="37" t="s">
        <v>207</v>
      </c>
      <c r="CC11" s="27">
        <f t="shared" ref="CC11:CC12" si="186">IF(CB11="Y",$B11,0)</f>
        <v>5</v>
      </c>
      <c r="CD11" s="37" t="s">
        <v>207</v>
      </c>
      <c r="CE11" s="27">
        <f t="shared" ref="CE11:CE12" si="187">IF(CD11="Y",$B11,0)</f>
        <v>5</v>
      </c>
      <c r="CF11" s="37" t="s">
        <v>207</v>
      </c>
      <c r="CG11" s="27">
        <f t="shared" ref="CG11:CG12" si="188">IF(CF11="Y",$B11,0)</f>
        <v>5</v>
      </c>
      <c r="CH11" s="37" t="s">
        <v>207</v>
      </c>
      <c r="CI11" s="27">
        <f t="shared" ref="CI11:CI12" si="189">IF(CH11="Y",$B11,0)</f>
        <v>5</v>
      </c>
      <c r="CJ11" s="37" t="s">
        <v>207</v>
      </c>
      <c r="CK11" s="27">
        <f t="shared" ref="CK11:CK12" si="190">IF(CJ11="Y",$B11,0)</f>
        <v>5</v>
      </c>
      <c r="CL11" s="37" t="s">
        <v>207</v>
      </c>
      <c r="CM11" s="27">
        <f t="shared" ref="CM11:CM12" si="191">IF(CL11="Y",$B11,0)</f>
        <v>5</v>
      </c>
      <c r="CN11" s="37" t="s">
        <v>207</v>
      </c>
      <c r="CO11" s="27">
        <f t="shared" ref="CO11:CO12" si="192">IF(CN11="Y",$B11,0)</f>
        <v>5</v>
      </c>
      <c r="CP11" s="37" t="s">
        <v>207</v>
      </c>
      <c r="CQ11" s="27">
        <f t="shared" ref="CQ11:CQ12" si="193">IF(CP11="Y",$B11,0)</f>
        <v>5</v>
      </c>
      <c r="CR11" s="37" t="s">
        <v>207</v>
      </c>
      <c r="CS11" s="27">
        <f t="shared" ref="CS11:CS12" si="194">IF(CR11="Y",$B11,0)</f>
        <v>5</v>
      </c>
      <c r="CT11" s="37" t="s">
        <v>207</v>
      </c>
      <c r="CU11" s="27">
        <f t="shared" ref="CU11:CU12" si="195">IF(CT11="Y",$B11,0)</f>
        <v>5</v>
      </c>
      <c r="CV11" s="37" t="s">
        <v>207</v>
      </c>
      <c r="CW11" s="27">
        <f t="shared" ref="CW11:CW12" si="196">IF(CV11="Y",$B11,0)</f>
        <v>5</v>
      </c>
      <c r="CX11" s="37" t="s">
        <v>207</v>
      </c>
      <c r="CY11" s="27">
        <f t="shared" ref="CY11:CY12" si="197">IF(CX11="Y",$B11,0)</f>
        <v>5</v>
      </c>
      <c r="CZ11" s="37" t="s">
        <v>207</v>
      </c>
      <c r="DA11" s="27">
        <f t="shared" ref="DA11:DA12" si="198">IF(CZ11="Y",$B11,0)</f>
        <v>5</v>
      </c>
      <c r="DB11" s="37" t="s">
        <v>207</v>
      </c>
      <c r="DC11" s="27">
        <f t="shared" ref="DC11:DC12" si="199">IF(DB11="Y",$B11,0)</f>
        <v>5</v>
      </c>
      <c r="DD11" s="37" t="s">
        <v>207</v>
      </c>
      <c r="DE11" s="27">
        <f t="shared" ref="DE11:DE12" si="200">IF(DD11="Y",$B11,0)</f>
        <v>5</v>
      </c>
      <c r="DF11" s="37" t="s">
        <v>207</v>
      </c>
      <c r="DG11" s="27">
        <f t="shared" ref="DG11:DG12" si="201">IF(DF11="Y",$B11,0)</f>
        <v>5</v>
      </c>
      <c r="DH11" s="37" t="s">
        <v>207</v>
      </c>
      <c r="DI11" s="27">
        <f t="shared" ref="DI11:DI12" si="202">IF(DH11="Y",$B11,0)</f>
        <v>5</v>
      </c>
      <c r="DJ11" s="27" t="s">
        <v>207</v>
      </c>
      <c r="DK11" s="27">
        <f t="shared" ref="DK11:DK12" si="203">IF(DJ11="Y",$B11,0)</f>
        <v>5</v>
      </c>
      <c r="DL11" s="27" t="s">
        <v>207</v>
      </c>
      <c r="DM11" s="27">
        <f t="shared" ref="DM11:DM12" si="204">IF(DL11="Y",$B11,0)</f>
        <v>5</v>
      </c>
      <c r="DN11" s="27" t="s">
        <v>207</v>
      </c>
      <c r="DO11" s="27">
        <f t="shared" ref="DO11:DO12" si="205">IF(DN11="Y",$B11,0)</f>
        <v>5</v>
      </c>
      <c r="DP11" s="27" t="s">
        <v>207</v>
      </c>
      <c r="DQ11" s="27">
        <f t="shared" ref="DQ11:DQ12" si="206">IF(DP11="Y",$B11,0)</f>
        <v>5</v>
      </c>
      <c r="DR11" s="27" t="s">
        <v>207</v>
      </c>
      <c r="DS11" s="27">
        <f t="shared" ref="DS11:DS12" si="207">IF(DR11="Y",$B11,0)</f>
        <v>5</v>
      </c>
      <c r="DT11" s="27" t="s">
        <v>207</v>
      </c>
      <c r="DU11" s="27">
        <f t="shared" ref="DU11:DU12" si="208">IF(DT11="Y",$B11,0)</f>
        <v>5</v>
      </c>
      <c r="DV11" s="27" t="s">
        <v>207</v>
      </c>
      <c r="DW11" s="27">
        <f t="shared" ref="DW11:DW12" si="209">IF(DV11="Y",$B11,0)</f>
        <v>5</v>
      </c>
      <c r="DX11" s="27" t="s">
        <v>207</v>
      </c>
      <c r="DY11" s="27">
        <f t="shared" ref="DY11:DY12" si="210">IF(DX11="Y",$B11,0)</f>
        <v>5</v>
      </c>
      <c r="DZ11" s="27" t="s">
        <v>207</v>
      </c>
      <c r="EA11" s="27">
        <f t="shared" ref="EA11:EA12" si="211">IF(DZ11="Y",$B11,0)</f>
        <v>5</v>
      </c>
      <c r="EB11" s="27" t="s">
        <v>207</v>
      </c>
      <c r="EC11" s="27">
        <f t="shared" ref="EC11:EC12" si="212">IF(EB11="Y",$B11,0)</f>
        <v>5</v>
      </c>
      <c r="ED11" s="27" t="s">
        <v>207</v>
      </c>
      <c r="EE11" s="27">
        <f t="shared" ref="EE11:EE12" si="213">IF(ED11="Y",$B11,0)</f>
        <v>5</v>
      </c>
      <c r="EF11" s="27" t="s">
        <v>207</v>
      </c>
      <c r="EG11" s="27">
        <f t="shared" ref="EG11:EG12" si="214">IF(EF11="Y",$B11,0)</f>
        <v>5</v>
      </c>
      <c r="EH11" s="27" t="s">
        <v>207</v>
      </c>
      <c r="EI11" s="27">
        <f t="shared" ref="EI11:EI12" si="215">IF(EH11="Y",$B11,0)</f>
        <v>5</v>
      </c>
      <c r="EJ11" s="27" t="s">
        <v>207</v>
      </c>
      <c r="EK11" s="27">
        <f t="shared" ref="EK11:EK12" si="216">IF(EJ11="Y",$B11,0)</f>
        <v>5</v>
      </c>
      <c r="EL11" s="27" t="s">
        <v>207</v>
      </c>
      <c r="EM11" s="27">
        <f t="shared" ref="EM11:EM12" si="217">IF(EL11="Y",$B11,0)</f>
        <v>5</v>
      </c>
      <c r="EN11" s="27" t="s">
        <v>207</v>
      </c>
      <c r="EO11" s="27">
        <f t="shared" ref="EO11:EO12" si="218">IF(EN11="Y",$B11,0)</f>
        <v>5</v>
      </c>
      <c r="EP11" s="27" t="s">
        <v>207</v>
      </c>
      <c r="EQ11" s="27">
        <f t="shared" ref="EQ11:EQ12" si="219">IF(EP11="Y",$B11,0)</f>
        <v>5</v>
      </c>
      <c r="ER11" s="27" t="s">
        <v>207</v>
      </c>
      <c r="ES11" s="27">
        <f t="shared" ref="ES11:ES12" si="220">IF(ER11="Y",$B11,0)</f>
        <v>5</v>
      </c>
      <c r="ET11" s="27" t="s">
        <v>207</v>
      </c>
      <c r="EU11" s="27">
        <f t="shared" ref="EU11:EU12" si="221">IF(ET11="Y",$B11,0)</f>
        <v>5</v>
      </c>
      <c r="EV11" s="27" t="s">
        <v>207</v>
      </c>
      <c r="EW11" s="27">
        <f t="shared" ref="EW11:EW12" si="222">IF(EV11="Y",$B11,0)</f>
        <v>5</v>
      </c>
      <c r="EX11" s="27" t="s">
        <v>207</v>
      </c>
      <c r="EY11" s="27">
        <f t="shared" ref="EY11:EY12" si="223">IF(EX11="Y",$B11,0)</f>
        <v>5</v>
      </c>
      <c r="EZ11" s="27" t="s">
        <v>207</v>
      </c>
      <c r="FA11" s="27">
        <f t="shared" ref="FA11:FA12" si="224">IF(EZ11="Y",$B11,0)</f>
        <v>5</v>
      </c>
      <c r="FB11" s="27" t="s">
        <v>207</v>
      </c>
      <c r="FC11" s="27">
        <f t="shared" ref="FC11:FC12" si="225">IF(FB11="Y",$B11,0)</f>
        <v>5</v>
      </c>
      <c r="FD11" s="27" t="s">
        <v>207</v>
      </c>
      <c r="FE11" s="27">
        <f t="shared" ref="FE11:FE12" si="226">IF(FD11="Y",$B11,0)</f>
        <v>5</v>
      </c>
      <c r="FF11" s="27" t="s">
        <v>207</v>
      </c>
      <c r="FG11" s="27">
        <f t="shared" ref="FG11:FG12" si="227">IF(FF11="Y",$B11,0)</f>
        <v>5</v>
      </c>
      <c r="FH11" s="27" t="s">
        <v>207</v>
      </c>
      <c r="FI11" s="27">
        <f t="shared" ref="FI11:FI12" si="228">IF(FH11="Y",$B11,0)</f>
        <v>5</v>
      </c>
      <c r="FJ11" s="27" t="s">
        <v>207</v>
      </c>
      <c r="FK11" s="27">
        <f t="shared" ref="FK11:FK12" si="229">IF(FJ11="Y",$B11,0)</f>
        <v>5</v>
      </c>
      <c r="FL11" s="27" t="s">
        <v>207</v>
      </c>
      <c r="FM11" s="27">
        <f t="shared" ref="FM11:FM12" si="230">IF(FL11="Y",$B11,0)</f>
        <v>5</v>
      </c>
      <c r="FN11" s="27" t="s">
        <v>207</v>
      </c>
      <c r="FO11" s="27">
        <f t="shared" ref="FO11:FO12" si="231">IF(FN11="Y",$B11,0)</f>
        <v>5</v>
      </c>
      <c r="FP11" s="27" t="s">
        <v>207</v>
      </c>
      <c r="FQ11" s="27">
        <f t="shared" ref="FQ11:FQ12" si="232">IF(FP11="Y",$B11,0)</f>
        <v>5</v>
      </c>
      <c r="FR11" s="27" t="s">
        <v>207</v>
      </c>
      <c r="FS11" s="27">
        <f t="shared" ref="FS11:FS12" si="233">IF(FR11="Y",$B11,0)</f>
        <v>5</v>
      </c>
      <c r="FT11" s="27" t="s">
        <v>207</v>
      </c>
      <c r="FU11" s="27">
        <f t="shared" ref="FU11:FU12" si="234">IF(FT11="Y",$B11,0)</f>
        <v>5</v>
      </c>
      <c r="FV11" s="27" t="s">
        <v>207</v>
      </c>
      <c r="FW11" s="27">
        <f t="shared" ref="FW11:FW12" si="235">IF(FV11="Y",$B11,0)</f>
        <v>5</v>
      </c>
      <c r="FX11" s="27" t="s">
        <v>207</v>
      </c>
      <c r="FY11" s="27">
        <f t="shared" ref="FY11:FY12" si="236">IF(FX11="Y",$B11,0)</f>
        <v>5</v>
      </c>
      <c r="FZ11" s="27" t="s">
        <v>207</v>
      </c>
      <c r="GA11" s="27">
        <f t="shared" ref="GA11:GA12" si="237">IF(FZ11="Y",$B11,0)</f>
        <v>5</v>
      </c>
      <c r="GB11" s="27" t="s">
        <v>207</v>
      </c>
      <c r="GC11" s="27">
        <f t="shared" ref="GC11:GC12" si="238">IF(GB11="Y",$B11,0)</f>
        <v>5</v>
      </c>
      <c r="GD11" s="27" t="s">
        <v>207</v>
      </c>
      <c r="GE11" s="27">
        <f t="shared" ref="GE11:GE12" si="239">IF(GD11="Y",$B11,0)</f>
        <v>5</v>
      </c>
      <c r="GF11" s="27" t="s">
        <v>207</v>
      </c>
      <c r="GG11" s="27">
        <f t="shared" ref="GG11:GG12" si="240">IF(GF11="Y",$B11,0)</f>
        <v>5</v>
      </c>
      <c r="GH11" s="27" t="s">
        <v>207</v>
      </c>
      <c r="GI11" s="27">
        <f t="shared" ref="GI11:GI12" si="241">IF(GH11="Y",$B11,0)</f>
        <v>5</v>
      </c>
      <c r="GJ11" s="27" t="s">
        <v>207</v>
      </c>
      <c r="GK11" s="27">
        <f t="shared" ref="GK11:GK12" si="242">IF(GJ11="Y",$B11,0)</f>
        <v>5</v>
      </c>
      <c r="GL11" s="27" t="s">
        <v>207</v>
      </c>
      <c r="GM11" s="27">
        <f t="shared" ref="GM11:GM12" si="243">IF(GL11="Y",$B11,0)</f>
        <v>5</v>
      </c>
      <c r="GN11" s="27" t="s">
        <v>207</v>
      </c>
      <c r="GO11" s="27">
        <f t="shared" ref="GO11:GO12" si="244">IF(GN11="Y",$B11,0)</f>
        <v>5</v>
      </c>
      <c r="GP11" s="27" t="s">
        <v>207</v>
      </c>
      <c r="GQ11" s="27">
        <f t="shared" ref="GQ11:GQ12" si="245">IF(GP11="Y",$B11,0)</f>
        <v>5</v>
      </c>
      <c r="GR11" s="27" t="s">
        <v>207</v>
      </c>
      <c r="GS11" s="27">
        <f t="shared" ref="GS11:GS12" si="246">IF(GR11="Y",$B11,0)</f>
        <v>5</v>
      </c>
      <c r="GT11" s="27" t="s">
        <v>207</v>
      </c>
      <c r="GU11" s="27">
        <f t="shared" ref="GU11:GU12" si="247">IF(GT11="Y",$B11,0)</f>
        <v>5</v>
      </c>
      <c r="GV11" s="27" t="s">
        <v>207</v>
      </c>
      <c r="GW11" s="27">
        <f t="shared" ref="GW11:GW12" si="248">IF(GV11="Y",$B11,0)</f>
        <v>5</v>
      </c>
      <c r="GX11" s="27" t="s">
        <v>207</v>
      </c>
      <c r="GY11" s="27">
        <f t="shared" ref="GY11:GY12" si="249">IF(GX11="Y",$B11,0)</f>
        <v>5</v>
      </c>
      <c r="GZ11" s="27" t="s">
        <v>207</v>
      </c>
      <c r="HA11" s="27">
        <f t="shared" ref="HA11:HA12" si="250">IF(GZ11="Y",$B11,0)</f>
        <v>5</v>
      </c>
      <c r="HB11" s="27" t="s">
        <v>207</v>
      </c>
      <c r="HC11" s="27">
        <f t="shared" ref="HC11:HC12" si="251">IF(HB11="Y",$B11,0)</f>
        <v>5</v>
      </c>
      <c r="HD11" s="27" t="s">
        <v>207</v>
      </c>
      <c r="HE11" s="27">
        <f t="shared" ref="HE11:HE12" si="252">IF(HD11="Y",$B11,0)</f>
        <v>5</v>
      </c>
      <c r="HF11" s="27" t="s">
        <v>207</v>
      </c>
      <c r="HG11" s="27">
        <f t="shared" ref="HG11:HG12" si="253">IF(HF11="Y",$B11,0)</f>
        <v>5</v>
      </c>
      <c r="HH11" s="27" t="s">
        <v>207</v>
      </c>
      <c r="HI11" s="27">
        <f t="shared" ref="HI11:HI12" si="254">IF(HH11="Y",$B11,0)</f>
        <v>5</v>
      </c>
      <c r="HJ11" s="27" t="s">
        <v>207</v>
      </c>
      <c r="HK11" s="27">
        <f t="shared" ref="HK11:HK12" si="255">IF(HJ11="Y",$B11,0)</f>
        <v>5</v>
      </c>
      <c r="HL11" s="27" t="s">
        <v>207</v>
      </c>
      <c r="HM11" s="27">
        <f t="shared" ref="HM11:HM12" si="256">IF(HL11="Y",$B11,0)</f>
        <v>5</v>
      </c>
      <c r="HN11" s="27" t="s">
        <v>207</v>
      </c>
      <c r="HO11" s="27">
        <f t="shared" ref="HO11:HO12" si="257">IF(HN11="Y",$B11,0)</f>
        <v>5</v>
      </c>
      <c r="HP11" s="27" t="s">
        <v>207</v>
      </c>
      <c r="HQ11" s="27">
        <f t="shared" ref="HQ11:HQ12" si="258">IF(HP11="Y",$B11,0)</f>
        <v>5</v>
      </c>
      <c r="HR11" s="27" t="s">
        <v>207</v>
      </c>
      <c r="HS11" s="27">
        <f t="shared" ref="HS11:HS12" si="259">IF(HR11="Y",$B11,0)</f>
        <v>5</v>
      </c>
      <c r="HT11" s="27" t="s">
        <v>207</v>
      </c>
      <c r="HU11" s="27">
        <f t="shared" ref="HU11:HU12" si="260">IF(HT11="Y",$B11,0)</f>
        <v>5</v>
      </c>
      <c r="HV11" s="27" t="s">
        <v>207</v>
      </c>
      <c r="HW11" s="27">
        <f t="shared" ref="HW11:HW12" si="261">IF(HV11="Y",$B11,0)</f>
        <v>5</v>
      </c>
      <c r="HX11" s="27" t="s">
        <v>207</v>
      </c>
      <c r="HY11" s="27">
        <f t="shared" ref="HY11:HY12" si="262">IF(HX11="Y",$B11,0)</f>
        <v>5</v>
      </c>
      <c r="HZ11" s="27" t="s">
        <v>207</v>
      </c>
      <c r="IA11" s="27">
        <f t="shared" ref="IA11:IA12" si="263">IF(HZ11="Y",$B11,0)</f>
        <v>5</v>
      </c>
      <c r="IB11" s="27" t="s">
        <v>207</v>
      </c>
      <c r="IC11" s="27">
        <f t="shared" ref="IC11:IC12" si="264">IF(IB11="Y",$B11,0)</f>
        <v>5</v>
      </c>
      <c r="ID11" s="27" t="s">
        <v>207</v>
      </c>
      <c r="IE11" s="27">
        <f t="shared" ref="IE11:IE12" si="265">IF(ID11="Y",$B11,0)</f>
        <v>5</v>
      </c>
      <c r="IF11" s="27" t="s">
        <v>207</v>
      </c>
      <c r="IG11" s="27">
        <f t="shared" ref="IG11:IG12" si="266">IF(IF11="Y",$B11,0)</f>
        <v>5</v>
      </c>
      <c r="IH11" s="27" t="s">
        <v>207</v>
      </c>
      <c r="II11" s="27">
        <f t="shared" ref="II11:II12" si="267">IF(IH11="Y",$B11,0)</f>
        <v>5</v>
      </c>
      <c r="IJ11" s="27" t="s">
        <v>207</v>
      </c>
      <c r="IK11" s="27">
        <f t="shared" ref="IK11:IK12" si="268">IF(IJ11="Y",$B11,0)</f>
        <v>5</v>
      </c>
      <c r="IL11" s="27" t="s">
        <v>207</v>
      </c>
      <c r="IM11" s="27">
        <f t="shared" ref="IM11:IM12" si="269">IF(IL11="Y",$B11,0)</f>
        <v>5</v>
      </c>
      <c r="IN11" s="27" t="s">
        <v>207</v>
      </c>
      <c r="IO11" s="27">
        <f t="shared" ref="IO11:IO12" si="270">IF(IN11="Y",$B11,0)</f>
        <v>5</v>
      </c>
      <c r="IP11" s="27" t="s">
        <v>207</v>
      </c>
      <c r="IQ11" s="27">
        <f t="shared" ref="IQ11:IQ12" si="271">IF(IP11="Y",$B11,0)</f>
        <v>5</v>
      </c>
      <c r="IR11" s="27" t="s">
        <v>207</v>
      </c>
      <c r="IS11" s="27">
        <f t="shared" ref="IS11:IS12" si="272">IF(IR11="Y",$B11,0)</f>
        <v>5</v>
      </c>
      <c r="IT11" s="27" t="s">
        <v>209</v>
      </c>
      <c r="IU11" s="27">
        <f t="shared" ref="IU11:IU12" si="273">IF(IT11="Y",$B11,0)</f>
        <v>5</v>
      </c>
      <c r="IV11" s="27" t="s">
        <v>209</v>
      </c>
      <c r="IW11" s="27">
        <f t="shared" ref="IW11:IW12" si="274">IF(IV11="Y",$B11,0)</f>
        <v>5</v>
      </c>
      <c r="IX11" s="27" t="s">
        <v>209</v>
      </c>
      <c r="IY11" s="27">
        <f t="shared" ref="IY11:IY12" si="275">IF(IX11="Y",$B11,0)</f>
        <v>5</v>
      </c>
      <c r="IZ11" s="27" t="s">
        <v>209</v>
      </c>
      <c r="JA11" s="27">
        <f t="shared" ref="JA11:JA12" si="276">IF(IZ11="Y",$B11,0)</f>
        <v>5</v>
      </c>
      <c r="JB11" s="27" t="s">
        <v>209</v>
      </c>
      <c r="JC11" s="27">
        <f t="shared" ref="JC11:JC12" si="277">IF(JB11="Y",$B11,0)</f>
        <v>5</v>
      </c>
      <c r="JD11" s="27" t="s">
        <v>209</v>
      </c>
      <c r="JE11" s="27">
        <f t="shared" ref="JE11:JE12" si="278">IF(JD11="Y",$B11,0)</f>
        <v>5</v>
      </c>
      <c r="JF11" s="27" t="s">
        <v>209</v>
      </c>
      <c r="JG11" s="27">
        <f t="shared" ref="JG11:JG12" si="279">IF(JF11="Y",$B11,0)</f>
        <v>5</v>
      </c>
      <c r="JH11" s="27" t="s">
        <v>209</v>
      </c>
      <c r="JI11" s="27">
        <f t="shared" ref="JI11:JI12" si="280">IF(JH11="Y",$B11,0)</f>
        <v>5</v>
      </c>
      <c r="JJ11" s="27" t="s">
        <v>209</v>
      </c>
      <c r="JK11" s="27">
        <f t="shared" ref="JK11:JK12" si="281">IF(JJ11="Y",$B11,0)</f>
        <v>5</v>
      </c>
      <c r="JL11" s="27" t="s">
        <v>209</v>
      </c>
      <c r="JM11" s="27">
        <f t="shared" ref="JM11:JM12" si="282">IF(JL11="Y",$B11,0)</f>
        <v>5</v>
      </c>
      <c r="JN11" s="27" t="s">
        <v>209</v>
      </c>
      <c r="JO11" s="27">
        <f t="shared" ref="JO11:JO12" si="283">IF(JN11="Y",$B11,0)</f>
        <v>5</v>
      </c>
      <c r="JP11" s="27" t="s">
        <v>209</v>
      </c>
      <c r="JQ11" s="27">
        <f t="shared" ref="JQ11:JQ12" si="284">IF(JP11="Y",$B11,0)</f>
        <v>5</v>
      </c>
      <c r="JR11" s="27" t="s">
        <v>209</v>
      </c>
      <c r="JS11" s="27">
        <f t="shared" ref="JS11:JS12" si="285">IF(JR11="Y",$B11,0)</f>
        <v>5</v>
      </c>
      <c r="JT11" s="27" t="s">
        <v>209</v>
      </c>
      <c r="JU11" s="27">
        <f t="shared" ref="JU11:JU12" si="286">IF(JT11="Y",$B11,0)</f>
        <v>5</v>
      </c>
      <c r="JV11" s="27" t="s">
        <v>209</v>
      </c>
      <c r="JW11" s="27">
        <f t="shared" ref="JW11:JW12" si="287">IF(JV11="Y",$B11,0)</f>
        <v>5</v>
      </c>
      <c r="JX11" s="27" t="s">
        <v>209</v>
      </c>
      <c r="JY11" s="27">
        <f t="shared" ref="JY11:JY12" si="288">IF(JX11="Y",$B11,0)</f>
        <v>5</v>
      </c>
      <c r="JZ11" s="27" t="s">
        <v>209</v>
      </c>
      <c r="KA11" s="27">
        <f t="shared" ref="KA11:KA12" si="289">IF(JZ11="Y",$B11,0)</f>
        <v>5</v>
      </c>
      <c r="KB11" s="27" t="s">
        <v>209</v>
      </c>
      <c r="KC11" s="27">
        <f t="shared" ref="KC11:KC12" si="290">IF(KB11="Y",$B11,0)</f>
        <v>5</v>
      </c>
      <c r="KD11" s="27" t="s">
        <v>209</v>
      </c>
      <c r="KE11" s="27">
        <f t="shared" ref="KE11:KE12" si="291">IF(KD11="Y",$B11,0)</f>
        <v>5</v>
      </c>
      <c r="KF11" s="27" t="s">
        <v>209</v>
      </c>
      <c r="KG11" s="27">
        <f t="shared" ref="KG11:KG12" si="292">IF(KF11="Y",$B11,0)</f>
        <v>5</v>
      </c>
      <c r="KH11" s="27" t="s">
        <v>209</v>
      </c>
      <c r="KI11" s="27">
        <f t="shared" ref="KI11:KI12" si="293">IF(KH11="Y",$B11,0)</f>
        <v>5</v>
      </c>
    </row>
    <row r="12" spans="1:295" x14ac:dyDescent="0.25">
      <c r="A12" s="12" t="s">
        <v>21</v>
      </c>
      <c r="B12" s="13">
        <v>10</v>
      </c>
      <c r="C12" s="35">
        <f t="shared" si="147"/>
        <v>3.8461538461538464E-2</v>
      </c>
      <c r="D12" s="27" t="s">
        <v>207</v>
      </c>
      <c r="E12" s="27">
        <f t="shared" si="148"/>
        <v>10</v>
      </c>
      <c r="F12" s="27" t="s">
        <v>207</v>
      </c>
      <c r="G12" s="27">
        <f t="shared" si="149"/>
        <v>10</v>
      </c>
      <c r="H12" s="27" t="s">
        <v>208</v>
      </c>
      <c r="I12" s="27">
        <f t="shared" si="150"/>
        <v>0</v>
      </c>
      <c r="J12" s="27" t="s">
        <v>209</v>
      </c>
      <c r="K12" s="27">
        <f t="shared" si="151"/>
        <v>10</v>
      </c>
      <c r="L12" s="27" t="s">
        <v>209</v>
      </c>
      <c r="M12" s="27">
        <f t="shared" si="152"/>
        <v>10</v>
      </c>
      <c r="N12" s="27" t="s">
        <v>208</v>
      </c>
      <c r="O12" s="27">
        <f t="shared" si="153"/>
        <v>0</v>
      </c>
      <c r="P12" s="27" t="s">
        <v>207</v>
      </c>
      <c r="Q12" s="27">
        <f t="shared" si="154"/>
        <v>10</v>
      </c>
      <c r="R12" s="27" t="s">
        <v>208</v>
      </c>
      <c r="S12" s="27">
        <f t="shared" si="155"/>
        <v>0</v>
      </c>
      <c r="T12" s="27" t="s">
        <v>208</v>
      </c>
      <c r="U12" s="27">
        <f t="shared" si="156"/>
        <v>0</v>
      </c>
      <c r="V12" s="27" t="s">
        <v>207</v>
      </c>
      <c r="W12" s="27">
        <f t="shared" si="157"/>
        <v>10</v>
      </c>
      <c r="X12" s="27" t="s">
        <v>208</v>
      </c>
      <c r="Y12" s="27">
        <f t="shared" si="158"/>
        <v>0</v>
      </c>
      <c r="Z12" s="27" t="s">
        <v>207</v>
      </c>
      <c r="AA12" s="27">
        <f t="shared" si="159"/>
        <v>10</v>
      </c>
      <c r="AB12" s="27" t="s">
        <v>207</v>
      </c>
      <c r="AC12" s="27">
        <f t="shared" si="160"/>
        <v>10</v>
      </c>
      <c r="AD12" s="27" t="s">
        <v>207</v>
      </c>
      <c r="AE12" s="27">
        <f t="shared" si="161"/>
        <v>10</v>
      </c>
      <c r="AF12" s="27" t="s">
        <v>207</v>
      </c>
      <c r="AG12" s="27">
        <f t="shared" si="162"/>
        <v>10</v>
      </c>
      <c r="AH12" s="27" t="s">
        <v>207</v>
      </c>
      <c r="AI12" s="27">
        <f t="shared" si="163"/>
        <v>10</v>
      </c>
      <c r="AJ12" s="27" t="s">
        <v>207</v>
      </c>
      <c r="AK12" s="27">
        <f t="shared" si="164"/>
        <v>10</v>
      </c>
      <c r="AL12" s="27" t="s">
        <v>207</v>
      </c>
      <c r="AM12" s="27">
        <f t="shared" si="165"/>
        <v>10</v>
      </c>
      <c r="AN12" s="27" t="s">
        <v>208</v>
      </c>
      <c r="AO12" s="27">
        <f t="shared" si="166"/>
        <v>0</v>
      </c>
      <c r="AP12" s="27" t="s">
        <v>208</v>
      </c>
      <c r="AQ12" s="27">
        <f t="shared" si="167"/>
        <v>0</v>
      </c>
      <c r="AR12" s="27" t="s">
        <v>207</v>
      </c>
      <c r="AS12" s="27">
        <f t="shared" si="168"/>
        <v>10</v>
      </c>
      <c r="AT12" s="27" t="s">
        <v>207</v>
      </c>
      <c r="AU12" s="27">
        <f t="shared" si="169"/>
        <v>10</v>
      </c>
      <c r="AV12" s="37" t="s">
        <v>208</v>
      </c>
      <c r="AW12" s="27">
        <f t="shared" si="170"/>
        <v>0</v>
      </c>
      <c r="AX12" s="37" t="s">
        <v>207</v>
      </c>
      <c r="AY12" s="27">
        <f t="shared" si="171"/>
        <v>10</v>
      </c>
      <c r="AZ12" s="37" t="s">
        <v>208</v>
      </c>
      <c r="BA12" s="27">
        <f t="shared" si="172"/>
        <v>0</v>
      </c>
      <c r="BB12" s="37" t="s">
        <v>207</v>
      </c>
      <c r="BC12" s="27">
        <f t="shared" si="173"/>
        <v>10</v>
      </c>
      <c r="BD12" s="37" t="s">
        <v>208</v>
      </c>
      <c r="BE12" s="27">
        <f t="shared" si="174"/>
        <v>0</v>
      </c>
      <c r="BF12" s="37" t="s">
        <v>208</v>
      </c>
      <c r="BG12" s="27">
        <f t="shared" si="175"/>
        <v>0</v>
      </c>
      <c r="BH12" s="37" t="s">
        <v>207</v>
      </c>
      <c r="BI12" s="27">
        <f t="shared" si="176"/>
        <v>10</v>
      </c>
      <c r="BJ12" s="37" t="s">
        <v>207</v>
      </c>
      <c r="BK12" s="27">
        <f t="shared" si="177"/>
        <v>10</v>
      </c>
      <c r="BL12" s="37" t="s">
        <v>207</v>
      </c>
      <c r="BM12" s="27">
        <f t="shared" si="178"/>
        <v>10</v>
      </c>
      <c r="BN12" s="37" t="s">
        <v>207</v>
      </c>
      <c r="BO12" s="27">
        <f t="shared" si="179"/>
        <v>10</v>
      </c>
      <c r="BP12" s="37" t="s">
        <v>208</v>
      </c>
      <c r="BQ12" s="27">
        <f t="shared" si="180"/>
        <v>0</v>
      </c>
      <c r="BR12" s="37" t="s">
        <v>207</v>
      </c>
      <c r="BS12" s="27">
        <f t="shared" si="181"/>
        <v>10</v>
      </c>
      <c r="BT12" s="37" t="s">
        <v>207</v>
      </c>
      <c r="BU12" s="27">
        <f t="shared" si="182"/>
        <v>10</v>
      </c>
      <c r="BV12" s="37" t="s">
        <v>208</v>
      </c>
      <c r="BW12" s="27">
        <f t="shared" si="183"/>
        <v>0</v>
      </c>
      <c r="BX12" s="37" t="s">
        <v>207</v>
      </c>
      <c r="BY12" s="27">
        <f t="shared" si="184"/>
        <v>10</v>
      </c>
      <c r="BZ12" s="37" t="s">
        <v>208</v>
      </c>
      <c r="CA12" s="27">
        <f t="shared" si="185"/>
        <v>0</v>
      </c>
      <c r="CB12" s="37" t="s">
        <v>207</v>
      </c>
      <c r="CC12" s="27">
        <f t="shared" si="186"/>
        <v>10</v>
      </c>
      <c r="CD12" s="37" t="s">
        <v>208</v>
      </c>
      <c r="CE12" s="27">
        <f t="shared" si="187"/>
        <v>0</v>
      </c>
      <c r="CF12" s="37" t="s">
        <v>208</v>
      </c>
      <c r="CG12" s="27">
        <f t="shared" si="188"/>
        <v>0</v>
      </c>
      <c r="CH12" s="37" t="s">
        <v>207</v>
      </c>
      <c r="CI12" s="27">
        <f t="shared" si="189"/>
        <v>10</v>
      </c>
      <c r="CJ12" s="37" t="s">
        <v>208</v>
      </c>
      <c r="CK12" s="27">
        <f t="shared" si="190"/>
        <v>0</v>
      </c>
      <c r="CL12" s="37" t="s">
        <v>208</v>
      </c>
      <c r="CM12" s="27">
        <f t="shared" si="191"/>
        <v>0</v>
      </c>
      <c r="CN12" s="37" t="s">
        <v>208</v>
      </c>
      <c r="CO12" s="27">
        <f t="shared" si="192"/>
        <v>0</v>
      </c>
      <c r="CP12" s="37" t="s">
        <v>208</v>
      </c>
      <c r="CQ12" s="27">
        <f t="shared" si="193"/>
        <v>0</v>
      </c>
      <c r="CR12" s="37" t="s">
        <v>207</v>
      </c>
      <c r="CS12" s="27">
        <f t="shared" si="194"/>
        <v>10</v>
      </c>
      <c r="CT12" s="37" t="s">
        <v>208</v>
      </c>
      <c r="CU12" s="27">
        <f t="shared" si="195"/>
        <v>0</v>
      </c>
      <c r="CV12" s="37" t="s">
        <v>208</v>
      </c>
      <c r="CW12" s="27">
        <f t="shared" si="196"/>
        <v>0</v>
      </c>
      <c r="CX12" s="37" t="s">
        <v>208</v>
      </c>
      <c r="CY12" s="27">
        <f t="shared" si="197"/>
        <v>0</v>
      </c>
      <c r="CZ12" s="37" t="s">
        <v>208</v>
      </c>
      <c r="DA12" s="27">
        <f t="shared" si="198"/>
        <v>0</v>
      </c>
      <c r="DB12" s="37" t="s">
        <v>207</v>
      </c>
      <c r="DC12" s="27">
        <f t="shared" si="199"/>
        <v>10</v>
      </c>
      <c r="DD12" s="37" t="s">
        <v>208</v>
      </c>
      <c r="DE12" s="27">
        <f t="shared" si="200"/>
        <v>0</v>
      </c>
      <c r="DF12" s="37" t="s">
        <v>208</v>
      </c>
      <c r="DG12" s="27">
        <f t="shared" si="201"/>
        <v>0</v>
      </c>
      <c r="DH12" s="37" t="s">
        <v>208</v>
      </c>
      <c r="DI12" s="27">
        <f t="shared" si="202"/>
        <v>0</v>
      </c>
      <c r="DJ12" s="27" t="s">
        <v>207</v>
      </c>
      <c r="DK12" s="27">
        <f t="shared" si="203"/>
        <v>10</v>
      </c>
      <c r="DL12" s="27" t="s">
        <v>207</v>
      </c>
      <c r="DM12" s="27">
        <f t="shared" si="204"/>
        <v>10</v>
      </c>
      <c r="DN12" s="27" t="s">
        <v>207</v>
      </c>
      <c r="DO12" s="27">
        <f t="shared" si="205"/>
        <v>10</v>
      </c>
      <c r="DP12" s="27" t="s">
        <v>207</v>
      </c>
      <c r="DQ12" s="27">
        <f t="shared" si="206"/>
        <v>10</v>
      </c>
      <c r="DR12" s="27" t="s">
        <v>208</v>
      </c>
      <c r="DS12" s="27">
        <f t="shared" si="207"/>
        <v>0</v>
      </c>
      <c r="DT12" s="27" t="s">
        <v>207</v>
      </c>
      <c r="DU12" s="27">
        <f t="shared" si="208"/>
        <v>10</v>
      </c>
      <c r="DV12" s="27" t="s">
        <v>208</v>
      </c>
      <c r="DW12" s="27">
        <f t="shared" si="209"/>
        <v>0</v>
      </c>
      <c r="DX12" s="27" t="s">
        <v>207</v>
      </c>
      <c r="DY12" s="27">
        <f t="shared" si="210"/>
        <v>10</v>
      </c>
      <c r="DZ12" s="27" t="s">
        <v>208</v>
      </c>
      <c r="EA12" s="27">
        <f t="shared" si="211"/>
        <v>0</v>
      </c>
      <c r="EB12" s="27" t="s">
        <v>207</v>
      </c>
      <c r="EC12" s="27">
        <f t="shared" si="212"/>
        <v>10</v>
      </c>
      <c r="ED12" s="27" t="s">
        <v>208</v>
      </c>
      <c r="EE12" s="27">
        <f t="shared" si="213"/>
        <v>0</v>
      </c>
      <c r="EF12" s="27" t="s">
        <v>207</v>
      </c>
      <c r="EG12" s="27">
        <f t="shared" si="214"/>
        <v>10</v>
      </c>
      <c r="EH12" s="27" t="s">
        <v>207</v>
      </c>
      <c r="EI12" s="27">
        <f t="shared" si="215"/>
        <v>10</v>
      </c>
      <c r="EJ12" s="27" t="s">
        <v>207</v>
      </c>
      <c r="EK12" s="27">
        <f t="shared" si="216"/>
        <v>10</v>
      </c>
      <c r="EL12" s="27" t="s">
        <v>207</v>
      </c>
      <c r="EM12" s="27">
        <f t="shared" si="217"/>
        <v>10</v>
      </c>
      <c r="EN12" s="27" t="s">
        <v>208</v>
      </c>
      <c r="EO12" s="27">
        <f t="shared" si="218"/>
        <v>0</v>
      </c>
      <c r="EP12" s="27" t="s">
        <v>207</v>
      </c>
      <c r="EQ12" s="27">
        <f t="shared" si="219"/>
        <v>10</v>
      </c>
      <c r="ER12" s="37" t="s">
        <v>208</v>
      </c>
      <c r="ES12" s="27">
        <f t="shared" si="220"/>
        <v>0</v>
      </c>
      <c r="ET12" s="27" t="s">
        <v>207</v>
      </c>
      <c r="EU12" s="27">
        <f t="shared" si="221"/>
        <v>10</v>
      </c>
      <c r="EV12" s="27" t="s">
        <v>207</v>
      </c>
      <c r="EW12" s="27">
        <f t="shared" si="222"/>
        <v>10</v>
      </c>
      <c r="EX12" s="27" t="s">
        <v>207</v>
      </c>
      <c r="EY12" s="27">
        <f t="shared" si="223"/>
        <v>10</v>
      </c>
      <c r="EZ12" s="27" t="s">
        <v>208</v>
      </c>
      <c r="FA12" s="27">
        <f t="shared" si="224"/>
        <v>0</v>
      </c>
      <c r="FB12" s="27" t="s">
        <v>207</v>
      </c>
      <c r="FC12" s="27">
        <f t="shared" si="225"/>
        <v>10</v>
      </c>
      <c r="FD12" s="27" t="s">
        <v>207</v>
      </c>
      <c r="FE12" s="27">
        <f t="shared" si="226"/>
        <v>10</v>
      </c>
      <c r="FF12" s="27">
        <v>0</v>
      </c>
      <c r="FG12" s="27">
        <f t="shared" si="227"/>
        <v>0</v>
      </c>
      <c r="FH12" s="37" t="s">
        <v>208</v>
      </c>
      <c r="FI12" s="27">
        <f t="shared" si="228"/>
        <v>0</v>
      </c>
      <c r="FJ12" s="27" t="s">
        <v>207</v>
      </c>
      <c r="FK12" s="27">
        <f t="shared" si="229"/>
        <v>10</v>
      </c>
      <c r="FL12" s="27" t="s">
        <v>207</v>
      </c>
      <c r="FM12" s="27">
        <f t="shared" si="230"/>
        <v>10</v>
      </c>
      <c r="FN12" s="27" t="s">
        <v>211</v>
      </c>
      <c r="FO12" s="27">
        <f t="shared" si="231"/>
        <v>0</v>
      </c>
      <c r="FP12" s="27" t="s">
        <v>211</v>
      </c>
      <c r="FQ12" s="27">
        <f t="shared" si="232"/>
        <v>0</v>
      </c>
      <c r="FR12" s="27" t="s">
        <v>209</v>
      </c>
      <c r="FS12" s="27">
        <f t="shared" si="233"/>
        <v>10</v>
      </c>
      <c r="FT12" s="27" t="s">
        <v>211</v>
      </c>
      <c r="FU12" s="27">
        <f t="shared" si="234"/>
        <v>0</v>
      </c>
      <c r="FV12" s="27" t="s">
        <v>207</v>
      </c>
      <c r="FW12" s="27">
        <f t="shared" si="235"/>
        <v>10</v>
      </c>
      <c r="FX12" s="27" t="s">
        <v>207</v>
      </c>
      <c r="FY12" s="27">
        <f t="shared" si="236"/>
        <v>10</v>
      </c>
      <c r="FZ12" s="27" t="s">
        <v>211</v>
      </c>
      <c r="GA12" s="27">
        <f t="shared" si="237"/>
        <v>0</v>
      </c>
      <c r="GB12" s="27" t="s">
        <v>208</v>
      </c>
      <c r="GC12" s="27">
        <f t="shared" si="238"/>
        <v>0</v>
      </c>
      <c r="GD12" s="27" t="s">
        <v>207</v>
      </c>
      <c r="GE12" s="27">
        <f t="shared" si="239"/>
        <v>10</v>
      </c>
      <c r="GF12" s="27" t="s">
        <v>211</v>
      </c>
      <c r="GG12" s="27">
        <f t="shared" si="240"/>
        <v>0</v>
      </c>
      <c r="GH12" s="27" t="s">
        <v>211</v>
      </c>
      <c r="GI12" s="27">
        <f t="shared" si="241"/>
        <v>0</v>
      </c>
      <c r="GJ12" s="27" t="s">
        <v>209</v>
      </c>
      <c r="GK12" s="27">
        <f t="shared" si="242"/>
        <v>10</v>
      </c>
      <c r="GL12" s="27" t="s">
        <v>211</v>
      </c>
      <c r="GM12" s="27">
        <f t="shared" si="243"/>
        <v>0</v>
      </c>
      <c r="GN12" s="27" t="s">
        <v>207</v>
      </c>
      <c r="GO12" s="27">
        <f t="shared" si="244"/>
        <v>10</v>
      </c>
      <c r="GP12" s="27" t="s">
        <v>207</v>
      </c>
      <c r="GQ12" s="27">
        <f t="shared" si="245"/>
        <v>10</v>
      </c>
      <c r="GR12" s="27" t="s">
        <v>211</v>
      </c>
      <c r="GS12" s="27">
        <f t="shared" si="246"/>
        <v>0</v>
      </c>
      <c r="GT12" s="27" t="s">
        <v>207</v>
      </c>
      <c r="GU12" s="27">
        <f t="shared" si="247"/>
        <v>10</v>
      </c>
      <c r="GV12" s="27" t="s">
        <v>207</v>
      </c>
      <c r="GW12" s="27">
        <f t="shared" si="248"/>
        <v>10</v>
      </c>
      <c r="GX12" s="27" t="s">
        <v>207</v>
      </c>
      <c r="GY12" s="27">
        <f t="shared" si="249"/>
        <v>10</v>
      </c>
      <c r="GZ12" s="27" t="s">
        <v>207</v>
      </c>
      <c r="HA12" s="27">
        <f t="shared" si="250"/>
        <v>10</v>
      </c>
      <c r="HB12" s="27" t="s">
        <v>208</v>
      </c>
      <c r="HC12" s="27">
        <f t="shared" si="251"/>
        <v>0</v>
      </c>
      <c r="HD12" s="27" t="s">
        <v>207</v>
      </c>
      <c r="HE12" s="27">
        <f t="shared" si="252"/>
        <v>10</v>
      </c>
      <c r="HF12" s="27" t="s">
        <v>207</v>
      </c>
      <c r="HG12" s="27">
        <f t="shared" si="253"/>
        <v>10</v>
      </c>
      <c r="HH12" s="27" t="s">
        <v>208</v>
      </c>
      <c r="HI12" s="27">
        <f t="shared" si="254"/>
        <v>0</v>
      </c>
      <c r="HJ12" s="27" t="s">
        <v>207</v>
      </c>
      <c r="HK12" s="27">
        <f t="shared" si="255"/>
        <v>10</v>
      </c>
      <c r="HL12" s="27" t="s">
        <v>207</v>
      </c>
      <c r="HM12" s="27">
        <f t="shared" si="256"/>
        <v>10</v>
      </c>
      <c r="HN12" s="27" t="s">
        <v>208</v>
      </c>
      <c r="HO12" s="27">
        <f t="shared" si="257"/>
        <v>0</v>
      </c>
      <c r="HP12" s="27" t="s">
        <v>207</v>
      </c>
      <c r="HQ12" s="27">
        <f t="shared" si="258"/>
        <v>10</v>
      </c>
      <c r="HR12" s="27" t="s">
        <v>208</v>
      </c>
      <c r="HS12" s="27">
        <f t="shared" si="259"/>
        <v>0</v>
      </c>
      <c r="HT12" s="27" t="s">
        <v>208</v>
      </c>
      <c r="HU12" s="27">
        <f t="shared" si="260"/>
        <v>0</v>
      </c>
      <c r="HV12" s="27" t="s">
        <v>208</v>
      </c>
      <c r="HW12" s="27">
        <f t="shared" si="261"/>
        <v>0</v>
      </c>
      <c r="HX12" s="27" t="s">
        <v>208</v>
      </c>
      <c r="HY12" s="27">
        <f t="shared" si="262"/>
        <v>0</v>
      </c>
      <c r="HZ12" s="27" t="s">
        <v>208</v>
      </c>
      <c r="IA12" s="27">
        <f t="shared" si="263"/>
        <v>0</v>
      </c>
      <c r="IB12" s="27" t="s">
        <v>209</v>
      </c>
      <c r="IC12" s="27">
        <f t="shared" si="264"/>
        <v>10</v>
      </c>
      <c r="ID12" s="27" t="s">
        <v>209</v>
      </c>
      <c r="IE12" s="27">
        <f t="shared" si="265"/>
        <v>10</v>
      </c>
      <c r="IF12" s="27" t="s">
        <v>209</v>
      </c>
      <c r="IG12" s="27">
        <f t="shared" si="266"/>
        <v>10</v>
      </c>
      <c r="IH12" s="27" t="s">
        <v>209</v>
      </c>
      <c r="II12" s="27">
        <f t="shared" si="267"/>
        <v>10</v>
      </c>
      <c r="IJ12" s="27" t="s">
        <v>211</v>
      </c>
      <c r="IK12" s="27">
        <f t="shared" si="268"/>
        <v>0</v>
      </c>
      <c r="IL12" s="27" t="s">
        <v>211</v>
      </c>
      <c r="IM12" s="27">
        <f t="shared" si="269"/>
        <v>0</v>
      </c>
      <c r="IN12" s="27">
        <v>0</v>
      </c>
      <c r="IO12" s="27">
        <f t="shared" si="270"/>
        <v>0</v>
      </c>
      <c r="IP12" s="27" t="s">
        <v>209</v>
      </c>
      <c r="IQ12" s="27">
        <f t="shared" si="271"/>
        <v>10</v>
      </c>
      <c r="IR12" s="27" t="s">
        <v>209</v>
      </c>
      <c r="IS12" s="27">
        <f t="shared" si="272"/>
        <v>10</v>
      </c>
      <c r="IT12" s="27" t="s">
        <v>211</v>
      </c>
      <c r="IU12" s="27">
        <f t="shared" si="273"/>
        <v>0</v>
      </c>
      <c r="IV12" s="27" t="s">
        <v>211</v>
      </c>
      <c r="IW12" s="27">
        <f t="shared" si="274"/>
        <v>0</v>
      </c>
      <c r="IX12" s="27" t="s">
        <v>209</v>
      </c>
      <c r="IY12" s="27">
        <f t="shared" si="275"/>
        <v>10</v>
      </c>
      <c r="IZ12" s="27" t="s">
        <v>211</v>
      </c>
      <c r="JA12" s="27">
        <f t="shared" si="276"/>
        <v>0</v>
      </c>
      <c r="JB12" s="27" t="s">
        <v>209</v>
      </c>
      <c r="JC12" s="27">
        <f t="shared" si="277"/>
        <v>10</v>
      </c>
      <c r="JD12" s="27" t="s">
        <v>209</v>
      </c>
      <c r="JE12" s="27">
        <f t="shared" si="278"/>
        <v>10</v>
      </c>
      <c r="JF12" s="27" t="s">
        <v>211</v>
      </c>
      <c r="JG12" s="27">
        <f t="shared" si="279"/>
        <v>0</v>
      </c>
      <c r="JH12" s="27" t="s">
        <v>211</v>
      </c>
      <c r="JI12" s="27">
        <f t="shared" si="280"/>
        <v>0</v>
      </c>
      <c r="JJ12" s="27" t="s">
        <v>209</v>
      </c>
      <c r="JK12" s="27">
        <f t="shared" si="281"/>
        <v>10</v>
      </c>
      <c r="JL12" s="27" t="s">
        <v>209</v>
      </c>
      <c r="JM12" s="27">
        <f t="shared" si="282"/>
        <v>10</v>
      </c>
      <c r="JN12" s="27" t="s">
        <v>211</v>
      </c>
      <c r="JO12" s="27">
        <f t="shared" si="283"/>
        <v>0</v>
      </c>
      <c r="JP12" s="27" t="s">
        <v>211</v>
      </c>
      <c r="JQ12" s="27">
        <f t="shared" si="284"/>
        <v>0</v>
      </c>
      <c r="JR12" s="27" t="s">
        <v>211</v>
      </c>
      <c r="JS12" s="27">
        <f t="shared" si="285"/>
        <v>0</v>
      </c>
      <c r="JT12" s="27" t="s">
        <v>211</v>
      </c>
      <c r="JU12" s="27">
        <f t="shared" si="286"/>
        <v>0</v>
      </c>
      <c r="JV12" s="27" t="s">
        <v>209</v>
      </c>
      <c r="JW12" s="27">
        <f t="shared" si="287"/>
        <v>10</v>
      </c>
      <c r="JX12" s="27" t="s">
        <v>211</v>
      </c>
      <c r="JY12" s="27">
        <f t="shared" si="288"/>
        <v>0</v>
      </c>
      <c r="JZ12" s="27" t="s">
        <v>211</v>
      </c>
      <c r="KA12" s="27">
        <f t="shared" si="289"/>
        <v>0</v>
      </c>
      <c r="KB12" s="27" t="s">
        <v>211</v>
      </c>
      <c r="KC12" s="27">
        <f t="shared" si="290"/>
        <v>0</v>
      </c>
      <c r="KD12" s="27" t="s">
        <v>211</v>
      </c>
      <c r="KE12" s="27">
        <f t="shared" si="291"/>
        <v>0</v>
      </c>
      <c r="KF12" s="27" t="s">
        <v>211</v>
      </c>
      <c r="KG12" s="27">
        <f t="shared" si="292"/>
        <v>0</v>
      </c>
      <c r="KH12" s="27" t="s">
        <v>211</v>
      </c>
      <c r="KI12" s="27">
        <f t="shared" si="293"/>
        <v>0</v>
      </c>
    </row>
    <row r="13" spans="1:295" x14ac:dyDescent="0.25">
      <c r="A13" s="12" t="s">
        <v>23</v>
      </c>
      <c r="B13" s="13">
        <v>15</v>
      </c>
      <c r="C13" s="35">
        <f t="shared" si="147"/>
        <v>5.7692307692307696E-2</v>
      </c>
      <c r="D13" s="36">
        <v>1</v>
      </c>
      <c r="E13" s="27">
        <f t="shared" ref="E13:E15" si="294">D13*$B13</f>
        <v>15</v>
      </c>
      <c r="F13" s="36">
        <v>0.4</v>
      </c>
      <c r="G13" s="27">
        <f t="shared" ref="G13:G15" si="295">F13*$B13</f>
        <v>6</v>
      </c>
      <c r="H13" s="36">
        <v>0</v>
      </c>
      <c r="I13" s="27">
        <f t="shared" ref="I13:I15" si="296">H13*$B13</f>
        <v>0</v>
      </c>
      <c r="J13" s="36">
        <v>1</v>
      </c>
      <c r="K13" s="27">
        <f t="shared" ref="K13:K15" si="297">J13*$B13</f>
        <v>15</v>
      </c>
      <c r="L13" s="36">
        <v>1</v>
      </c>
      <c r="M13" s="27">
        <f t="shared" ref="M13:M15" si="298">L13*$B13</f>
        <v>15</v>
      </c>
      <c r="N13" s="36">
        <v>0</v>
      </c>
      <c r="O13" s="27">
        <f t="shared" ref="O13:O15" si="299">N13*$B13</f>
        <v>0</v>
      </c>
      <c r="P13" s="36">
        <v>1</v>
      </c>
      <c r="Q13" s="27">
        <f t="shared" ref="Q13:Q15" si="300">P13*$B13</f>
        <v>15</v>
      </c>
      <c r="R13" s="36">
        <v>0</v>
      </c>
      <c r="S13" s="27">
        <f t="shared" ref="S13:S15" si="301">R13*$B13</f>
        <v>0</v>
      </c>
      <c r="T13" s="36">
        <v>0</v>
      </c>
      <c r="U13" s="27">
        <f t="shared" ref="U13:U15" si="302">T13*$B13</f>
        <v>0</v>
      </c>
      <c r="V13" s="36">
        <v>0.5</v>
      </c>
      <c r="W13" s="27">
        <f t="shared" ref="W13:W15" si="303">V13*$B13</f>
        <v>7.5</v>
      </c>
      <c r="X13" s="36">
        <v>0</v>
      </c>
      <c r="Y13" s="27">
        <f t="shared" ref="Y13:Y15" si="304">X13*$B13</f>
        <v>0</v>
      </c>
      <c r="Z13" s="36">
        <v>0.8</v>
      </c>
      <c r="AA13" s="27">
        <f t="shared" ref="AA13:AA15" si="305">Z13*$B13</f>
        <v>12</v>
      </c>
      <c r="AB13" s="36">
        <v>1</v>
      </c>
      <c r="AC13" s="27">
        <f t="shared" ref="AC13:AC15" si="306">AB13*$B13</f>
        <v>15</v>
      </c>
      <c r="AD13" s="36">
        <v>0.8</v>
      </c>
      <c r="AE13" s="27">
        <f t="shared" ref="AE13:AE15" si="307">AD13*$B13</f>
        <v>12</v>
      </c>
      <c r="AF13" s="36">
        <v>1</v>
      </c>
      <c r="AG13" s="27">
        <f t="shared" ref="AG13:AG15" si="308">AF13*$B13</f>
        <v>15</v>
      </c>
      <c r="AH13" s="36">
        <v>0.4</v>
      </c>
      <c r="AI13" s="27">
        <f t="shared" ref="AI13:AI15" si="309">AH13*$B13</f>
        <v>6</v>
      </c>
      <c r="AJ13" s="36">
        <v>0.8</v>
      </c>
      <c r="AK13" s="27">
        <f t="shared" ref="AK13:AK15" si="310">AJ13*$B13</f>
        <v>12</v>
      </c>
      <c r="AL13" s="36">
        <v>0.8</v>
      </c>
      <c r="AM13" s="27">
        <f t="shared" ref="AM13:AM15" si="311">AL13*$B13</f>
        <v>12</v>
      </c>
      <c r="AN13" s="36">
        <v>0</v>
      </c>
      <c r="AO13" s="27">
        <f t="shared" ref="AO13:AO15" si="312">AN13*$B13</f>
        <v>0</v>
      </c>
      <c r="AP13" s="36">
        <v>0</v>
      </c>
      <c r="AQ13" s="27">
        <f t="shared" ref="AQ13:AQ15" si="313">AP13*$B13</f>
        <v>0</v>
      </c>
      <c r="AR13" s="36">
        <v>0.8</v>
      </c>
      <c r="AS13" s="27">
        <f t="shared" ref="AS13:AS15" si="314">AR13*$B13</f>
        <v>12</v>
      </c>
      <c r="AT13" s="36">
        <v>0.8</v>
      </c>
      <c r="AU13" s="27">
        <f t="shared" ref="AU13:AU15" si="315">AT13*$B13</f>
        <v>12</v>
      </c>
      <c r="AV13" s="36">
        <v>0</v>
      </c>
      <c r="AW13" s="27">
        <f t="shared" ref="AW13:AW15" si="316">AV13*$B13</f>
        <v>0</v>
      </c>
      <c r="AX13" s="36">
        <v>0.2</v>
      </c>
      <c r="AY13" s="27">
        <f t="shared" ref="AY13:AY15" si="317">AX13*$B13</f>
        <v>3</v>
      </c>
      <c r="AZ13" s="36">
        <v>0</v>
      </c>
      <c r="BA13" s="27">
        <f t="shared" ref="BA13:BA15" si="318">AZ13*$B13</f>
        <v>0</v>
      </c>
      <c r="BB13" s="36">
        <v>1</v>
      </c>
      <c r="BC13" s="27">
        <f t="shared" ref="BC13:BC15" si="319">BB13*$B13</f>
        <v>15</v>
      </c>
      <c r="BD13" s="36">
        <v>0</v>
      </c>
      <c r="BE13" s="27">
        <f t="shared" ref="BE13:BE15" si="320">BD13*$B13</f>
        <v>0</v>
      </c>
      <c r="BF13" s="36">
        <v>0</v>
      </c>
      <c r="BG13" s="27">
        <f t="shared" ref="BG13:BG15" si="321">BF13*$B13</f>
        <v>0</v>
      </c>
      <c r="BH13" s="36">
        <v>1</v>
      </c>
      <c r="BI13" s="27">
        <f t="shared" ref="BI13:BI15" si="322">BH13*$B13</f>
        <v>15</v>
      </c>
      <c r="BJ13" s="36">
        <v>0.8</v>
      </c>
      <c r="BK13" s="27">
        <f t="shared" ref="BK13:BK15" si="323">BJ13*$B13</f>
        <v>12</v>
      </c>
      <c r="BL13" s="36">
        <v>0.8</v>
      </c>
      <c r="BM13" s="27">
        <f t="shared" ref="BM13:BM15" si="324">BL13*$B13</f>
        <v>12</v>
      </c>
      <c r="BN13" s="36">
        <v>0.8</v>
      </c>
      <c r="BO13" s="27">
        <f t="shared" ref="BO13:BO15" si="325">BN13*$B13</f>
        <v>12</v>
      </c>
      <c r="BP13" s="36">
        <v>0</v>
      </c>
      <c r="BQ13" s="27">
        <f t="shared" ref="BQ13:BQ15" si="326">BP13*$B13</f>
        <v>0</v>
      </c>
      <c r="BR13" s="36">
        <v>0.2</v>
      </c>
      <c r="BS13" s="27">
        <f t="shared" ref="BS13:BS15" si="327">BR13*$B13</f>
        <v>3</v>
      </c>
      <c r="BT13" s="36">
        <v>0.2</v>
      </c>
      <c r="BU13" s="27">
        <f t="shared" ref="BU13:BU15" si="328">BT13*$B13</f>
        <v>3</v>
      </c>
      <c r="BV13" s="36">
        <v>0</v>
      </c>
      <c r="BW13" s="27">
        <f t="shared" ref="BW13:BW15" si="329">BV13*$B13</f>
        <v>0</v>
      </c>
      <c r="BX13" s="36">
        <v>0.1</v>
      </c>
      <c r="BY13" s="27">
        <f t="shared" ref="BY13:BY15" si="330">BX13*$B13</f>
        <v>1.5</v>
      </c>
      <c r="BZ13" s="36">
        <v>0</v>
      </c>
      <c r="CA13" s="27">
        <f t="shared" ref="CA13:CA15" si="331">BZ13*$B13</f>
        <v>0</v>
      </c>
      <c r="CB13" s="36">
        <v>0.2</v>
      </c>
      <c r="CC13" s="27">
        <f t="shared" ref="CC13:CC15" si="332">CB13*$B13</f>
        <v>3</v>
      </c>
      <c r="CD13" s="36">
        <v>0</v>
      </c>
      <c r="CE13" s="27">
        <f t="shared" ref="CE13:CE15" si="333">CD13*$B13</f>
        <v>0</v>
      </c>
      <c r="CF13" s="36">
        <v>0</v>
      </c>
      <c r="CG13" s="27">
        <f t="shared" ref="CG13:CG15" si="334">CF13*$B13</f>
        <v>0</v>
      </c>
      <c r="CH13" s="36">
        <v>1</v>
      </c>
      <c r="CI13" s="27">
        <f t="shared" ref="CI13:CI15" si="335">CH13*$B13</f>
        <v>15</v>
      </c>
      <c r="CJ13" s="36">
        <v>0</v>
      </c>
      <c r="CK13" s="27">
        <f t="shared" ref="CK13:CK15" si="336">CJ13*$B13</f>
        <v>0</v>
      </c>
      <c r="CL13" s="36">
        <v>0</v>
      </c>
      <c r="CM13" s="27">
        <f t="shared" ref="CM13:CM15" si="337">CL13*$B13</f>
        <v>0</v>
      </c>
      <c r="CN13" s="36">
        <v>0</v>
      </c>
      <c r="CO13" s="27">
        <f t="shared" ref="CO13:CO15" si="338">CN13*$B13</f>
        <v>0</v>
      </c>
      <c r="CP13" s="36">
        <v>0</v>
      </c>
      <c r="CQ13" s="27">
        <f t="shared" ref="CQ13:CQ15" si="339">CP13*$B13</f>
        <v>0</v>
      </c>
      <c r="CR13" s="36">
        <v>0.8</v>
      </c>
      <c r="CS13" s="27">
        <f t="shared" ref="CS13:CS15" si="340">CR13*$B13</f>
        <v>12</v>
      </c>
      <c r="CT13" s="36">
        <v>0</v>
      </c>
      <c r="CU13" s="27">
        <f t="shared" ref="CU13:CU15" si="341">CT13*$B13</f>
        <v>0</v>
      </c>
      <c r="CV13" s="36">
        <v>0</v>
      </c>
      <c r="CW13" s="27">
        <f t="shared" ref="CW13:CW15" si="342">CV13*$B13</f>
        <v>0</v>
      </c>
      <c r="CX13" s="36">
        <v>0</v>
      </c>
      <c r="CY13" s="27">
        <f t="shared" ref="CY13:CY15" si="343">CX13*$B13</f>
        <v>0</v>
      </c>
      <c r="CZ13" s="36">
        <v>0</v>
      </c>
      <c r="DA13" s="27">
        <f t="shared" ref="DA13:DA15" si="344">CZ13*$B13</f>
        <v>0</v>
      </c>
      <c r="DB13" s="36">
        <v>0.8</v>
      </c>
      <c r="DC13" s="27">
        <f t="shared" ref="DC13:DC15" si="345">DB13*$B13</f>
        <v>12</v>
      </c>
      <c r="DD13" s="36">
        <v>0</v>
      </c>
      <c r="DE13" s="27">
        <f t="shared" ref="DE13:DE15" si="346">DD13*$B13</f>
        <v>0</v>
      </c>
      <c r="DF13" s="36">
        <v>0</v>
      </c>
      <c r="DG13" s="27">
        <f t="shared" ref="DG13:DG15" si="347">DF13*$B13</f>
        <v>0</v>
      </c>
      <c r="DH13" s="36">
        <v>0</v>
      </c>
      <c r="DI13" s="27">
        <f t="shared" ref="DI13:DI15" si="348">DH13*$B13</f>
        <v>0</v>
      </c>
      <c r="DJ13" s="36">
        <v>0.4</v>
      </c>
      <c r="DK13" s="27">
        <f t="shared" ref="DK13:DK15" si="349">DJ13*$B13</f>
        <v>6</v>
      </c>
      <c r="DL13" s="36">
        <v>0.4</v>
      </c>
      <c r="DM13" s="27">
        <f t="shared" ref="DM13:DM15" si="350">DL13*$B13</f>
        <v>6</v>
      </c>
      <c r="DN13" s="36">
        <v>0.5</v>
      </c>
      <c r="DO13" s="27">
        <f t="shared" ref="DO13:DO15" si="351">DN13*$B13</f>
        <v>7.5</v>
      </c>
      <c r="DP13" s="36">
        <v>1</v>
      </c>
      <c r="DQ13" s="27">
        <f t="shared" ref="DQ13:DQ15" si="352">DP13*$B13</f>
        <v>15</v>
      </c>
      <c r="DR13" s="36">
        <v>0</v>
      </c>
      <c r="DS13" s="27">
        <f t="shared" ref="DS13:DS15" si="353">DR13*$B13</f>
        <v>0</v>
      </c>
      <c r="DT13" s="36">
        <v>1</v>
      </c>
      <c r="DU13" s="27">
        <f t="shared" ref="DU13:DU15" si="354">DT13*$B13</f>
        <v>15</v>
      </c>
      <c r="DV13" s="36">
        <v>0</v>
      </c>
      <c r="DW13" s="27">
        <f t="shared" ref="DW13:DW15" si="355">DV13*$B13</f>
        <v>0</v>
      </c>
      <c r="DX13" s="36">
        <v>0.8</v>
      </c>
      <c r="DY13" s="27">
        <f t="shared" ref="DY13:DY15" si="356">DX13*$B13</f>
        <v>12</v>
      </c>
      <c r="DZ13" s="36">
        <v>0</v>
      </c>
      <c r="EA13" s="27">
        <f t="shared" ref="EA13:EA15" si="357">DZ13*$B13</f>
        <v>0</v>
      </c>
      <c r="EB13" s="36">
        <v>0.8</v>
      </c>
      <c r="EC13" s="27">
        <f t="shared" ref="EC13:EC15" si="358">EB13*$B13</f>
        <v>12</v>
      </c>
      <c r="ED13" s="36">
        <v>0</v>
      </c>
      <c r="EE13" s="27">
        <f t="shared" ref="EE13:EE15" si="359">ED13*$B13</f>
        <v>0</v>
      </c>
      <c r="EF13" s="36">
        <v>1</v>
      </c>
      <c r="EG13" s="27">
        <f t="shared" ref="EG13:EG15" si="360">EF13*$B13</f>
        <v>15</v>
      </c>
      <c r="EH13" s="36">
        <v>1</v>
      </c>
      <c r="EI13" s="27">
        <f t="shared" ref="EI13:EI15" si="361">EH13*$B13</f>
        <v>15</v>
      </c>
      <c r="EJ13" s="36">
        <v>0.7</v>
      </c>
      <c r="EK13" s="27">
        <f t="shared" ref="EK13:EK15" si="362">EJ13*$B13</f>
        <v>10.5</v>
      </c>
      <c r="EL13" s="36">
        <v>1</v>
      </c>
      <c r="EM13" s="27">
        <f t="shared" ref="EM13:EM15" si="363">EL13*$B13</f>
        <v>15</v>
      </c>
      <c r="EN13" s="36">
        <v>0</v>
      </c>
      <c r="EO13" s="27">
        <f t="shared" ref="EO13:EO15" si="364">EN13*$B13</f>
        <v>0</v>
      </c>
      <c r="EP13" s="36">
        <v>0.5</v>
      </c>
      <c r="EQ13" s="27">
        <f t="shared" ref="EQ13:EQ15" si="365">EP13*$B13</f>
        <v>7.5</v>
      </c>
      <c r="ER13" s="36">
        <v>0</v>
      </c>
      <c r="ES13" s="27">
        <f t="shared" ref="ES13:ES15" si="366">ER13*$B13</f>
        <v>0</v>
      </c>
      <c r="ET13" s="36">
        <v>1</v>
      </c>
      <c r="EU13" s="27">
        <f t="shared" ref="EU13:EU15" si="367">ET13*$B13</f>
        <v>15</v>
      </c>
      <c r="EV13" s="36">
        <v>1</v>
      </c>
      <c r="EW13" s="27">
        <f t="shared" ref="EW13:EW15" si="368">EV13*$B13</f>
        <v>15</v>
      </c>
      <c r="EX13" s="36">
        <v>1</v>
      </c>
      <c r="EY13" s="27">
        <f t="shared" ref="EY13:EY15" si="369">EX13*$B13</f>
        <v>15</v>
      </c>
      <c r="EZ13" s="36">
        <v>0</v>
      </c>
      <c r="FA13" s="27">
        <f t="shared" ref="FA13:FA15" si="370">EZ13*$B13</f>
        <v>0</v>
      </c>
      <c r="FB13" s="36">
        <v>0.33</v>
      </c>
      <c r="FC13" s="27">
        <f t="shared" ref="FC13:FC15" si="371">FB13*$B13</f>
        <v>4.95</v>
      </c>
      <c r="FD13" s="36">
        <v>1</v>
      </c>
      <c r="FE13" s="27">
        <f t="shared" ref="FE13:FE15" si="372">FD13*$B13</f>
        <v>15</v>
      </c>
      <c r="FF13" s="36">
        <v>0</v>
      </c>
      <c r="FG13" s="27">
        <f t="shared" ref="FG13:FG15" si="373">FF13*$B13</f>
        <v>0</v>
      </c>
      <c r="FH13" s="36">
        <v>0</v>
      </c>
      <c r="FI13" s="27">
        <f t="shared" ref="FI13:FI15" si="374">FH13*$B13</f>
        <v>0</v>
      </c>
      <c r="FJ13" s="36">
        <v>1</v>
      </c>
      <c r="FK13" s="27">
        <f t="shared" ref="FK13:FK15" si="375">FJ13*$B13</f>
        <v>15</v>
      </c>
      <c r="FL13" s="36">
        <v>0.8</v>
      </c>
      <c r="FM13" s="27">
        <f t="shared" ref="FM13:FM15" si="376">FL13*$B13</f>
        <v>12</v>
      </c>
      <c r="FN13" s="36">
        <v>0</v>
      </c>
      <c r="FO13" s="27">
        <f t="shared" ref="FO13:FO15" si="377">FN13*$B13</f>
        <v>0</v>
      </c>
      <c r="FP13" s="36">
        <v>0</v>
      </c>
      <c r="FQ13" s="27">
        <f t="shared" ref="FQ13:FQ15" si="378">FP13*$B13</f>
        <v>0</v>
      </c>
      <c r="FR13" s="36">
        <v>1</v>
      </c>
      <c r="FS13" s="27">
        <f t="shared" ref="FS13:FS15" si="379">FR13*$B13</f>
        <v>15</v>
      </c>
      <c r="FT13" s="36">
        <v>0</v>
      </c>
      <c r="FU13" s="27">
        <f t="shared" ref="FU13:FU15" si="380">FT13*$B13</f>
        <v>0</v>
      </c>
      <c r="FV13" s="36">
        <v>1</v>
      </c>
      <c r="FW13" s="27">
        <f t="shared" ref="FW13:FW15" si="381">FV13*$B13</f>
        <v>15</v>
      </c>
      <c r="FX13" s="36">
        <v>0.8</v>
      </c>
      <c r="FY13" s="27">
        <f t="shared" ref="FY13:FY15" si="382">FX13*$B13</f>
        <v>12</v>
      </c>
      <c r="FZ13" s="36">
        <v>0</v>
      </c>
      <c r="GA13" s="27">
        <f t="shared" ref="GA13:GA15" si="383">FZ13*$B13</f>
        <v>0</v>
      </c>
      <c r="GB13" s="36">
        <v>0</v>
      </c>
      <c r="GC13" s="27">
        <f t="shared" ref="GC13:GC15" si="384">GB13*$B13</f>
        <v>0</v>
      </c>
      <c r="GD13" s="36">
        <v>1</v>
      </c>
      <c r="GE13" s="27">
        <f t="shared" ref="GE13:GE15" si="385">GD13*$B13</f>
        <v>15</v>
      </c>
      <c r="GF13" s="36">
        <v>0</v>
      </c>
      <c r="GG13" s="27">
        <f t="shared" ref="GG13:GG15" si="386">GF13*$B13</f>
        <v>0</v>
      </c>
      <c r="GH13" s="36">
        <v>0</v>
      </c>
      <c r="GI13" s="27">
        <f t="shared" ref="GI13:GI15" si="387">GH13*$B13</f>
        <v>0</v>
      </c>
      <c r="GJ13" s="36">
        <v>1</v>
      </c>
      <c r="GK13" s="27">
        <f t="shared" ref="GK13:GK15" si="388">GJ13*$B13</f>
        <v>15</v>
      </c>
      <c r="GL13" s="36">
        <v>0</v>
      </c>
      <c r="GM13" s="27">
        <f t="shared" ref="GM13:GM15" si="389">GL13*$B13</f>
        <v>0</v>
      </c>
      <c r="GN13" s="36">
        <v>1</v>
      </c>
      <c r="GO13" s="27">
        <f t="shared" ref="GO13:GO15" si="390">GN13*$B13</f>
        <v>15</v>
      </c>
      <c r="GP13" s="36">
        <v>0.8</v>
      </c>
      <c r="GQ13" s="27">
        <f t="shared" ref="GQ13:GQ15" si="391">GP13*$B13</f>
        <v>12</v>
      </c>
      <c r="GR13" s="36">
        <v>0</v>
      </c>
      <c r="GS13" s="27">
        <f t="shared" ref="GS13:GS15" si="392">GR13*$B13</f>
        <v>0</v>
      </c>
      <c r="GT13" s="36">
        <v>1</v>
      </c>
      <c r="GU13" s="27">
        <f t="shared" ref="GU13:GU15" si="393">GT13*$B13</f>
        <v>15</v>
      </c>
      <c r="GV13" s="36">
        <v>0.8</v>
      </c>
      <c r="GW13" s="27">
        <f t="shared" ref="GW13:GW15" si="394">GV13*$B13</f>
        <v>12</v>
      </c>
      <c r="GX13" s="36">
        <v>0.5</v>
      </c>
      <c r="GY13" s="27">
        <f t="shared" ref="GY13:GY15" si="395">GX13*$B13</f>
        <v>7.5</v>
      </c>
      <c r="GZ13" s="36">
        <v>0.6</v>
      </c>
      <c r="HA13" s="27">
        <f t="shared" ref="HA13:HA15" si="396">GZ13*$B13</f>
        <v>9</v>
      </c>
      <c r="HB13" s="36">
        <v>0</v>
      </c>
      <c r="HC13" s="27">
        <f t="shared" ref="HC13:HC15" si="397">HB13*$B13</f>
        <v>0</v>
      </c>
      <c r="HD13" s="36">
        <v>1</v>
      </c>
      <c r="HE13" s="27">
        <f t="shared" ref="HE13:HE15" si="398">HD13*$B13</f>
        <v>15</v>
      </c>
      <c r="HF13" s="36">
        <v>0.8</v>
      </c>
      <c r="HG13" s="27">
        <f t="shared" ref="HG13:HG15" si="399">HF13*$B13</f>
        <v>12</v>
      </c>
      <c r="HH13" s="36">
        <v>0.25</v>
      </c>
      <c r="HI13" s="27">
        <f t="shared" ref="HI13:HI15" si="400">HH13*$B13</f>
        <v>3.75</v>
      </c>
      <c r="HJ13" s="36">
        <v>1</v>
      </c>
      <c r="HK13" s="27">
        <f t="shared" ref="HK13:HK15" si="401">HJ13*$B13</f>
        <v>15</v>
      </c>
      <c r="HL13" s="36">
        <v>0.8</v>
      </c>
      <c r="HM13" s="27">
        <f t="shared" ref="HM13:HM15" si="402">HL13*$B13</f>
        <v>12</v>
      </c>
      <c r="HN13" s="36">
        <v>0.2</v>
      </c>
      <c r="HO13" s="27">
        <f t="shared" ref="HO13:HO15" si="403">HN13*$B13</f>
        <v>3</v>
      </c>
      <c r="HP13" s="36">
        <v>1</v>
      </c>
      <c r="HQ13" s="27">
        <f t="shared" ref="HQ13:HQ15" si="404">HP13*$B13</f>
        <v>15</v>
      </c>
      <c r="HR13" s="36">
        <v>0</v>
      </c>
      <c r="HS13" s="27">
        <f t="shared" ref="HS13:HS15" si="405">HR13*$B13</f>
        <v>0</v>
      </c>
      <c r="HT13" s="36">
        <v>1</v>
      </c>
      <c r="HU13" s="27">
        <f t="shared" ref="HU13:HU15" si="406">HT13*$B13</f>
        <v>15</v>
      </c>
      <c r="HV13" s="36">
        <v>0</v>
      </c>
      <c r="HW13" s="27">
        <f t="shared" ref="HW13:HW15" si="407">HV13*$B13</f>
        <v>0</v>
      </c>
      <c r="HX13" s="36">
        <v>0</v>
      </c>
      <c r="HY13" s="27">
        <f t="shared" ref="HY13:HY15" si="408">HX13*$B13</f>
        <v>0</v>
      </c>
      <c r="HZ13" s="36">
        <v>0.05</v>
      </c>
      <c r="IA13" s="27">
        <f t="shared" ref="IA13:IA15" si="409">HZ13*$B13</f>
        <v>0.75</v>
      </c>
      <c r="IB13" s="36">
        <v>0.5</v>
      </c>
      <c r="IC13" s="27">
        <f t="shared" ref="IC13:IC15" si="410">IB13*$B13</f>
        <v>7.5</v>
      </c>
      <c r="ID13" s="36">
        <v>1</v>
      </c>
      <c r="IE13" s="27">
        <f t="shared" ref="IE13:IE15" si="411">ID13*$B13</f>
        <v>15</v>
      </c>
      <c r="IF13" s="36">
        <v>0.8</v>
      </c>
      <c r="IG13" s="27">
        <f t="shared" ref="IG13:IG15" si="412">IF13*$B13</f>
        <v>12</v>
      </c>
      <c r="IH13" s="36">
        <v>0.8</v>
      </c>
      <c r="II13" s="27">
        <f t="shared" ref="II13:II15" si="413">IH13*$B13</f>
        <v>12</v>
      </c>
      <c r="IJ13" s="36">
        <v>0.2</v>
      </c>
      <c r="IK13" s="27">
        <f t="shared" ref="IK13:IK15" si="414">IJ13*$B13</f>
        <v>3</v>
      </c>
      <c r="IL13" s="36">
        <v>0</v>
      </c>
      <c r="IM13" s="27">
        <f t="shared" ref="IM13:IM15" si="415">IL13*$B13</f>
        <v>0</v>
      </c>
      <c r="IN13" s="36">
        <v>0</v>
      </c>
      <c r="IO13" s="27">
        <f t="shared" ref="IO13:IO15" si="416">IN13*$B13</f>
        <v>0</v>
      </c>
      <c r="IP13" s="36">
        <v>0.5</v>
      </c>
      <c r="IQ13" s="27">
        <f t="shared" ref="IQ13:IQ15" si="417">IP13*$B13</f>
        <v>7.5</v>
      </c>
      <c r="IR13" s="36">
        <v>1</v>
      </c>
      <c r="IS13" s="27">
        <f t="shared" ref="IS13:IS15" si="418">IR13*$B13</f>
        <v>15</v>
      </c>
      <c r="IT13" s="36">
        <v>0.2</v>
      </c>
      <c r="IU13" s="27">
        <f t="shared" ref="IU13:IU15" si="419">IT13*$B13</f>
        <v>3</v>
      </c>
      <c r="IV13" s="36">
        <v>0</v>
      </c>
      <c r="IW13" s="27">
        <f t="shared" ref="IW13:IW15" si="420">IV13*$B13</f>
        <v>0</v>
      </c>
      <c r="IX13" s="36">
        <v>0.5</v>
      </c>
      <c r="IY13" s="27">
        <f t="shared" ref="IY13:IY15" si="421">IX13*$B13</f>
        <v>7.5</v>
      </c>
      <c r="IZ13" s="36">
        <v>0</v>
      </c>
      <c r="JA13" s="27">
        <f t="shared" ref="JA13:JA15" si="422">IZ13*$B13</f>
        <v>0</v>
      </c>
      <c r="JB13" s="36">
        <v>1</v>
      </c>
      <c r="JC13" s="27">
        <f t="shared" ref="JC13:JC15" si="423">JB13*$B13</f>
        <v>15</v>
      </c>
      <c r="JD13" s="36">
        <v>0.8</v>
      </c>
      <c r="JE13" s="27">
        <f t="shared" ref="JE13:JE15" si="424">JD13*$B13</f>
        <v>12</v>
      </c>
      <c r="JF13" s="36">
        <v>0</v>
      </c>
      <c r="JG13" s="27">
        <f t="shared" ref="JG13:JG15" si="425">JF13*$B13</f>
        <v>0</v>
      </c>
      <c r="JH13" s="36">
        <v>0</v>
      </c>
      <c r="JI13" s="27">
        <f t="shared" ref="JI13:JI15" si="426">JH13*$B13</f>
        <v>0</v>
      </c>
      <c r="JJ13" s="36">
        <v>1</v>
      </c>
      <c r="JK13" s="27">
        <f t="shared" ref="JK13:JK15" si="427">JJ13*$B13</f>
        <v>15</v>
      </c>
      <c r="JL13" s="36">
        <v>1</v>
      </c>
      <c r="JM13" s="27">
        <f t="shared" ref="JM13:JM15" si="428">JL13*$B13</f>
        <v>15</v>
      </c>
      <c r="JN13" s="36">
        <v>0</v>
      </c>
      <c r="JO13" s="27">
        <f t="shared" ref="JO13:JO15" si="429">JN13*$B13</f>
        <v>0</v>
      </c>
      <c r="JP13" s="36">
        <v>0</v>
      </c>
      <c r="JQ13" s="27">
        <f t="shared" ref="JQ13:JQ15" si="430">JP13*$B13</f>
        <v>0</v>
      </c>
      <c r="JR13" s="36">
        <v>0</v>
      </c>
      <c r="JS13" s="27">
        <f t="shared" ref="JS13:JS15" si="431">JR13*$B13</f>
        <v>0</v>
      </c>
      <c r="JT13" s="36">
        <v>0</v>
      </c>
      <c r="JU13" s="27">
        <f t="shared" ref="JU13:JU15" si="432">JT13*$B13</f>
        <v>0</v>
      </c>
      <c r="JV13" s="36">
        <v>0.4</v>
      </c>
      <c r="JW13" s="27">
        <f t="shared" ref="JW13:JW15" si="433">JV13*$B13</f>
        <v>6</v>
      </c>
      <c r="JX13" s="36">
        <v>0</v>
      </c>
      <c r="JY13" s="27">
        <f t="shared" ref="JY13:JY15" si="434">JX13*$B13</f>
        <v>0</v>
      </c>
      <c r="JZ13" s="36">
        <v>0</v>
      </c>
      <c r="KA13" s="27">
        <f t="shared" ref="KA13:KA15" si="435">JZ13*$B13</f>
        <v>0</v>
      </c>
      <c r="KB13" s="36">
        <v>0</v>
      </c>
      <c r="KC13" s="27">
        <f t="shared" ref="KC13:KC15" si="436">KB13*$B13</f>
        <v>0</v>
      </c>
      <c r="KD13" s="36">
        <v>0</v>
      </c>
      <c r="KE13" s="27">
        <f t="shared" ref="KE13:KE15" si="437">KD13*$B13</f>
        <v>0</v>
      </c>
      <c r="KF13" s="36">
        <v>0</v>
      </c>
      <c r="KG13" s="27">
        <f t="shared" ref="KG13:KG15" si="438">KF13*$B13</f>
        <v>0</v>
      </c>
      <c r="KH13" s="36">
        <v>0.21</v>
      </c>
      <c r="KI13" s="27">
        <f t="shared" ref="KI13:KI15" si="439">KH13*$B13</f>
        <v>3.15</v>
      </c>
    </row>
    <row r="14" spans="1:295" x14ac:dyDescent="0.25">
      <c r="A14" s="12" t="s">
        <v>25</v>
      </c>
      <c r="B14" s="13">
        <v>5</v>
      </c>
      <c r="C14" s="35">
        <f t="shared" si="147"/>
        <v>1.9230769230769232E-2</v>
      </c>
      <c r="D14" s="36">
        <v>0.25</v>
      </c>
      <c r="E14" s="27">
        <f t="shared" si="294"/>
        <v>1.25</v>
      </c>
      <c r="F14" s="36">
        <v>0.45</v>
      </c>
      <c r="G14" s="27">
        <f t="shared" si="295"/>
        <v>2.25</v>
      </c>
      <c r="H14" s="36">
        <v>0.49</v>
      </c>
      <c r="I14" s="27">
        <f t="shared" si="296"/>
        <v>2.4500000000000002</v>
      </c>
      <c r="J14" s="36">
        <v>0.65</v>
      </c>
      <c r="K14" s="27">
        <f t="shared" si="297"/>
        <v>3.25</v>
      </c>
      <c r="L14" s="36">
        <v>0.7</v>
      </c>
      <c r="M14" s="27">
        <f t="shared" si="298"/>
        <v>3.5</v>
      </c>
      <c r="N14" s="36">
        <v>0.26</v>
      </c>
      <c r="O14" s="27">
        <f t="shared" si="299"/>
        <v>1.3</v>
      </c>
      <c r="P14" s="36">
        <v>0.65</v>
      </c>
      <c r="Q14" s="27">
        <f t="shared" si="300"/>
        <v>3.25</v>
      </c>
      <c r="R14" s="36">
        <v>0</v>
      </c>
      <c r="S14" s="27">
        <f t="shared" si="301"/>
        <v>0</v>
      </c>
      <c r="T14" s="36">
        <v>1</v>
      </c>
      <c r="U14" s="27">
        <f t="shared" si="302"/>
        <v>5</v>
      </c>
      <c r="V14" s="36">
        <v>0.75</v>
      </c>
      <c r="W14" s="27">
        <f t="shared" si="303"/>
        <v>3.75</v>
      </c>
      <c r="X14" s="36">
        <v>1</v>
      </c>
      <c r="Y14" s="27">
        <f t="shared" si="304"/>
        <v>5</v>
      </c>
      <c r="Z14" s="36">
        <v>0</v>
      </c>
      <c r="AA14" s="27">
        <f t="shared" si="305"/>
        <v>0</v>
      </c>
      <c r="AB14" s="36">
        <v>0.72</v>
      </c>
      <c r="AC14" s="27">
        <f t="shared" si="306"/>
        <v>3.5999999999999996</v>
      </c>
      <c r="AD14" s="36">
        <v>0.51</v>
      </c>
      <c r="AE14" s="27">
        <f t="shared" si="307"/>
        <v>2.5499999999999998</v>
      </c>
      <c r="AF14" s="36">
        <v>0.49</v>
      </c>
      <c r="AG14" s="27">
        <f t="shared" si="308"/>
        <v>2.4500000000000002</v>
      </c>
      <c r="AH14" s="36">
        <v>0.42</v>
      </c>
      <c r="AI14" s="27">
        <f t="shared" si="309"/>
        <v>2.1</v>
      </c>
      <c r="AJ14" s="36">
        <v>0.55000000000000004</v>
      </c>
      <c r="AK14" s="27">
        <f t="shared" si="310"/>
        <v>2.75</v>
      </c>
      <c r="AL14" s="36">
        <v>0.9</v>
      </c>
      <c r="AM14" s="27">
        <f t="shared" si="311"/>
        <v>4.5</v>
      </c>
      <c r="AN14" s="36">
        <v>0</v>
      </c>
      <c r="AO14" s="27">
        <f t="shared" si="312"/>
        <v>0</v>
      </c>
      <c r="AP14" s="36">
        <v>0.49</v>
      </c>
      <c r="AQ14" s="27">
        <f t="shared" si="313"/>
        <v>2.4500000000000002</v>
      </c>
      <c r="AR14" s="36">
        <v>0.59</v>
      </c>
      <c r="AS14" s="27">
        <f t="shared" si="314"/>
        <v>2.9499999999999997</v>
      </c>
      <c r="AT14" s="36">
        <v>0.3</v>
      </c>
      <c r="AU14" s="27">
        <f t="shared" si="315"/>
        <v>1.5</v>
      </c>
      <c r="AV14" s="36">
        <v>1</v>
      </c>
      <c r="AW14" s="27">
        <f t="shared" si="316"/>
        <v>5</v>
      </c>
      <c r="AX14" s="36">
        <v>0.55000000000000004</v>
      </c>
      <c r="AY14" s="27">
        <f t="shared" si="317"/>
        <v>2.75</v>
      </c>
      <c r="AZ14" s="36">
        <v>0</v>
      </c>
      <c r="BA14" s="27">
        <f t="shared" si="318"/>
        <v>0</v>
      </c>
      <c r="BB14" s="36">
        <v>0.31</v>
      </c>
      <c r="BC14" s="27">
        <f t="shared" si="319"/>
        <v>1.55</v>
      </c>
      <c r="BD14" s="36">
        <v>1</v>
      </c>
      <c r="BE14" s="27">
        <f t="shared" si="320"/>
        <v>5</v>
      </c>
      <c r="BF14" s="36">
        <v>0.74</v>
      </c>
      <c r="BG14" s="27">
        <f t="shared" si="321"/>
        <v>3.7</v>
      </c>
      <c r="BH14" s="36">
        <v>0.63</v>
      </c>
      <c r="BI14" s="27">
        <f t="shared" si="322"/>
        <v>3.15</v>
      </c>
      <c r="BJ14" s="36">
        <v>0.5</v>
      </c>
      <c r="BK14" s="27">
        <f t="shared" si="323"/>
        <v>2.5</v>
      </c>
      <c r="BL14" s="36">
        <v>0.67</v>
      </c>
      <c r="BM14" s="27">
        <f t="shared" si="324"/>
        <v>3.35</v>
      </c>
      <c r="BN14" s="36">
        <v>0.63</v>
      </c>
      <c r="BO14" s="27">
        <f t="shared" si="325"/>
        <v>3.15</v>
      </c>
      <c r="BP14" s="36">
        <v>0</v>
      </c>
      <c r="BQ14" s="27">
        <f t="shared" si="326"/>
        <v>0</v>
      </c>
      <c r="BR14" s="36">
        <v>0</v>
      </c>
      <c r="BS14" s="27">
        <f t="shared" si="327"/>
        <v>0</v>
      </c>
      <c r="BT14" s="36">
        <v>0</v>
      </c>
      <c r="BU14" s="27">
        <f t="shared" si="328"/>
        <v>0</v>
      </c>
      <c r="BV14" s="36">
        <v>0.57999999999999996</v>
      </c>
      <c r="BW14" s="27">
        <f t="shared" si="329"/>
        <v>2.9</v>
      </c>
      <c r="BX14" s="36">
        <v>0.25</v>
      </c>
      <c r="BY14" s="27">
        <f t="shared" si="330"/>
        <v>1.25</v>
      </c>
      <c r="BZ14" s="36">
        <v>0.33</v>
      </c>
      <c r="CA14" s="27">
        <f t="shared" si="331"/>
        <v>1.6500000000000001</v>
      </c>
      <c r="CB14" s="36">
        <v>0.75</v>
      </c>
      <c r="CC14" s="27">
        <f t="shared" si="332"/>
        <v>3.75</v>
      </c>
      <c r="CD14" s="36">
        <v>0</v>
      </c>
      <c r="CE14" s="27">
        <f t="shared" si="333"/>
        <v>0</v>
      </c>
      <c r="CF14" s="36">
        <v>0</v>
      </c>
      <c r="CG14" s="27">
        <f t="shared" si="334"/>
        <v>0</v>
      </c>
      <c r="CH14" s="36">
        <v>0.85</v>
      </c>
      <c r="CI14" s="27">
        <f t="shared" si="335"/>
        <v>4.25</v>
      </c>
      <c r="CJ14" s="36">
        <v>0.25</v>
      </c>
      <c r="CK14" s="27">
        <f t="shared" si="336"/>
        <v>1.25</v>
      </c>
      <c r="CL14" s="36">
        <v>0</v>
      </c>
      <c r="CM14" s="27">
        <f t="shared" si="337"/>
        <v>0</v>
      </c>
      <c r="CN14" s="36">
        <v>0</v>
      </c>
      <c r="CO14" s="27">
        <f t="shared" si="338"/>
        <v>0</v>
      </c>
      <c r="CP14" s="36">
        <v>0.74</v>
      </c>
      <c r="CQ14" s="27">
        <f t="shared" si="339"/>
        <v>3.7</v>
      </c>
      <c r="CR14" s="36">
        <v>0</v>
      </c>
      <c r="CS14" s="27">
        <f t="shared" si="340"/>
        <v>0</v>
      </c>
      <c r="CT14" s="36">
        <v>0</v>
      </c>
      <c r="CU14" s="27">
        <f t="shared" si="341"/>
        <v>0</v>
      </c>
      <c r="CV14" s="36">
        <v>0</v>
      </c>
      <c r="CW14" s="27">
        <f t="shared" si="342"/>
        <v>0</v>
      </c>
      <c r="CX14" s="36">
        <v>0.81</v>
      </c>
      <c r="CY14" s="27">
        <f t="shared" si="343"/>
        <v>4.0500000000000007</v>
      </c>
      <c r="CZ14" s="36">
        <v>0.59</v>
      </c>
      <c r="DA14" s="27">
        <f t="shared" si="344"/>
        <v>2.9499999999999997</v>
      </c>
      <c r="DB14" s="36">
        <v>0</v>
      </c>
      <c r="DC14" s="27">
        <f t="shared" si="345"/>
        <v>0</v>
      </c>
      <c r="DD14" s="36">
        <v>0.9</v>
      </c>
      <c r="DE14" s="27">
        <f t="shared" si="346"/>
        <v>4.5</v>
      </c>
      <c r="DF14" s="36">
        <v>0</v>
      </c>
      <c r="DG14" s="27">
        <f t="shared" si="347"/>
        <v>0</v>
      </c>
      <c r="DH14" s="36">
        <v>0.24</v>
      </c>
      <c r="DI14" s="27">
        <f t="shared" si="348"/>
        <v>1.2</v>
      </c>
      <c r="DJ14" s="36">
        <v>0</v>
      </c>
      <c r="DK14" s="27">
        <f t="shared" si="349"/>
        <v>0</v>
      </c>
      <c r="DL14" s="36">
        <v>0.93</v>
      </c>
      <c r="DM14" s="27">
        <f t="shared" si="350"/>
        <v>4.6500000000000004</v>
      </c>
      <c r="DN14" s="36">
        <v>0</v>
      </c>
      <c r="DO14" s="27">
        <f t="shared" si="351"/>
        <v>0</v>
      </c>
      <c r="DP14" s="36">
        <v>0.4</v>
      </c>
      <c r="DQ14" s="27">
        <f t="shared" si="352"/>
        <v>2</v>
      </c>
      <c r="DR14" s="36">
        <v>0.4</v>
      </c>
      <c r="DS14" s="27">
        <f t="shared" si="353"/>
        <v>2</v>
      </c>
      <c r="DT14" s="36">
        <v>0</v>
      </c>
      <c r="DU14" s="27">
        <f t="shared" si="354"/>
        <v>0</v>
      </c>
      <c r="DV14" s="36">
        <v>0</v>
      </c>
      <c r="DW14" s="27">
        <f t="shared" si="355"/>
        <v>0</v>
      </c>
      <c r="DX14" s="36">
        <v>0.39</v>
      </c>
      <c r="DY14" s="27">
        <f t="shared" si="356"/>
        <v>1.9500000000000002</v>
      </c>
      <c r="DZ14" s="36">
        <v>0</v>
      </c>
      <c r="EA14" s="27">
        <f t="shared" si="357"/>
        <v>0</v>
      </c>
      <c r="EB14" s="36">
        <v>0.26</v>
      </c>
      <c r="EC14" s="27">
        <f t="shared" si="358"/>
        <v>1.3</v>
      </c>
      <c r="ED14" s="36">
        <v>0</v>
      </c>
      <c r="EE14" s="27">
        <f t="shared" si="359"/>
        <v>0</v>
      </c>
      <c r="EF14" s="36">
        <v>0.64</v>
      </c>
      <c r="EG14" s="27">
        <f t="shared" si="360"/>
        <v>3.2</v>
      </c>
      <c r="EH14" s="36">
        <v>0.41</v>
      </c>
      <c r="EI14" s="27">
        <f t="shared" si="361"/>
        <v>2.0499999999999998</v>
      </c>
      <c r="EJ14" s="36">
        <v>0.9</v>
      </c>
      <c r="EK14" s="27">
        <f t="shared" si="362"/>
        <v>4.5</v>
      </c>
      <c r="EL14" s="36">
        <v>0.71</v>
      </c>
      <c r="EM14" s="27">
        <f t="shared" si="363"/>
        <v>3.55</v>
      </c>
      <c r="EN14" s="36">
        <v>0.56999999999999995</v>
      </c>
      <c r="EO14" s="27">
        <f t="shared" si="364"/>
        <v>2.8499999999999996</v>
      </c>
      <c r="EP14" s="36">
        <v>0.6</v>
      </c>
      <c r="EQ14" s="27">
        <f t="shared" si="365"/>
        <v>3</v>
      </c>
      <c r="ER14" s="36">
        <v>0.38</v>
      </c>
      <c r="ES14" s="27">
        <f t="shared" si="366"/>
        <v>1.9</v>
      </c>
      <c r="ET14" s="36">
        <v>0.8</v>
      </c>
      <c r="EU14" s="27">
        <f t="shared" si="367"/>
        <v>4</v>
      </c>
      <c r="EV14" s="36">
        <v>0.74</v>
      </c>
      <c r="EW14" s="27">
        <f t="shared" si="368"/>
        <v>3.7</v>
      </c>
      <c r="EX14" s="36">
        <v>0</v>
      </c>
      <c r="EY14" s="27">
        <f t="shared" si="369"/>
        <v>0</v>
      </c>
      <c r="EZ14" s="36">
        <v>0</v>
      </c>
      <c r="FA14" s="27">
        <f t="shared" si="370"/>
        <v>0</v>
      </c>
      <c r="FB14" s="36">
        <v>0.28999999999999998</v>
      </c>
      <c r="FC14" s="27">
        <f t="shared" si="371"/>
        <v>1.45</v>
      </c>
      <c r="FD14" s="36">
        <v>0</v>
      </c>
      <c r="FE14" s="27">
        <f t="shared" si="372"/>
        <v>0</v>
      </c>
      <c r="FF14" s="36">
        <v>0</v>
      </c>
      <c r="FG14" s="27">
        <f t="shared" si="373"/>
        <v>0</v>
      </c>
      <c r="FH14" s="36">
        <v>0</v>
      </c>
      <c r="FI14" s="27">
        <f t="shared" si="374"/>
        <v>0</v>
      </c>
      <c r="FJ14" s="36">
        <v>0.05</v>
      </c>
      <c r="FK14" s="27">
        <f t="shared" si="375"/>
        <v>0.25</v>
      </c>
      <c r="FL14" s="36">
        <v>0</v>
      </c>
      <c r="FM14" s="27">
        <f t="shared" si="376"/>
        <v>0</v>
      </c>
      <c r="FN14" s="36">
        <v>1</v>
      </c>
      <c r="FO14" s="27">
        <f t="shared" si="377"/>
        <v>5</v>
      </c>
      <c r="FP14" s="36">
        <v>0.85</v>
      </c>
      <c r="FQ14" s="27">
        <f t="shared" si="378"/>
        <v>4.25</v>
      </c>
      <c r="FR14" s="36">
        <v>0.54</v>
      </c>
      <c r="FS14" s="27">
        <f t="shared" si="379"/>
        <v>2.7</v>
      </c>
      <c r="FT14" s="36">
        <v>0.42</v>
      </c>
      <c r="FU14" s="27">
        <f t="shared" si="380"/>
        <v>2.1</v>
      </c>
      <c r="FV14" s="36">
        <v>0.47</v>
      </c>
      <c r="FW14" s="27">
        <f t="shared" si="381"/>
        <v>2.3499999999999996</v>
      </c>
      <c r="FX14" s="36">
        <v>0.6</v>
      </c>
      <c r="FY14" s="27">
        <f t="shared" si="382"/>
        <v>3</v>
      </c>
      <c r="FZ14" s="36">
        <v>0</v>
      </c>
      <c r="GA14" s="27">
        <f t="shared" si="383"/>
        <v>0</v>
      </c>
      <c r="GB14" s="36">
        <v>0</v>
      </c>
      <c r="GC14" s="27">
        <f t="shared" si="384"/>
        <v>0</v>
      </c>
      <c r="GD14" s="36">
        <v>0.28999999999999998</v>
      </c>
      <c r="GE14" s="27">
        <f t="shared" si="385"/>
        <v>1.45</v>
      </c>
      <c r="GF14" s="36">
        <v>0</v>
      </c>
      <c r="GG14" s="27">
        <f t="shared" si="386"/>
        <v>0</v>
      </c>
      <c r="GH14" s="36">
        <v>0</v>
      </c>
      <c r="GI14" s="27">
        <f t="shared" si="387"/>
        <v>0</v>
      </c>
      <c r="GJ14" s="36">
        <v>0.7</v>
      </c>
      <c r="GK14" s="27">
        <f t="shared" si="388"/>
        <v>3.5</v>
      </c>
      <c r="GL14" s="36">
        <v>0.21</v>
      </c>
      <c r="GM14" s="27">
        <f t="shared" si="389"/>
        <v>1.05</v>
      </c>
      <c r="GN14" s="36">
        <v>0.24</v>
      </c>
      <c r="GO14" s="27">
        <f t="shared" si="390"/>
        <v>1.2</v>
      </c>
      <c r="GP14" s="36">
        <v>0</v>
      </c>
      <c r="GQ14" s="27">
        <f t="shared" si="391"/>
        <v>0</v>
      </c>
      <c r="GR14" s="36">
        <v>0</v>
      </c>
      <c r="GS14" s="27">
        <f t="shared" si="392"/>
        <v>0</v>
      </c>
      <c r="GT14" s="36">
        <v>0.38</v>
      </c>
      <c r="GU14" s="27">
        <f t="shared" si="393"/>
        <v>1.9</v>
      </c>
      <c r="GV14" s="36">
        <v>0.23</v>
      </c>
      <c r="GW14" s="27">
        <f t="shared" si="394"/>
        <v>1.1500000000000001</v>
      </c>
      <c r="GX14" s="36">
        <v>0.27</v>
      </c>
      <c r="GY14" s="27">
        <f t="shared" si="395"/>
        <v>1.35</v>
      </c>
      <c r="GZ14" s="36">
        <v>0</v>
      </c>
      <c r="HA14" s="27">
        <f t="shared" si="396"/>
        <v>0</v>
      </c>
      <c r="HB14" s="36">
        <v>0</v>
      </c>
      <c r="HC14" s="27">
        <f t="shared" si="397"/>
        <v>0</v>
      </c>
      <c r="HD14" s="36">
        <v>0.59</v>
      </c>
      <c r="HE14" s="27">
        <f t="shared" si="398"/>
        <v>2.9499999999999997</v>
      </c>
      <c r="HF14" s="36">
        <v>0.3</v>
      </c>
      <c r="HG14" s="27">
        <f t="shared" si="399"/>
        <v>1.5</v>
      </c>
      <c r="HH14" s="36">
        <v>0</v>
      </c>
      <c r="HI14" s="27">
        <f t="shared" si="400"/>
        <v>0</v>
      </c>
      <c r="HJ14" s="36">
        <v>0.56999999999999995</v>
      </c>
      <c r="HK14" s="27">
        <f t="shared" si="401"/>
        <v>2.8499999999999996</v>
      </c>
      <c r="HL14" s="36">
        <v>0</v>
      </c>
      <c r="HM14" s="27">
        <f t="shared" si="402"/>
        <v>0</v>
      </c>
      <c r="HN14" s="36">
        <v>0</v>
      </c>
      <c r="HO14" s="27">
        <f t="shared" si="403"/>
        <v>0</v>
      </c>
      <c r="HP14" s="36">
        <v>0</v>
      </c>
      <c r="HQ14" s="27">
        <f t="shared" si="404"/>
        <v>0</v>
      </c>
      <c r="HR14" s="36">
        <v>0</v>
      </c>
      <c r="HS14" s="27">
        <f t="shared" si="405"/>
        <v>0</v>
      </c>
      <c r="HT14" s="36">
        <v>0.3</v>
      </c>
      <c r="HU14" s="27">
        <f t="shared" si="406"/>
        <v>1.5</v>
      </c>
      <c r="HV14" s="36">
        <v>0</v>
      </c>
      <c r="HW14" s="27">
        <f t="shared" si="407"/>
        <v>0</v>
      </c>
      <c r="HX14" s="36">
        <v>0</v>
      </c>
      <c r="HY14" s="27">
        <f t="shared" si="408"/>
        <v>0</v>
      </c>
      <c r="HZ14" s="36">
        <v>0</v>
      </c>
      <c r="IA14" s="27">
        <f t="shared" si="409"/>
        <v>0</v>
      </c>
      <c r="IB14" s="36">
        <v>0.5</v>
      </c>
      <c r="IC14" s="27">
        <f t="shared" si="410"/>
        <v>2.5</v>
      </c>
      <c r="ID14" s="36">
        <v>0.65</v>
      </c>
      <c r="IE14" s="27">
        <f t="shared" si="411"/>
        <v>3.25</v>
      </c>
      <c r="IF14" s="36">
        <v>0.55000000000000004</v>
      </c>
      <c r="IG14" s="27">
        <f t="shared" si="412"/>
        <v>2.75</v>
      </c>
      <c r="IH14" s="36">
        <v>0.28999999999999998</v>
      </c>
      <c r="II14" s="27">
        <f t="shared" si="413"/>
        <v>1.45</v>
      </c>
      <c r="IJ14" s="36">
        <v>0.52</v>
      </c>
      <c r="IK14" s="27">
        <f t="shared" si="414"/>
        <v>2.6</v>
      </c>
      <c r="IL14" s="36">
        <v>1</v>
      </c>
      <c r="IM14" s="27">
        <f t="shared" si="415"/>
        <v>5</v>
      </c>
      <c r="IN14" s="36">
        <v>0</v>
      </c>
      <c r="IO14" s="27">
        <f t="shared" si="416"/>
        <v>0</v>
      </c>
      <c r="IP14" s="36">
        <v>0</v>
      </c>
      <c r="IQ14" s="27">
        <f t="shared" si="417"/>
        <v>0</v>
      </c>
      <c r="IR14" s="36">
        <v>0.57999999999999996</v>
      </c>
      <c r="IS14" s="27">
        <f t="shared" si="418"/>
        <v>2.9</v>
      </c>
      <c r="IT14" s="36">
        <v>0.43</v>
      </c>
      <c r="IU14" s="27">
        <f t="shared" si="419"/>
        <v>2.15</v>
      </c>
      <c r="IV14" s="36">
        <v>0.28999999999999998</v>
      </c>
      <c r="IW14" s="27">
        <f t="shared" si="420"/>
        <v>1.45</v>
      </c>
      <c r="IX14" s="36">
        <v>0.63</v>
      </c>
      <c r="IY14" s="27">
        <f t="shared" si="421"/>
        <v>3.15</v>
      </c>
      <c r="IZ14" s="36">
        <v>0.56999999999999995</v>
      </c>
      <c r="JA14" s="27">
        <f t="shared" si="422"/>
        <v>2.8499999999999996</v>
      </c>
      <c r="JB14" s="36">
        <v>0.25</v>
      </c>
      <c r="JC14" s="27">
        <f t="shared" si="423"/>
        <v>1.25</v>
      </c>
      <c r="JD14" s="36">
        <v>0.48</v>
      </c>
      <c r="JE14" s="27">
        <f t="shared" si="424"/>
        <v>2.4</v>
      </c>
      <c r="JF14" s="36">
        <v>0.28000000000000003</v>
      </c>
      <c r="JG14" s="27">
        <f t="shared" si="425"/>
        <v>1.4000000000000001</v>
      </c>
      <c r="JH14" s="36">
        <v>0.24</v>
      </c>
      <c r="JI14" s="27">
        <f t="shared" si="426"/>
        <v>1.2</v>
      </c>
      <c r="JJ14" s="36">
        <v>1</v>
      </c>
      <c r="JK14" s="27">
        <f t="shared" si="427"/>
        <v>5</v>
      </c>
      <c r="JL14" s="36">
        <v>0.36</v>
      </c>
      <c r="JM14" s="27">
        <f t="shared" si="428"/>
        <v>1.7999999999999998</v>
      </c>
      <c r="JN14" s="36">
        <v>0</v>
      </c>
      <c r="JO14" s="27">
        <f t="shared" si="429"/>
        <v>0</v>
      </c>
      <c r="JP14" s="36">
        <v>0</v>
      </c>
      <c r="JQ14" s="27">
        <f t="shared" si="430"/>
        <v>0</v>
      </c>
      <c r="JR14" s="36">
        <v>0</v>
      </c>
      <c r="JS14" s="27">
        <f t="shared" si="431"/>
        <v>0</v>
      </c>
      <c r="JT14" s="36">
        <v>1</v>
      </c>
      <c r="JU14" s="27">
        <f t="shared" si="432"/>
        <v>5</v>
      </c>
      <c r="JV14" s="36">
        <v>0.38</v>
      </c>
      <c r="JW14" s="27">
        <f t="shared" si="433"/>
        <v>1.9</v>
      </c>
      <c r="JX14" s="36">
        <v>0.63</v>
      </c>
      <c r="JY14" s="27">
        <f t="shared" si="434"/>
        <v>3.15</v>
      </c>
      <c r="JZ14" s="36">
        <v>0</v>
      </c>
      <c r="KA14" s="27">
        <f t="shared" si="435"/>
        <v>0</v>
      </c>
      <c r="KB14" s="36">
        <v>0.35</v>
      </c>
      <c r="KC14" s="27">
        <f t="shared" si="436"/>
        <v>1.75</v>
      </c>
      <c r="KD14" s="36">
        <v>0.53</v>
      </c>
      <c r="KE14" s="27">
        <f t="shared" si="437"/>
        <v>2.6500000000000004</v>
      </c>
      <c r="KF14" s="36">
        <v>0.55000000000000004</v>
      </c>
      <c r="KG14" s="27">
        <f t="shared" si="438"/>
        <v>2.75</v>
      </c>
      <c r="KH14" s="36">
        <v>0.4</v>
      </c>
      <c r="KI14" s="27">
        <f t="shared" si="439"/>
        <v>2</v>
      </c>
    </row>
    <row r="15" spans="1:295" x14ac:dyDescent="0.25">
      <c r="A15" s="12" t="s">
        <v>26</v>
      </c>
      <c r="B15" s="13">
        <v>10</v>
      </c>
      <c r="C15" s="38">
        <f t="shared" si="147"/>
        <v>3.8461538461538464E-2</v>
      </c>
      <c r="D15" s="36">
        <v>0.6</v>
      </c>
      <c r="E15" s="27">
        <f t="shared" si="294"/>
        <v>6</v>
      </c>
      <c r="F15" s="36">
        <v>0</v>
      </c>
      <c r="G15" s="27">
        <f t="shared" si="295"/>
        <v>0</v>
      </c>
      <c r="H15" s="36">
        <v>0</v>
      </c>
      <c r="I15" s="27">
        <f t="shared" si="296"/>
        <v>0</v>
      </c>
      <c r="J15" s="36">
        <v>1</v>
      </c>
      <c r="K15" s="27">
        <f t="shared" si="297"/>
        <v>10</v>
      </c>
      <c r="L15" s="36">
        <v>1</v>
      </c>
      <c r="M15" s="27">
        <f t="shared" si="298"/>
        <v>10</v>
      </c>
      <c r="N15" s="36">
        <v>0</v>
      </c>
      <c r="O15" s="27">
        <f t="shared" si="299"/>
        <v>0</v>
      </c>
      <c r="P15" s="36">
        <v>1</v>
      </c>
      <c r="Q15" s="27">
        <f t="shared" si="300"/>
        <v>10</v>
      </c>
      <c r="R15" s="36">
        <v>0</v>
      </c>
      <c r="S15" s="27">
        <f t="shared" si="301"/>
        <v>0</v>
      </c>
      <c r="T15" s="36">
        <v>0</v>
      </c>
      <c r="U15" s="27">
        <f t="shared" si="302"/>
        <v>0</v>
      </c>
      <c r="V15" s="36">
        <v>0.6</v>
      </c>
      <c r="W15" s="27">
        <f t="shared" si="303"/>
        <v>6</v>
      </c>
      <c r="X15" s="36">
        <v>0</v>
      </c>
      <c r="Y15" s="27">
        <f t="shared" si="304"/>
        <v>0</v>
      </c>
      <c r="Z15" s="36">
        <v>1</v>
      </c>
      <c r="AA15" s="27">
        <f t="shared" si="305"/>
        <v>10</v>
      </c>
      <c r="AB15" s="36">
        <v>0.4</v>
      </c>
      <c r="AC15" s="27">
        <f t="shared" si="306"/>
        <v>4</v>
      </c>
      <c r="AD15" s="36">
        <v>0</v>
      </c>
      <c r="AE15" s="27">
        <f t="shared" si="307"/>
        <v>0</v>
      </c>
      <c r="AF15" s="36">
        <v>1</v>
      </c>
      <c r="AG15" s="27">
        <f t="shared" si="308"/>
        <v>10</v>
      </c>
      <c r="AH15" s="36">
        <v>0.4</v>
      </c>
      <c r="AI15" s="27">
        <f t="shared" si="309"/>
        <v>4</v>
      </c>
      <c r="AJ15" s="36">
        <v>0.6</v>
      </c>
      <c r="AK15" s="27">
        <f t="shared" si="310"/>
        <v>6</v>
      </c>
      <c r="AL15" s="36">
        <v>0.4</v>
      </c>
      <c r="AM15" s="27">
        <f t="shared" si="311"/>
        <v>4</v>
      </c>
      <c r="AN15" s="36">
        <v>0</v>
      </c>
      <c r="AO15" s="27">
        <f t="shared" si="312"/>
        <v>0</v>
      </c>
      <c r="AP15" s="36">
        <v>0</v>
      </c>
      <c r="AQ15" s="27">
        <f t="shared" si="313"/>
        <v>0</v>
      </c>
      <c r="AR15" s="36">
        <v>1</v>
      </c>
      <c r="AS15" s="27">
        <f t="shared" si="314"/>
        <v>10</v>
      </c>
      <c r="AT15" s="36">
        <v>1</v>
      </c>
      <c r="AU15" s="27">
        <f t="shared" si="315"/>
        <v>10</v>
      </c>
      <c r="AV15" s="36">
        <v>0</v>
      </c>
      <c r="AW15" s="27">
        <f t="shared" si="316"/>
        <v>0</v>
      </c>
      <c r="AX15" s="36">
        <v>0</v>
      </c>
      <c r="AY15" s="27">
        <f t="shared" si="317"/>
        <v>0</v>
      </c>
      <c r="AZ15" s="36">
        <v>0</v>
      </c>
      <c r="BA15" s="27">
        <f t="shared" si="318"/>
        <v>0</v>
      </c>
      <c r="BB15" s="36">
        <v>1</v>
      </c>
      <c r="BC15" s="27">
        <f t="shared" si="319"/>
        <v>10</v>
      </c>
      <c r="BD15" s="36">
        <v>0</v>
      </c>
      <c r="BE15" s="27">
        <f t="shared" si="320"/>
        <v>0</v>
      </c>
      <c r="BF15" s="36">
        <v>0</v>
      </c>
      <c r="BG15" s="27">
        <f t="shared" si="321"/>
        <v>0</v>
      </c>
      <c r="BH15" s="36">
        <v>1</v>
      </c>
      <c r="BI15" s="27">
        <f t="shared" si="322"/>
        <v>10</v>
      </c>
      <c r="BJ15" s="36">
        <v>0.6</v>
      </c>
      <c r="BK15" s="27">
        <f t="shared" si="323"/>
        <v>6</v>
      </c>
      <c r="BL15" s="36">
        <v>0.6</v>
      </c>
      <c r="BM15" s="27">
        <f t="shared" si="324"/>
        <v>6</v>
      </c>
      <c r="BN15" s="36">
        <v>1</v>
      </c>
      <c r="BO15" s="27">
        <f t="shared" si="325"/>
        <v>10</v>
      </c>
      <c r="BP15" s="36">
        <v>0</v>
      </c>
      <c r="BQ15" s="27">
        <f t="shared" si="326"/>
        <v>0</v>
      </c>
      <c r="BR15" s="36">
        <v>0</v>
      </c>
      <c r="BS15" s="27">
        <f t="shared" si="327"/>
        <v>0</v>
      </c>
      <c r="BT15" s="36">
        <v>0</v>
      </c>
      <c r="BU15" s="27">
        <f t="shared" si="328"/>
        <v>0</v>
      </c>
      <c r="BV15" s="36">
        <v>0</v>
      </c>
      <c r="BW15" s="27">
        <f t="shared" si="329"/>
        <v>0</v>
      </c>
      <c r="BX15" s="36">
        <v>0</v>
      </c>
      <c r="BY15" s="27">
        <f t="shared" si="330"/>
        <v>0</v>
      </c>
      <c r="BZ15" s="36">
        <v>0</v>
      </c>
      <c r="CA15" s="27">
        <f t="shared" si="331"/>
        <v>0</v>
      </c>
      <c r="CB15" s="36">
        <v>0</v>
      </c>
      <c r="CC15" s="27">
        <f t="shared" si="332"/>
        <v>0</v>
      </c>
      <c r="CD15" s="36">
        <v>0</v>
      </c>
      <c r="CE15" s="27">
        <f t="shared" si="333"/>
        <v>0</v>
      </c>
      <c r="CF15" s="36">
        <v>0</v>
      </c>
      <c r="CG15" s="27">
        <f t="shared" si="334"/>
        <v>0</v>
      </c>
      <c r="CH15" s="36">
        <v>1</v>
      </c>
      <c r="CI15" s="27">
        <f t="shared" si="335"/>
        <v>10</v>
      </c>
      <c r="CJ15" s="36">
        <v>0</v>
      </c>
      <c r="CK15" s="27">
        <f t="shared" si="336"/>
        <v>0</v>
      </c>
      <c r="CL15" s="36">
        <v>0</v>
      </c>
      <c r="CM15" s="27">
        <f t="shared" si="337"/>
        <v>0</v>
      </c>
      <c r="CN15" s="36">
        <v>0</v>
      </c>
      <c r="CO15" s="27">
        <f t="shared" si="338"/>
        <v>0</v>
      </c>
      <c r="CP15" s="36">
        <v>0</v>
      </c>
      <c r="CQ15" s="27">
        <f t="shared" si="339"/>
        <v>0</v>
      </c>
      <c r="CR15" s="36">
        <v>0.2</v>
      </c>
      <c r="CS15" s="27">
        <f t="shared" si="340"/>
        <v>2</v>
      </c>
      <c r="CT15" s="36">
        <v>0</v>
      </c>
      <c r="CU15" s="27">
        <f t="shared" si="341"/>
        <v>0</v>
      </c>
      <c r="CV15" s="36">
        <v>0.4</v>
      </c>
      <c r="CW15" s="27">
        <f t="shared" si="342"/>
        <v>4</v>
      </c>
      <c r="CX15" s="36">
        <v>0</v>
      </c>
      <c r="CY15" s="27">
        <f t="shared" si="343"/>
        <v>0</v>
      </c>
      <c r="CZ15" s="36">
        <v>0</v>
      </c>
      <c r="DA15" s="27">
        <f t="shared" si="344"/>
        <v>0</v>
      </c>
      <c r="DB15" s="36">
        <v>0.6</v>
      </c>
      <c r="DC15" s="27">
        <f t="shared" si="345"/>
        <v>6</v>
      </c>
      <c r="DD15" s="36">
        <v>0</v>
      </c>
      <c r="DE15" s="27">
        <f t="shared" si="346"/>
        <v>0</v>
      </c>
      <c r="DF15" s="36">
        <v>0</v>
      </c>
      <c r="DG15" s="27">
        <f t="shared" si="347"/>
        <v>0</v>
      </c>
      <c r="DH15" s="36">
        <v>0</v>
      </c>
      <c r="DI15" s="27">
        <f t="shared" si="348"/>
        <v>0</v>
      </c>
      <c r="DJ15" s="36">
        <v>0.4</v>
      </c>
      <c r="DK15" s="27">
        <f t="shared" si="349"/>
        <v>4</v>
      </c>
      <c r="DL15" s="36">
        <v>1</v>
      </c>
      <c r="DM15" s="27">
        <f t="shared" si="350"/>
        <v>10</v>
      </c>
      <c r="DN15" s="36">
        <v>0.6</v>
      </c>
      <c r="DO15" s="27">
        <f t="shared" si="351"/>
        <v>6</v>
      </c>
      <c r="DP15" s="36">
        <v>1</v>
      </c>
      <c r="DQ15" s="27">
        <f t="shared" si="352"/>
        <v>10</v>
      </c>
      <c r="DR15" s="36">
        <v>0</v>
      </c>
      <c r="DS15" s="27">
        <f t="shared" si="353"/>
        <v>0</v>
      </c>
      <c r="DT15" s="36">
        <v>1</v>
      </c>
      <c r="DU15" s="27">
        <f t="shared" si="354"/>
        <v>10</v>
      </c>
      <c r="DV15" s="36">
        <v>0</v>
      </c>
      <c r="DW15" s="27">
        <f t="shared" si="355"/>
        <v>0</v>
      </c>
      <c r="DX15" s="36">
        <v>1</v>
      </c>
      <c r="DY15" s="27">
        <f t="shared" si="356"/>
        <v>10</v>
      </c>
      <c r="DZ15" s="36">
        <v>0</v>
      </c>
      <c r="EA15" s="27">
        <f t="shared" si="357"/>
        <v>0</v>
      </c>
      <c r="EB15" s="36">
        <v>0.6</v>
      </c>
      <c r="EC15" s="27">
        <f t="shared" si="358"/>
        <v>6</v>
      </c>
      <c r="ED15" s="36">
        <v>0</v>
      </c>
      <c r="EE15" s="27">
        <f t="shared" si="359"/>
        <v>0</v>
      </c>
      <c r="EF15" s="36">
        <v>1</v>
      </c>
      <c r="EG15" s="27">
        <f t="shared" si="360"/>
        <v>10</v>
      </c>
      <c r="EH15" s="36">
        <v>1</v>
      </c>
      <c r="EI15" s="27">
        <f t="shared" si="361"/>
        <v>10</v>
      </c>
      <c r="EJ15" s="36">
        <v>0</v>
      </c>
      <c r="EK15" s="27">
        <f t="shared" si="362"/>
        <v>0</v>
      </c>
      <c r="EL15" s="36">
        <v>1</v>
      </c>
      <c r="EM15" s="27">
        <f t="shared" si="363"/>
        <v>10</v>
      </c>
      <c r="EN15" s="36">
        <v>0</v>
      </c>
      <c r="EO15" s="27">
        <f t="shared" si="364"/>
        <v>0</v>
      </c>
      <c r="EP15" s="36">
        <v>0.4</v>
      </c>
      <c r="EQ15" s="27">
        <f t="shared" si="365"/>
        <v>4</v>
      </c>
      <c r="ER15" s="36">
        <v>0</v>
      </c>
      <c r="ES15" s="27">
        <f t="shared" si="366"/>
        <v>0</v>
      </c>
      <c r="ET15" s="36">
        <v>1</v>
      </c>
      <c r="EU15" s="27">
        <f t="shared" si="367"/>
        <v>10</v>
      </c>
      <c r="EV15" s="36">
        <v>0.6</v>
      </c>
      <c r="EW15" s="27">
        <f t="shared" si="368"/>
        <v>6</v>
      </c>
      <c r="EX15" s="36">
        <v>1</v>
      </c>
      <c r="EY15" s="27">
        <f t="shared" si="369"/>
        <v>10</v>
      </c>
      <c r="EZ15" s="36">
        <v>0</v>
      </c>
      <c r="FA15" s="27">
        <f t="shared" si="370"/>
        <v>0</v>
      </c>
      <c r="FB15" s="36">
        <v>0</v>
      </c>
      <c r="FC15" s="27">
        <f t="shared" si="371"/>
        <v>0</v>
      </c>
      <c r="FD15" s="36">
        <v>1</v>
      </c>
      <c r="FE15" s="27">
        <f t="shared" si="372"/>
        <v>10</v>
      </c>
      <c r="FF15" s="36">
        <v>0</v>
      </c>
      <c r="FG15" s="27">
        <f t="shared" si="373"/>
        <v>0</v>
      </c>
      <c r="FH15" s="36">
        <v>0</v>
      </c>
      <c r="FI15" s="27">
        <f t="shared" si="374"/>
        <v>0</v>
      </c>
      <c r="FJ15" s="36">
        <v>1</v>
      </c>
      <c r="FK15" s="27">
        <f t="shared" si="375"/>
        <v>10</v>
      </c>
      <c r="FL15" s="36">
        <v>1</v>
      </c>
      <c r="FM15" s="27">
        <f t="shared" si="376"/>
        <v>10</v>
      </c>
      <c r="FN15" s="36">
        <v>0</v>
      </c>
      <c r="FO15" s="27">
        <f t="shared" si="377"/>
        <v>0</v>
      </c>
      <c r="FP15" s="36">
        <v>0</v>
      </c>
      <c r="FQ15" s="27">
        <f t="shared" si="378"/>
        <v>0</v>
      </c>
      <c r="FR15" s="36">
        <v>1</v>
      </c>
      <c r="FS15" s="27">
        <f t="shared" si="379"/>
        <v>10</v>
      </c>
      <c r="FT15" s="36">
        <v>0</v>
      </c>
      <c r="FU15" s="27">
        <f t="shared" si="380"/>
        <v>0</v>
      </c>
      <c r="FV15" s="36">
        <v>0.6</v>
      </c>
      <c r="FW15" s="27">
        <f t="shared" si="381"/>
        <v>6</v>
      </c>
      <c r="FX15" s="36">
        <v>0.4</v>
      </c>
      <c r="FY15" s="27">
        <f t="shared" si="382"/>
        <v>4</v>
      </c>
      <c r="FZ15" s="36">
        <v>0</v>
      </c>
      <c r="GA15" s="27">
        <f t="shared" si="383"/>
        <v>0</v>
      </c>
      <c r="GB15" s="36">
        <v>0</v>
      </c>
      <c r="GC15" s="27">
        <f t="shared" si="384"/>
        <v>0</v>
      </c>
      <c r="GD15" s="36">
        <v>0.4</v>
      </c>
      <c r="GE15" s="27">
        <f t="shared" si="385"/>
        <v>4</v>
      </c>
      <c r="GF15" s="36">
        <v>0</v>
      </c>
      <c r="GG15" s="27">
        <f t="shared" si="386"/>
        <v>0</v>
      </c>
      <c r="GH15" s="36">
        <v>0</v>
      </c>
      <c r="GI15" s="27">
        <f t="shared" si="387"/>
        <v>0</v>
      </c>
      <c r="GJ15" s="36">
        <v>0.6</v>
      </c>
      <c r="GK15" s="27">
        <f t="shared" si="388"/>
        <v>6</v>
      </c>
      <c r="GL15" s="36">
        <v>0</v>
      </c>
      <c r="GM15" s="27">
        <f t="shared" si="389"/>
        <v>0</v>
      </c>
      <c r="GN15" s="36">
        <v>0.4</v>
      </c>
      <c r="GO15" s="27">
        <f t="shared" si="390"/>
        <v>4</v>
      </c>
      <c r="GP15" s="36">
        <v>0.6</v>
      </c>
      <c r="GQ15" s="27">
        <f t="shared" si="391"/>
        <v>6</v>
      </c>
      <c r="GR15" s="36">
        <v>0</v>
      </c>
      <c r="GS15" s="27">
        <f t="shared" si="392"/>
        <v>0</v>
      </c>
      <c r="GT15" s="36">
        <v>0.6</v>
      </c>
      <c r="GU15" s="27">
        <f t="shared" si="393"/>
        <v>6</v>
      </c>
      <c r="GV15" s="36">
        <v>0.6</v>
      </c>
      <c r="GW15" s="27">
        <f t="shared" si="394"/>
        <v>6</v>
      </c>
      <c r="GX15" s="36">
        <v>0</v>
      </c>
      <c r="GY15" s="27">
        <f t="shared" si="395"/>
        <v>0</v>
      </c>
      <c r="GZ15" s="36">
        <v>0.6</v>
      </c>
      <c r="HA15" s="27">
        <f t="shared" si="396"/>
        <v>6</v>
      </c>
      <c r="HB15" s="36">
        <v>0</v>
      </c>
      <c r="HC15" s="27">
        <f t="shared" si="397"/>
        <v>0</v>
      </c>
      <c r="HD15" s="36">
        <v>0.6</v>
      </c>
      <c r="HE15" s="27">
        <f t="shared" si="398"/>
        <v>6</v>
      </c>
      <c r="HF15" s="36">
        <v>0.6</v>
      </c>
      <c r="HG15" s="27">
        <f t="shared" si="399"/>
        <v>6</v>
      </c>
      <c r="HH15" s="36">
        <v>0</v>
      </c>
      <c r="HI15" s="27">
        <f t="shared" si="400"/>
        <v>0</v>
      </c>
      <c r="HJ15" s="36">
        <v>0.6</v>
      </c>
      <c r="HK15" s="27">
        <f t="shared" si="401"/>
        <v>6</v>
      </c>
      <c r="HL15" s="36">
        <v>0.4</v>
      </c>
      <c r="HM15" s="27">
        <f t="shared" si="402"/>
        <v>4</v>
      </c>
      <c r="HN15" s="36">
        <v>0</v>
      </c>
      <c r="HO15" s="27">
        <f t="shared" si="403"/>
        <v>0</v>
      </c>
      <c r="HP15" s="36">
        <v>0.4</v>
      </c>
      <c r="HQ15" s="27">
        <f t="shared" si="404"/>
        <v>4</v>
      </c>
      <c r="HR15" s="36">
        <v>0</v>
      </c>
      <c r="HS15" s="27">
        <f t="shared" si="405"/>
        <v>0</v>
      </c>
      <c r="HT15" s="36">
        <v>0.6</v>
      </c>
      <c r="HU15" s="27">
        <f t="shared" si="406"/>
        <v>6</v>
      </c>
      <c r="HV15" s="36">
        <v>0</v>
      </c>
      <c r="HW15" s="27">
        <f t="shared" si="407"/>
        <v>0</v>
      </c>
      <c r="HX15" s="36">
        <v>0</v>
      </c>
      <c r="HY15" s="27">
        <f t="shared" si="408"/>
        <v>0</v>
      </c>
      <c r="HZ15" s="36">
        <v>0</v>
      </c>
      <c r="IA15" s="27">
        <f t="shared" si="409"/>
        <v>0</v>
      </c>
      <c r="IB15" s="36">
        <v>0.6</v>
      </c>
      <c r="IC15" s="27">
        <f t="shared" si="410"/>
        <v>6</v>
      </c>
      <c r="ID15" s="36">
        <v>0.6</v>
      </c>
      <c r="IE15" s="27">
        <f t="shared" si="411"/>
        <v>6</v>
      </c>
      <c r="IF15" s="36">
        <v>0.6</v>
      </c>
      <c r="IG15" s="27">
        <f t="shared" si="412"/>
        <v>6</v>
      </c>
      <c r="IH15" s="36">
        <v>0.9</v>
      </c>
      <c r="II15" s="27">
        <f t="shared" si="413"/>
        <v>9</v>
      </c>
      <c r="IJ15" s="36">
        <v>0</v>
      </c>
      <c r="IK15" s="27">
        <f t="shared" si="414"/>
        <v>0</v>
      </c>
      <c r="IL15" s="36">
        <v>0</v>
      </c>
      <c r="IM15" s="27">
        <f t="shared" si="415"/>
        <v>0</v>
      </c>
      <c r="IN15" s="36">
        <v>0</v>
      </c>
      <c r="IO15" s="27">
        <f t="shared" si="416"/>
        <v>0</v>
      </c>
      <c r="IP15" s="36">
        <v>0.4</v>
      </c>
      <c r="IQ15" s="27">
        <f t="shared" si="417"/>
        <v>4</v>
      </c>
      <c r="IR15" s="36">
        <v>1</v>
      </c>
      <c r="IS15" s="27">
        <f t="shared" si="418"/>
        <v>10</v>
      </c>
      <c r="IT15" s="36">
        <v>0</v>
      </c>
      <c r="IU15" s="27">
        <f t="shared" si="419"/>
        <v>0</v>
      </c>
      <c r="IV15" s="36">
        <v>0</v>
      </c>
      <c r="IW15" s="27">
        <f t="shared" si="420"/>
        <v>0</v>
      </c>
      <c r="IX15" s="36">
        <v>0.4</v>
      </c>
      <c r="IY15" s="27">
        <f t="shared" si="421"/>
        <v>4</v>
      </c>
      <c r="IZ15" s="36">
        <v>0</v>
      </c>
      <c r="JA15" s="27">
        <f t="shared" si="422"/>
        <v>0</v>
      </c>
      <c r="JB15" s="36">
        <v>0.6</v>
      </c>
      <c r="JC15" s="27">
        <f t="shared" si="423"/>
        <v>6</v>
      </c>
      <c r="JD15" s="36">
        <v>0.6</v>
      </c>
      <c r="JE15" s="27">
        <f t="shared" si="424"/>
        <v>6</v>
      </c>
      <c r="JF15" s="36">
        <v>0</v>
      </c>
      <c r="JG15" s="27">
        <f t="shared" si="425"/>
        <v>0</v>
      </c>
      <c r="JH15" s="36">
        <v>0</v>
      </c>
      <c r="JI15" s="27">
        <f t="shared" si="426"/>
        <v>0</v>
      </c>
      <c r="JJ15" s="36">
        <v>0.6</v>
      </c>
      <c r="JK15" s="27">
        <f t="shared" si="427"/>
        <v>6</v>
      </c>
      <c r="JL15" s="36">
        <v>0.6</v>
      </c>
      <c r="JM15" s="27">
        <f t="shared" si="428"/>
        <v>6</v>
      </c>
      <c r="JN15" s="36">
        <v>0</v>
      </c>
      <c r="JO15" s="27">
        <f t="shared" si="429"/>
        <v>0</v>
      </c>
      <c r="JP15" s="36">
        <v>0</v>
      </c>
      <c r="JQ15" s="27">
        <f t="shared" si="430"/>
        <v>0</v>
      </c>
      <c r="JR15" s="36">
        <v>0</v>
      </c>
      <c r="JS15" s="27">
        <f t="shared" si="431"/>
        <v>0</v>
      </c>
      <c r="JT15" s="36">
        <v>0</v>
      </c>
      <c r="JU15" s="27">
        <f t="shared" si="432"/>
        <v>0</v>
      </c>
      <c r="JV15" s="36">
        <v>0.6</v>
      </c>
      <c r="JW15" s="27">
        <f t="shared" si="433"/>
        <v>6</v>
      </c>
      <c r="JX15" s="36">
        <v>0</v>
      </c>
      <c r="JY15" s="27">
        <f t="shared" si="434"/>
        <v>0</v>
      </c>
      <c r="JZ15" s="36">
        <v>0</v>
      </c>
      <c r="KA15" s="27">
        <f t="shared" si="435"/>
        <v>0</v>
      </c>
      <c r="KB15" s="36">
        <v>0</v>
      </c>
      <c r="KC15" s="27">
        <f t="shared" si="436"/>
        <v>0</v>
      </c>
      <c r="KD15" s="36">
        <v>0.4</v>
      </c>
      <c r="KE15" s="27">
        <f t="shared" si="437"/>
        <v>4</v>
      </c>
      <c r="KF15" s="36">
        <v>0</v>
      </c>
      <c r="KG15" s="27">
        <f t="shared" si="438"/>
        <v>0</v>
      </c>
      <c r="KH15" s="36">
        <v>0</v>
      </c>
      <c r="KI15" s="27">
        <f t="shared" si="439"/>
        <v>0</v>
      </c>
    </row>
    <row r="16" spans="1:295" ht="19.5" x14ac:dyDescent="0.3">
      <c r="A16" s="8" t="s">
        <v>27</v>
      </c>
      <c r="B16" s="20"/>
      <c r="C16" s="39">
        <f>SUM(C11:C15)</f>
        <v>0.1730769230769231</v>
      </c>
    </row>
    <row r="17" spans="1:295" x14ac:dyDescent="0.25">
      <c r="A17" s="12" t="s">
        <v>29</v>
      </c>
      <c r="B17" s="13">
        <v>20</v>
      </c>
      <c r="C17" s="35">
        <f t="shared" ref="C17:C22" si="440">B17/$B$3</f>
        <v>7.6923076923076927E-2</v>
      </c>
      <c r="D17" s="36">
        <v>1</v>
      </c>
      <c r="E17" s="27">
        <f t="shared" ref="E17:E18" si="441">D17*$B17</f>
        <v>20</v>
      </c>
      <c r="F17" s="36">
        <v>0.8</v>
      </c>
      <c r="G17" s="27">
        <f t="shared" ref="G17:G18" si="442">F17*$B17</f>
        <v>16</v>
      </c>
      <c r="H17" s="36">
        <v>0.8</v>
      </c>
      <c r="I17" s="27">
        <f t="shared" ref="I17:I18" si="443">H17*$B17</f>
        <v>16</v>
      </c>
      <c r="J17" s="36">
        <v>1</v>
      </c>
      <c r="K17" s="27">
        <f t="shared" ref="K17:K18" si="444">J17*$B17</f>
        <v>20</v>
      </c>
      <c r="L17" s="36">
        <v>1</v>
      </c>
      <c r="M17" s="27">
        <f t="shared" ref="M17:M18" si="445">L17*$B17</f>
        <v>20</v>
      </c>
      <c r="N17" s="36">
        <v>1</v>
      </c>
      <c r="O17" s="27">
        <f t="shared" ref="O17:O18" si="446">N17*$B17</f>
        <v>20</v>
      </c>
      <c r="P17" s="36">
        <v>1</v>
      </c>
      <c r="Q17" s="27">
        <f t="shared" ref="Q17:Q18" si="447">P17*$B17</f>
        <v>20</v>
      </c>
      <c r="R17" s="36">
        <v>0.12</v>
      </c>
      <c r="S17" s="27">
        <f t="shared" ref="S17:S18" si="448">R17*$B17</f>
        <v>2.4</v>
      </c>
      <c r="T17" s="36">
        <v>0.28000000000000003</v>
      </c>
      <c r="U17" s="27">
        <f t="shared" ref="U17:U18" si="449">T17*$B17</f>
        <v>5.6000000000000005</v>
      </c>
      <c r="V17" s="36">
        <v>0.4</v>
      </c>
      <c r="W17" s="27">
        <f t="shared" ref="W17:W18" si="450">V17*$B17</f>
        <v>8</v>
      </c>
      <c r="X17" s="36">
        <v>0.4</v>
      </c>
      <c r="Y17" s="27">
        <f t="shared" ref="Y17:Y18" si="451">X17*$B17</f>
        <v>8</v>
      </c>
      <c r="Z17" s="36">
        <v>0.8</v>
      </c>
      <c r="AA17" s="27">
        <f t="shared" ref="AA17:AA18" si="452">Z17*$B17</f>
        <v>16</v>
      </c>
      <c r="AB17" s="36">
        <v>0.89</v>
      </c>
      <c r="AC17" s="27">
        <f t="shared" ref="AC17:AC18" si="453">AB17*$B17</f>
        <v>17.8</v>
      </c>
      <c r="AD17" s="36">
        <v>1</v>
      </c>
      <c r="AE17" s="27">
        <f t="shared" ref="AE17:AE18" si="454">AD17*$B17</f>
        <v>20</v>
      </c>
      <c r="AF17" s="36">
        <v>1</v>
      </c>
      <c r="AG17" s="27">
        <f t="shared" ref="AG17:AG18" si="455">AF17*$B17</f>
        <v>20</v>
      </c>
      <c r="AH17" s="36">
        <v>1</v>
      </c>
      <c r="AI17" s="27">
        <f t="shared" ref="AI17:AI18" si="456">AH17*$B17</f>
        <v>20</v>
      </c>
      <c r="AJ17" s="36">
        <v>1</v>
      </c>
      <c r="AK17" s="27">
        <f t="shared" ref="AK17:AK18" si="457">AJ17*$B17</f>
        <v>20</v>
      </c>
      <c r="AL17" s="36">
        <v>1</v>
      </c>
      <c r="AM17" s="27">
        <f t="shared" ref="AM17:AM18" si="458">AL17*$B17</f>
        <v>20</v>
      </c>
      <c r="AN17" s="36">
        <v>0.72</v>
      </c>
      <c r="AO17" s="27">
        <f t="shared" ref="AO17:AO18" si="459">AN17*$B17</f>
        <v>14.399999999999999</v>
      </c>
      <c r="AP17" s="36">
        <v>0.31</v>
      </c>
      <c r="AQ17" s="27">
        <f t="shared" ref="AQ17:AQ18" si="460">AP17*$B17</f>
        <v>6.2</v>
      </c>
      <c r="AR17" s="36">
        <v>1</v>
      </c>
      <c r="AS17" s="27">
        <f t="shared" ref="AS17:AS18" si="461">AR17*$B17</f>
        <v>20</v>
      </c>
      <c r="AT17" s="36">
        <v>0.22</v>
      </c>
      <c r="AU17" s="27">
        <f t="shared" ref="AU17:AU18" si="462">AT17*$B17</f>
        <v>4.4000000000000004</v>
      </c>
      <c r="AV17" s="36">
        <v>0</v>
      </c>
      <c r="AW17" s="27">
        <f t="shared" ref="AW17:AW18" si="463">AV17*$B17</f>
        <v>0</v>
      </c>
      <c r="AX17" s="36">
        <v>1</v>
      </c>
      <c r="AY17" s="27">
        <f t="shared" ref="AY17:AY18" si="464">AX17*$B17</f>
        <v>20</v>
      </c>
      <c r="AZ17" s="36">
        <v>1</v>
      </c>
      <c r="BA17" s="27">
        <f t="shared" ref="BA17:BA18" si="465">AZ17*$B17</f>
        <v>20</v>
      </c>
      <c r="BB17" s="36">
        <v>1</v>
      </c>
      <c r="BC17" s="27">
        <f t="shared" ref="BC17:BC18" si="466">BB17*$B17</f>
        <v>20</v>
      </c>
      <c r="BD17" s="36">
        <v>0</v>
      </c>
      <c r="BE17" s="27">
        <f t="shared" ref="BE17:BE18" si="467">BD17*$B17</f>
        <v>0</v>
      </c>
      <c r="BF17" s="36">
        <v>0</v>
      </c>
      <c r="BG17" s="27">
        <f t="shared" ref="BG17:BG18" si="468">BF17*$B17</f>
        <v>0</v>
      </c>
      <c r="BH17" s="36">
        <v>0.8</v>
      </c>
      <c r="BI17" s="27">
        <f t="shared" ref="BI17:BI18" si="469">BH17*$B17</f>
        <v>16</v>
      </c>
      <c r="BJ17" s="36">
        <v>1</v>
      </c>
      <c r="BK17" s="27">
        <f t="shared" ref="BK17:BK18" si="470">BJ17*$B17</f>
        <v>20</v>
      </c>
      <c r="BL17" s="36">
        <v>1</v>
      </c>
      <c r="BM17" s="27">
        <f t="shared" ref="BM17:BM18" si="471">BL17*$B17</f>
        <v>20</v>
      </c>
      <c r="BN17" s="36">
        <v>1</v>
      </c>
      <c r="BO17" s="27">
        <f t="shared" ref="BO17:BO18" si="472">BN17*$B17</f>
        <v>20</v>
      </c>
      <c r="BP17" s="36">
        <v>0</v>
      </c>
      <c r="BQ17" s="27">
        <f t="shared" ref="BQ17:BQ18" si="473">BP17*$B17</f>
        <v>0</v>
      </c>
      <c r="BR17" s="36">
        <v>0.4</v>
      </c>
      <c r="BS17" s="27">
        <f t="shared" ref="BS17:BS18" si="474">BR17*$B17</f>
        <v>8</v>
      </c>
      <c r="BT17" s="36">
        <v>0.4</v>
      </c>
      <c r="BU17" s="27">
        <f t="shared" ref="BU17:BU18" si="475">BT17*$B17</f>
        <v>8</v>
      </c>
      <c r="BV17" s="36">
        <v>0.4</v>
      </c>
      <c r="BW17" s="27">
        <f t="shared" ref="BW17:BW18" si="476">BV17*$B17</f>
        <v>8</v>
      </c>
      <c r="BX17" s="36">
        <v>0.4</v>
      </c>
      <c r="BY17" s="27">
        <f t="shared" ref="BY17:BY18" si="477">BX17*$B17</f>
        <v>8</v>
      </c>
      <c r="BZ17" s="36">
        <v>0</v>
      </c>
      <c r="CA17" s="27">
        <f t="shared" ref="CA17:CA18" si="478">BZ17*$B17</f>
        <v>0</v>
      </c>
      <c r="CB17" s="36">
        <v>0.8</v>
      </c>
      <c r="CC17" s="27">
        <f t="shared" ref="CC17:CC18" si="479">CB17*$B17</f>
        <v>16</v>
      </c>
      <c r="CD17" s="36">
        <v>1</v>
      </c>
      <c r="CE17" s="27">
        <f t="shared" ref="CE17:CE18" si="480">CD17*$B17</f>
        <v>20</v>
      </c>
      <c r="CF17" s="36">
        <v>1</v>
      </c>
      <c r="CG17" s="27">
        <f t="shared" ref="CG17:CG18" si="481">CF17*$B17</f>
        <v>20</v>
      </c>
      <c r="CH17" s="36">
        <v>1</v>
      </c>
      <c r="CI17" s="27">
        <f t="shared" ref="CI17:CI18" si="482">CH17*$B17</f>
        <v>20</v>
      </c>
      <c r="CJ17" s="36">
        <v>0.4</v>
      </c>
      <c r="CK17" s="27">
        <f t="shared" ref="CK17:CK18" si="483">CJ17*$B17</f>
        <v>8</v>
      </c>
      <c r="CL17" s="36">
        <v>0</v>
      </c>
      <c r="CM17" s="27">
        <f t="shared" ref="CM17:CM18" si="484">CL17*$B17</f>
        <v>0</v>
      </c>
      <c r="CN17" s="36">
        <v>0.4</v>
      </c>
      <c r="CO17" s="27">
        <f t="shared" ref="CO17:CO18" si="485">CN17*$B17</f>
        <v>8</v>
      </c>
      <c r="CP17" s="36">
        <v>0</v>
      </c>
      <c r="CQ17" s="27">
        <f t="shared" ref="CQ17:CQ18" si="486">CP17*$B17</f>
        <v>0</v>
      </c>
      <c r="CR17" s="36">
        <v>0</v>
      </c>
      <c r="CS17" s="27">
        <f t="shared" ref="CS17:CS18" si="487">CR17*$B17</f>
        <v>0</v>
      </c>
      <c r="CT17" s="36">
        <v>0</v>
      </c>
      <c r="CU17" s="27">
        <f t="shared" ref="CU17:CU18" si="488">CT17*$B17</f>
        <v>0</v>
      </c>
      <c r="CV17" s="36">
        <v>0.4</v>
      </c>
      <c r="CW17" s="27">
        <f t="shared" ref="CW17:CW18" si="489">CV17*$B17</f>
        <v>8</v>
      </c>
      <c r="CX17" s="36">
        <v>0</v>
      </c>
      <c r="CY17" s="27">
        <f t="shared" ref="CY17:CY18" si="490">CX17*$B17</f>
        <v>0</v>
      </c>
      <c r="CZ17" s="36">
        <v>0</v>
      </c>
      <c r="DA17" s="27">
        <f t="shared" ref="DA17:DA18" si="491">CZ17*$B17</f>
        <v>0</v>
      </c>
      <c r="DB17" s="36">
        <v>0</v>
      </c>
      <c r="DC17" s="27">
        <f t="shared" ref="DC17:DC18" si="492">DB17*$B17</f>
        <v>0</v>
      </c>
      <c r="DD17" s="36">
        <v>0</v>
      </c>
      <c r="DE17" s="27">
        <f t="shared" ref="DE17:DE18" si="493">DD17*$B17</f>
        <v>0</v>
      </c>
      <c r="DF17" s="36">
        <v>0</v>
      </c>
      <c r="DG17" s="27">
        <f t="shared" ref="DG17:DG18" si="494">DF17*$B17</f>
        <v>0</v>
      </c>
      <c r="DH17" s="36">
        <v>0</v>
      </c>
      <c r="DI17" s="27">
        <f t="shared" ref="DI17:DI18" si="495">DH17*$B17</f>
        <v>0</v>
      </c>
      <c r="DJ17" s="36">
        <v>0.4</v>
      </c>
      <c r="DK17" s="27">
        <f t="shared" ref="DK17:DK18" si="496">DJ17*$B17</f>
        <v>8</v>
      </c>
      <c r="DL17" s="36">
        <v>1</v>
      </c>
      <c r="DM17" s="27">
        <f t="shared" ref="DM17:DM18" si="497">DL17*$B17</f>
        <v>20</v>
      </c>
      <c r="DN17" s="36">
        <v>0</v>
      </c>
      <c r="DO17" s="27">
        <f t="shared" ref="DO17:DO18" si="498">DN17*$B17</f>
        <v>0</v>
      </c>
      <c r="DP17" s="36">
        <v>0.67</v>
      </c>
      <c r="DQ17" s="27">
        <f t="shared" ref="DQ17:DQ18" si="499">DP17*$B17</f>
        <v>13.4</v>
      </c>
      <c r="DR17" s="36">
        <v>0</v>
      </c>
      <c r="DS17" s="27">
        <f t="shared" ref="DS17:DS18" si="500">DR17*$B17</f>
        <v>0</v>
      </c>
      <c r="DT17" s="36">
        <v>0.4</v>
      </c>
      <c r="DU17" s="27">
        <f t="shared" ref="DU17:DU18" si="501">DT17*$B17</f>
        <v>8</v>
      </c>
      <c r="DV17" s="36">
        <v>0</v>
      </c>
      <c r="DW17" s="27">
        <f t="shared" ref="DW17:DW18" si="502">DV17*$B17</f>
        <v>0</v>
      </c>
      <c r="DX17" s="36">
        <v>0</v>
      </c>
      <c r="DY17" s="27">
        <f t="shared" ref="DY17:DY18" si="503">DX17*$B17</f>
        <v>0</v>
      </c>
      <c r="DZ17" s="36">
        <v>0</v>
      </c>
      <c r="EA17" s="27">
        <f t="shared" ref="EA17:EA18" si="504">DZ17*$B17</f>
        <v>0</v>
      </c>
      <c r="EB17" s="36">
        <v>0.8</v>
      </c>
      <c r="EC17" s="27">
        <f t="shared" ref="EC17:EC18" si="505">EB17*$B17</f>
        <v>16</v>
      </c>
      <c r="ED17" s="36">
        <v>0</v>
      </c>
      <c r="EE17" s="27">
        <f t="shared" ref="EE17:EE18" si="506">ED17*$B17</f>
        <v>0</v>
      </c>
      <c r="EF17" s="36">
        <v>0.9</v>
      </c>
      <c r="EG17" s="27">
        <f t="shared" ref="EG17:EG18" si="507">EF17*$B17</f>
        <v>18</v>
      </c>
      <c r="EH17" s="36">
        <v>1</v>
      </c>
      <c r="EI17" s="27">
        <f t="shared" ref="EI17:EI18" si="508">EH17*$B17</f>
        <v>20</v>
      </c>
      <c r="EJ17" s="36">
        <v>1</v>
      </c>
      <c r="EK17" s="27">
        <f t="shared" ref="EK17:EK18" si="509">EJ17*$B17</f>
        <v>20</v>
      </c>
      <c r="EL17" s="36">
        <v>1</v>
      </c>
      <c r="EM17" s="27">
        <f t="shared" ref="EM17:EM18" si="510">EL17*$B17</f>
        <v>20</v>
      </c>
      <c r="EN17" s="36">
        <v>0.4</v>
      </c>
      <c r="EO17" s="27">
        <f t="shared" ref="EO17:EO18" si="511">EN17*$B17</f>
        <v>8</v>
      </c>
      <c r="EP17" s="36">
        <v>1</v>
      </c>
      <c r="EQ17" s="27">
        <f t="shared" ref="EQ17:EQ18" si="512">EP17*$B17</f>
        <v>20</v>
      </c>
      <c r="ER17" s="36">
        <v>0.4</v>
      </c>
      <c r="ES17" s="27">
        <f t="shared" ref="ES17:ES18" si="513">ER17*$B17</f>
        <v>8</v>
      </c>
      <c r="ET17" s="36">
        <v>0.8</v>
      </c>
      <c r="EU17" s="27">
        <f t="shared" ref="EU17:EU18" si="514">ET17*$B17</f>
        <v>16</v>
      </c>
      <c r="EV17" s="36">
        <v>0</v>
      </c>
      <c r="EW17" s="27">
        <f t="shared" ref="EW17:EW18" si="515">EV17*$B17</f>
        <v>0</v>
      </c>
      <c r="EX17" s="36">
        <v>1</v>
      </c>
      <c r="EY17" s="27">
        <f t="shared" ref="EY17:EY18" si="516">EX17*$B17</f>
        <v>20</v>
      </c>
      <c r="EZ17" s="36">
        <v>0.4</v>
      </c>
      <c r="FA17" s="27">
        <f t="shared" ref="FA17:FA18" si="517">EZ17*$B17</f>
        <v>8</v>
      </c>
      <c r="FB17" s="36">
        <v>0</v>
      </c>
      <c r="FC17" s="27">
        <f t="shared" ref="FC17:FC18" si="518">FB17*$B17</f>
        <v>0</v>
      </c>
      <c r="FD17" s="36">
        <v>1</v>
      </c>
      <c r="FE17" s="27">
        <f t="shared" ref="FE17:FE18" si="519">FD17*$B17</f>
        <v>20</v>
      </c>
      <c r="FF17" s="36">
        <v>0</v>
      </c>
      <c r="FG17" s="27">
        <f t="shared" ref="FG17:FG18" si="520">FF17*$B17</f>
        <v>0</v>
      </c>
      <c r="FH17" s="36">
        <v>0</v>
      </c>
      <c r="FI17" s="27">
        <f t="shared" ref="FI17:FI18" si="521">FH17*$B17</f>
        <v>0</v>
      </c>
      <c r="FJ17" s="36">
        <v>1</v>
      </c>
      <c r="FK17" s="27">
        <f t="shared" ref="FK17:FK18" si="522">FJ17*$B17</f>
        <v>20</v>
      </c>
      <c r="FL17" s="36">
        <v>1</v>
      </c>
      <c r="FM17" s="27">
        <f t="shared" ref="FM17:FM18" si="523">FL17*$B17</f>
        <v>20</v>
      </c>
      <c r="FN17" s="36">
        <v>0</v>
      </c>
      <c r="FO17" s="27">
        <f t="shared" ref="FO17:FO18" si="524">FN17*$B17</f>
        <v>0</v>
      </c>
      <c r="FP17" s="36">
        <v>0</v>
      </c>
      <c r="FQ17" s="27">
        <f t="shared" ref="FQ17:FQ18" si="525">FP17*$B17</f>
        <v>0</v>
      </c>
      <c r="FR17" s="36">
        <v>1</v>
      </c>
      <c r="FS17" s="27">
        <f t="shared" ref="FS17:FS18" si="526">FR17*$B17</f>
        <v>20</v>
      </c>
      <c r="FT17" s="36">
        <v>0</v>
      </c>
      <c r="FU17" s="27">
        <f t="shared" ref="FU17:FU18" si="527">FT17*$B17</f>
        <v>0</v>
      </c>
      <c r="FV17" s="36">
        <v>1</v>
      </c>
      <c r="FW17" s="27">
        <f t="shared" ref="FW17:FW18" si="528">FV17*$B17</f>
        <v>20</v>
      </c>
      <c r="FX17" s="36">
        <v>1</v>
      </c>
      <c r="FY17" s="27">
        <f t="shared" ref="FY17:FY18" si="529">FX17*$B17</f>
        <v>20</v>
      </c>
      <c r="FZ17" s="36">
        <v>0</v>
      </c>
      <c r="GA17" s="27">
        <f t="shared" ref="GA17:GA18" si="530">FZ17*$B17</f>
        <v>0</v>
      </c>
      <c r="GB17" s="36">
        <v>0</v>
      </c>
      <c r="GC17" s="27">
        <f t="shared" ref="GC17:GC18" si="531">GB17*$B17</f>
        <v>0</v>
      </c>
      <c r="GD17" s="36">
        <v>0.8</v>
      </c>
      <c r="GE17" s="27">
        <f t="shared" ref="GE17:GE18" si="532">GD17*$B17</f>
        <v>16</v>
      </c>
      <c r="GF17" s="36">
        <v>0</v>
      </c>
      <c r="GG17" s="27">
        <f t="shared" ref="GG17:GG18" si="533">GF17*$B17</f>
        <v>0</v>
      </c>
      <c r="GH17" s="36">
        <v>0</v>
      </c>
      <c r="GI17" s="27">
        <f t="shared" ref="GI17:GI18" si="534">GH17*$B17</f>
        <v>0</v>
      </c>
      <c r="GJ17" s="36">
        <v>0</v>
      </c>
      <c r="GK17" s="27">
        <f t="shared" ref="GK17:GK18" si="535">GJ17*$B17</f>
        <v>0</v>
      </c>
      <c r="GL17" s="36">
        <v>1</v>
      </c>
      <c r="GM17" s="27">
        <f t="shared" ref="GM17:GM18" si="536">GL17*$B17</f>
        <v>20</v>
      </c>
      <c r="GN17" s="36">
        <v>1</v>
      </c>
      <c r="GO17" s="27">
        <f t="shared" ref="GO17:GO18" si="537">GN17*$B17</f>
        <v>20</v>
      </c>
      <c r="GP17" s="36">
        <v>0.4</v>
      </c>
      <c r="GQ17" s="27">
        <f t="shared" ref="GQ17:GQ18" si="538">GP17*$B17</f>
        <v>8</v>
      </c>
      <c r="GR17" s="36">
        <v>1</v>
      </c>
      <c r="GS17" s="27">
        <f t="shared" ref="GS17:GS18" si="539">GR17*$B17</f>
        <v>20</v>
      </c>
      <c r="GT17" s="36">
        <v>1</v>
      </c>
      <c r="GU17" s="27">
        <f t="shared" ref="GU17:GU18" si="540">GT17*$B17</f>
        <v>20</v>
      </c>
      <c r="GV17" s="36">
        <v>0.8</v>
      </c>
      <c r="GW17" s="27">
        <f t="shared" ref="GW17:GW18" si="541">GV17*$B17</f>
        <v>16</v>
      </c>
      <c r="GX17" s="36">
        <v>0.8</v>
      </c>
      <c r="GY17" s="27">
        <f t="shared" ref="GY17:GY18" si="542">GX17*$B17</f>
        <v>16</v>
      </c>
      <c r="GZ17" s="36">
        <v>1</v>
      </c>
      <c r="HA17" s="27">
        <f t="shared" ref="HA17:HA18" si="543">GZ17*$B17</f>
        <v>20</v>
      </c>
      <c r="HB17" s="36">
        <v>0</v>
      </c>
      <c r="HC17" s="27">
        <f t="shared" ref="HC17:HC18" si="544">HB17*$B17</f>
        <v>0</v>
      </c>
      <c r="HD17" s="36">
        <v>0.8</v>
      </c>
      <c r="HE17" s="27">
        <f t="shared" ref="HE17:HE18" si="545">HD17*$B17</f>
        <v>16</v>
      </c>
      <c r="HF17" s="36">
        <v>1</v>
      </c>
      <c r="HG17" s="27">
        <f t="shared" ref="HG17:HG18" si="546">HF17*$B17</f>
        <v>20</v>
      </c>
      <c r="HH17" s="36">
        <v>1</v>
      </c>
      <c r="HI17" s="27">
        <f t="shared" ref="HI17:HI18" si="547">HH17*$B17</f>
        <v>20</v>
      </c>
      <c r="HJ17" s="36">
        <v>0.4</v>
      </c>
      <c r="HK17" s="27">
        <f t="shared" ref="HK17:HK18" si="548">HJ17*$B17</f>
        <v>8</v>
      </c>
      <c r="HL17" s="36">
        <v>0</v>
      </c>
      <c r="HM17" s="27">
        <f t="shared" ref="HM17:HM18" si="549">HL17*$B17</f>
        <v>0</v>
      </c>
      <c r="HN17" s="36">
        <v>0.4</v>
      </c>
      <c r="HO17" s="27">
        <f t="shared" ref="HO17:HO18" si="550">HN17*$B17</f>
        <v>8</v>
      </c>
      <c r="HP17" s="36">
        <v>1</v>
      </c>
      <c r="HQ17" s="27">
        <f t="shared" ref="HQ17:HQ18" si="551">HP17*$B17</f>
        <v>20</v>
      </c>
      <c r="HR17" s="36">
        <v>0</v>
      </c>
      <c r="HS17" s="27">
        <f t="shared" ref="HS17:HS18" si="552">HR17*$B17</f>
        <v>0</v>
      </c>
      <c r="HT17" s="36">
        <v>0.8</v>
      </c>
      <c r="HU17" s="27">
        <f t="shared" ref="HU17:HU18" si="553">HT17*$B17</f>
        <v>16</v>
      </c>
      <c r="HV17" s="36">
        <v>0</v>
      </c>
      <c r="HW17" s="27">
        <f t="shared" ref="HW17:HW18" si="554">HV17*$B17</f>
        <v>0</v>
      </c>
      <c r="HX17" s="36">
        <v>0</v>
      </c>
      <c r="HY17" s="27">
        <f t="shared" ref="HY17:HY18" si="555">HX17*$B17</f>
        <v>0</v>
      </c>
      <c r="HZ17" s="36">
        <v>0</v>
      </c>
      <c r="IA17" s="27">
        <f t="shared" ref="IA17:IA18" si="556">HZ17*$B17</f>
        <v>0</v>
      </c>
      <c r="IB17" s="36">
        <v>0</v>
      </c>
      <c r="IC17" s="27">
        <f t="shared" ref="IC17:IC18" si="557">IB17*$B17</f>
        <v>0</v>
      </c>
      <c r="ID17" s="36">
        <v>1</v>
      </c>
      <c r="IE17" s="27">
        <f t="shared" ref="IE17:IE18" si="558">ID17*$B17</f>
        <v>20</v>
      </c>
      <c r="IF17" s="36">
        <v>1</v>
      </c>
      <c r="IG17" s="27">
        <f t="shared" ref="IG17:IG18" si="559">IF17*$B17</f>
        <v>20</v>
      </c>
      <c r="IH17" s="36">
        <v>1</v>
      </c>
      <c r="II17" s="27">
        <f t="shared" ref="II17:II18" si="560">IH17*$B17</f>
        <v>20</v>
      </c>
      <c r="IJ17" s="36">
        <v>0.4</v>
      </c>
      <c r="IK17" s="27">
        <f t="shared" ref="IK17:IK18" si="561">IJ17*$B17</f>
        <v>8</v>
      </c>
      <c r="IL17" s="36">
        <v>0</v>
      </c>
      <c r="IM17" s="27">
        <f t="shared" ref="IM17:IM18" si="562">IL17*$B17</f>
        <v>0</v>
      </c>
      <c r="IN17" s="36">
        <v>0</v>
      </c>
      <c r="IO17" s="27">
        <f t="shared" ref="IO17:IO18" si="563">IN17*$B17</f>
        <v>0</v>
      </c>
      <c r="IP17" s="36">
        <v>0.8</v>
      </c>
      <c r="IQ17" s="27">
        <f t="shared" ref="IQ17:IQ18" si="564">IP17*$B17</f>
        <v>16</v>
      </c>
      <c r="IR17" s="36">
        <v>1</v>
      </c>
      <c r="IS17" s="27">
        <f t="shared" ref="IS17:IS18" si="565">IR17*$B17</f>
        <v>20</v>
      </c>
      <c r="IT17" s="36">
        <v>1</v>
      </c>
      <c r="IU17" s="27">
        <f t="shared" ref="IU17:IU18" si="566">IT17*$B17</f>
        <v>20</v>
      </c>
      <c r="IV17" s="36">
        <v>0</v>
      </c>
      <c r="IW17" s="27">
        <f t="shared" ref="IW17:IW18" si="567">IV17*$B17</f>
        <v>0</v>
      </c>
      <c r="IX17" s="36">
        <v>1</v>
      </c>
      <c r="IY17" s="27">
        <f t="shared" ref="IY17:IY18" si="568">IX17*$B17</f>
        <v>20</v>
      </c>
      <c r="IZ17" s="36">
        <v>1</v>
      </c>
      <c r="JA17" s="27">
        <f t="shared" ref="JA17:JA18" si="569">IZ17*$B17</f>
        <v>20</v>
      </c>
      <c r="JB17" s="36">
        <v>1</v>
      </c>
      <c r="JC17" s="27">
        <f t="shared" ref="JC17:JC18" si="570">JB17*$B17</f>
        <v>20</v>
      </c>
      <c r="JD17" s="36">
        <v>0.4</v>
      </c>
      <c r="JE17" s="27">
        <f t="shared" ref="JE17:JE18" si="571">JD17*$B17</f>
        <v>8</v>
      </c>
      <c r="JF17" s="36">
        <v>0.8</v>
      </c>
      <c r="JG17" s="27">
        <f t="shared" ref="JG17:JG18" si="572">JF17*$B17</f>
        <v>16</v>
      </c>
      <c r="JH17" s="36">
        <v>0.8</v>
      </c>
      <c r="JI17" s="27">
        <f t="shared" ref="JI17:JI18" si="573">JH17*$B17</f>
        <v>16</v>
      </c>
      <c r="JJ17" s="36">
        <v>1</v>
      </c>
      <c r="JK17" s="27">
        <f t="shared" ref="JK17:JK18" si="574">JJ17*$B17</f>
        <v>20</v>
      </c>
      <c r="JL17" s="36">
        <v>1</v>
      </c>
      <c r="JM17" s="27">
        <f t="shared" ref="JM17:JM18" si="575">JL17*$B17</f>
        <v>20</v>
      </c>
      <c r="JN17" s="36">
        <v>0</v>
      </c>
      <c r="JO17" s="27">
        <f t="shared" ref="JO17:JO18" si="576">JN17*$B17</f>
        <v>0</v>
      </c>
      <c r="JP17" s="36">
        <v>0</v>
      </c>
      <c r="JQ17" s="27">
        <f t="shared" ref="JQ17:JQ18" si="577">JP17*$B17</f>
        <v>0</v>
      </c>
      <c r="JR17" s="36">
        <v>0</v>
      </c>
      <c r="JS17" s="27">
        <f t="shared" ref="JS17:JS18" si="578">JR17*$B17</f>
        <v>0</v>
      </c>
      <c r="JT17" s="36">
        <v>0</v>
      </c>
      <c r="JU17" s="27">
        <f t="shared" ref="JU17:JU18" si="579">JT17*$B17</f>
        <v>0</v>
      </c>
      <c r="JV17" s="36">
        <v>1</v>
      </c>
      <c r="JW17" s="27">
        <f t="shared" ref="JW17:JW18" si="580">JV17*$B17</f>
        <v>20</v>
      </c>
      <c r="JX17" s="36">
        <v>0</v>
      </c>
      <c r="JY17" s="27">
        <f t="shared" ref="JY17:JY18" si="581">JX17*$B17</f>
        <v>0</v>
      </c>
      <c r="JZ17" s="36">
        <v>0</v>
      </c>
      <c r="KA17" s="27">
        <f t="shared" ref="KA17:KA18" si="582">JZ17*$B17</f>
        <v>0</v>
      </c>
      <c r="KB17" s="36">
        <v>0</v>
      </c>
      <c r="KC17" s="27">
        <f t="shared" ref="KC17:KC18" si="583">KB17*$B17</f>
        <v>0</v>
      </c>
      <c r="KD17" s="36">
        <v>0</v>
      </c>
      <c r="KE17" s="27">
        <f t="shared" ref="KE17:KE18" si="584">KD17*$B17</f>
        <v>0</v>
      </c>
      <c r="KF17" s="36">
        <v>0</v>
      </c>
      <c r="KG17" s="27">
        <f t="shared" ref="KG17:KG18" si="585">KF17*$B17</f>
        <v>0</v>
      </c>
      <c r="KH17" s="36">
        <v>0.8</v>
      </c>
      <c r="KI17" s="27">
        <f t="shared" ref="KI17:KI18" si="586">KH17*$B17</f>
        <v>16</v>
      </c>
    </row>
    <row r="18" spans="1:295" x14ac:dyDescent="0.25">
      <c r="A18" s="12" t="s">
        <v>31</v>
      </c>
      <c r="B18" s="13">
        <v>5</v>
      </c>
      <c r="C18" s="35">
        <f t="shared" si="440"/>
        <v>1.9230769230769232E-2</v>
      </c>
      <c r="D18" s="36">
        <v>0.7</v>
      </c>
      <c r="E18" s="27">
        <f t="shared" si="441"/>
        <v>3.5</v>
      </c>
      <c r="F18" s="36">
        <v>0.5</v>
      </c>
      <c r="G18" s="27">
        <f t="shared" si="442"/>
        <v>2.5</v>
      </c>
      <c r="H18" s="36">
        <v>0.5</v>
      </c>
      <c r="I18" s="27">
        <f t="shared" si="443"/>
        <v>2.5</v>
      </c>
      <c r="J18" s="36">
        <v>0.99</v>
      </c>
      <c r="K18" s="27">
        <f t="shared" si="444"/>
        <v>4.95</v>
      </c>
      <c r="L18" s="36">
        <v>0.5</v>
      </c>
      <c r="M18" s="27">
        <f t="shared" si="445"/>
        <v>2.5</v>
      </c>
      <c r="N18" s="36">
        <v>0.9</v>
      </c>
      <c r="O18" s="27">
        <f t="shared" si="446"/>
        <v>4.5</v>
      </c>
      <c r="P18" s="36">
        <v>0.96</v>
      </c>
      <c r="Q18" s="27">
        <f t="shared" si="447"/>
        <v>4.8</v>
      </c>
      <c r="R18" s="36">
        <v>0.3</v>
      </c>
      <c r="S18" s="27">
        <f t="shared" si="448"/>
        <v>1.5</v>
      </c>
      <c r="T18" s="36">
        <v>0.57999999999999996</v>
      </c>
      <c r="U18" s="27">
        <f t="shared" si="449"/>
        <v>2.9</v>
      </c>
      <c r="V18" s="36">
        <v>0.3</v>
      </c>
      <c r="W18" s="27">
        <f t="shared" si="450"/>
        <v>1.5</v>
      </c>
      <c r="X18" s="36">
        <v>0</v>
      </c>
      <c r="Y18" s="27">
        <f t="shared" si="451"/>
        <v>0</v>
      </c>
      <c r="Z18" s="36">
        <v>0.5</v>
      </c>
      <c r="AA18" s="27">
        <f t="shared" si="452"/>
        <v>2.5</v>
      </c>
      <c r="AB18" s="36">
        <v>0</v>
      </c>
      <c r="AC18" s="27">
        <f t="shared" si="453"/>
        <v>0</v>
      </c>
      <c r="AD18" s="36">
        <v>1</v>
      </c>
      <c r="AE18" s="27">
        <f t="shared" si="454"/>
        <v>5</v>
      </c>
      <c r="AF18" s="36">
        <v>0.5</v>
      </c>
      <c r="AG18" s="27">
        <f t="shared" si="455"/>
        <v>2.5</v>
      </c>
      <c r="AH18" s="36">
        <v>0.5</v>
      </c>
      <c r="AI18" s="27">
        <f t="shared" si="456"/>
        <v>2.5</v>
      </c>
      <c r="AJ18" s="36">
        <v>0.5</v>
      </c>
      <c r="AK18" s="27">
        <f t="shared" si="457"/>
        <v>2.5</v>
      </c>
      <c r="AL18" s="36">
        <v>0.5</v>
      </c>
      <c r="AM18" s="27">
        <f t="shared" si="458"/>
        <v>2.5</v>
      </c>
      <c r="AN18" s="36">
        <v>0.3</v>
      </c>
      <c r="AO18" s="27">
        <f t="shared" si="459"/>
        <v>1.5</v>
      </c>
      <c r="AP18" s="36">
        <v>0.3</v>
      </c>
      <c r="AQ18" s="27">
        <f t="shared" si="460"/>
        <v>1.5</v>
      </c>
      <c r="AR18" s="36">
        <v>0.5</v>
      </c>
      <c r="AS18" s="27">
        <f t="shared" si="461"/>
        <v>2.5</v>
      </c>
      <c r="AT18" s="36">
        <v>0</v>
      </c>
      <c r="AU18" s="27">
        <f t="shared" si="462"/>
        <v>0</v>
      </c>
      <c r="AV18" s="36">
        <v>0</v>
      </c>
      <c r="AW18" s="27">
        <f t="shared" si="463"/>
        <v>0</v>
      </c>
      <c r="AX18" s="36">
        <v>0.5</v>
      </c>
      <c r="AY18" s="27">
        <f t="shared" si="464"/>
        <v>2.5</v>
      </c>
      <c r="AZ18" s="36">
        <v>1</v>
      </c>
      <c r="BA18" s="27">
        <f t="shared" si="465"/>
        <v>5</v>
      </c>
      <c r="BB18" s="36">
        <v>0.98</v>
      </c>
      <c r="BC18" s="27">
        <f t="shared" si="466"/>
        <v>4.9000000000000004</v>
      </c>
      <c r="BD18" s="36">
        <v>0</v>
      </c>
      <c r="BE18" s="27">
        <f t="shared" si="467"/>
        <v>0</v>
      </c>
      <c r="BF18" s="36">
        <v>0</v>
      </c>
      <c r="BG18" s="27">
        <f t="shared" si="468"/>
        <v>0</v>
      </c>
      <c r="BH18" s="36">
        <v>0.5</v>
      </c>
      <c r="BI18" s="27">
        <f t="shared" si="469"/>
        <v>2.5</v>
      </c>
      <c r="BJ18" s="36">
        <v>0.99</v>
      </c>
      <c r="BK18" s="27">
        <f t="shared" si="470"/>
        <v>4.95</v>
      </c>
      <c r="BL18" s="36">
        <v>0.93</v>
      </c>
      <c r="BM18" s="27">
        <f t="shared" si="471"/>
        <v>4.6500000000000004</v>
      </c>
      <c r="BN18" s="36">
        <v>0.85</v>
      </c>
      <c r="BO18" s="27">
        <f t="shared" si="472"/>
        <v>4.25</v>
      </c>
      <c r="BP18" s="36">
        <v>0</v>
      </c>
      <c r="BQ18" s="27">
        <f t="shared" si="473"/>
        <v>0</v>
      </c>
      <c r="BR18" s="36">
        <v>0.3</v>
      </c>
      <c r="BS18" s="27">
        <f t="shared" si="474"/>
        <v>1.5</v>
      </c>
      <c r="BT18" s="36">
        <v>0.3</v>
      </c>
      <c r="BU18" s="27">
        <f t="shared" si="475"/>
        <v>1.5</v>
      </c>
      <c r="BV18" s="36">
        <v>0.5</v>
      </c>
      <c r="BW18" s="27">
        <f t="shared" si="476"/>
        <v>2.5</v>
      </c>
      <c r="BX18" s="36">
        <v>0.3</v>
      </c>
      <c r="BY18" s="27">
        <f t="shared" si="477"/>
        <v>1.5</v>
      </c>
      <c r="BZ18" s="36">
        <v>0</v>
      </c>
      <c r="CA18" s="27">
        <f t="shared" si="478"/>
        <v>0</v>
      </c>
      <c r="CB18" s="36">
        <v>0.5</v>
      </c>
      <c r="CC18" s="27">
        <f t="shared" si="479"/>
        <v>2.5</v>
      </c>
      <c r="CD18" s="36">
        <v>0.5</v>
      </c>
      <c r="CE18" s="27">
        <f t="shared" si="480"/>
        <v>2.5</v>
      </c>
      <c r="CF18" s="36">
        <v>0.5</v>
      </c>
      <c r="CG18" s="27">
        <f t="shared" si="481"/>
        <v>2.5</v>
      </c>
      <c r="CH18" s="36">
        <v>0.96</v>
      </c>
      <c r="CI18" s="27">
        <f t="shared" si="482"/>
        <v>4.8</v>
      </c>
      <c r="CJ18" s="36">
        <v>0.3</v>
      </c>
      <c r="CK18" s="27">
        <f t="shared" si="483"/>
        <v>1.5</v>
      </c>
      <c r="CL18" s="36">
        <v>0</v>
      </c>
      <c r="CM18" s="27">
        <f t="shared" si="484"/>
        <v>0</v>
      </c>
      <c r="CN18" s="36">
        <v>0.3</v>
      </c>
      <c r="CO18" s="27">
        <f t="shared" si="485"/>
        <v>1.5</v>
      </c>
      <c r="CP18" s="36">
        <v>0</v>
      </c>
      <c r="CQ18" s="27">
        <f t="shared" si="486"/>
        <v>0</v>
      </c>
      <c r="CR18" s="36">
        <v>1</v>
      </c>
      <c r="CS18" s="27">
        <f t="shared" si="487"/>
        <v>5</v>
      </c>
      <c r="CT18" s="36">
        <v>0</v>
      </c>
      <c r="CU18" s="27">
        <f t="shared" si="488"/>
        <v>0</v>
      </c>
      <c r="CV18" s="36">
        <v>0.3</v>
      </c>
      <c r="CW18" s="27">
        <f t="shared" si="489"/>
        <v>1.5</v>
      </c>
      <c r="CX18" s="36">
        <v>0</v>
      </c>
      <c r="CY18" s="27">
        <f t="shared" si="490"/>
        <v>0</v>
      </c>
      <c r="CZ18" s="36">
        <v>0</v>
      </c>
      <c r="DA18" s="27">
        <f t="shared" si="491"/>
        <v>0</v>
      </c>
      <c r="DB18" s="36">
        <v>0</v>
      </c>
      <c r="DC18" s="27">
        <f t="shared" si="492"/>
        <v>0</v>
      </c>
      <c r="DD18" s="36">
        <v>0</v>
      </c>
      <c r="DE18" s="27">
        <f t="shared" si="493"/>
        <v>0</v>
      </c>
      <c r="DF18" s="36">
        <v>0</v>
      </c>
      <c r="DG18" s="27">
        <f t="shared" si="494"/>
        <v>0</v>
      </c>
      <c r="DH18" s="36">
        <v>0</v>
      </c>
      <c r="DI18" s="27">
        <f t="shared" si="495"/>
        <v>0</v>
      </c>
      <c r="DJ18" s="36">
        <v>0</v>
      </c>
      <c r="DK18" s="27">
        <f t="shared" si="496"/>
        <v>0</v>
      </c>
      <c r="DL18" s="36">
        <v>0.99</v>
      </c>
      <c r="DM18" s="27">
        <f t="shared" si="497"/>
        <v>4.95</v>
      </c>
      <c r="DN18" s="36">
        <v>0</v>
      </c>
      <c r="DO18" s="27">
        <f t="shared" si="498"/>
        <v>0</v>
      </c>
      <c r="DP18" s="36">
        <v>0.9</v>
      </c>
      <c r="DQ18" s="27">
        <f t="shared" si="499"/>
        <v>4.5</v>
      </c>
      <c r="DR18" s="36">
        <v>0</v>
      </c>
      <c r="DS18" s="27">
        <f t="shared" si="500"/>
        <v>0</v>
      </c>
      <c r="DT18" s="36">
        <v>0.3</v>
      </c>
      <c r="DU18" s="27">
        <f t="shared" si="501"/>
        <v>1.5</v>
      </c>
      <c r="DV18" s="36">
        <v>0</v>
      </c>
      <c r="DW18" s="27">
        <f t="shared" si="502"/>
        <v>0</v>
      </c>
      <c r="DX18" s="36">
        <v>0</v>
      </c>
      <c r="DY18" s="27">
        <f t="shared" si="503"/>
        <v>0</v>
      </c>
      <c r="DZ18" s="36">
        <v>0</v>
      </c>
      <c r="EA18" s="27">
        <f t="shared" si="504"/>
        <v>0</v>
      </c>
      <c r="EB18" s="36">
        <v>0.6</v>
      </c>
      <c r="EC18" s="27">
        <f t="shared" si="505"/>
        <v>3</v>
      </c>
      <c r="ED18" s="36">
        <v>0</v>
      </c>
      <c r="EE18" s="27">
        <f t="shared" si="506"/>
        <v>0</v>
      </c>
      <c r="EF18" s="36">
        <v>0.52</v>
      </c>
      <c r="EG18" s="27">
        <f t="shared" si="507"/>
        <v>2.6</v>
      </c>
      <c r="EH18" s="36">
        <v>0.99</v>
      </c>
      <c r="EI18" s="27">
        <f t="shared" si="508"/>
        <v>4.95</v>
      </c>
      <c r="EJ18" s="36">
        <v>1</v>
      </c>
      <c r="EK18" s="27">
        <f t="shared" si="509"/>
        <v>5</v>
      </c>
      <c r="EL18" s="36">
        <v>0.9</v>
      </c>
      <c r="EM18" s="27">
        <f t="shared" si="510"/>
        <v>4.5</v>
      </c>
      <c r="EN18" s="36">
        <v>0.3</v>
      </c>
      <c r="EO18" s="27">
        <f t="shared" si="511"/>
        <v>1.5</v>
      </c>
      <c r="EP18" s="36">
        <v>0.99</v>
      </c>
      <c r="EQ18" s="27">
        <f t="shared" si="512"/>
        <v>4.95</v>
      </c>
      <c r="ER18" s="36">
        <v>0.3</v>
      </c>
      <c r="ES18" s="27">
        <f t="shared" si="513"/>
        <v>1.5</v>
      </c>
      <c r="ET18" s="36">
        <v>1</v>
      </c>
      <c r="EU18" s="27">
        <f t="shared" si="514"/>
        <v>5</v>
      </c>
      <c r="EV18" s="36">
        <v>0</v>
      </c>
      <c r="EW18" s="27">
        <f t="shared" si="515"/>
        <v>0</v>
      </c>
      <c r="EX18" s="36">
        <v>0.75</v>
      </c>
      <c r="EY18" s="27">
        <f t="shared" si="516"/>
        <v>3.75</v>
      </c>
      <c r="EZ18" s="36">
        <v>0</v>
      </c>
      <c r="FA18" s="27">
        <f t="shared" si="517"/>
        <v>0</v>
      </c>
      <c r="FB18" s="36">
        <v>0</v>
      </c>
      <c r="FC18" s="27">
        <f t="shared" si="518"/>
        <v>0</v>
      </c>
      <c r="FD18" s="36">
        <v>0.75</v>
      </c>
      <c r="FE18" s="27">
        <f t="shared" si="519"/>
        <v>3.75</v>
      </c>
      <c r="FF18" s="36">
        <v>0</v>
      </c>
      <c r="FG18" s="27">
        <f t="shared" si="520"/>
        <v>0</v>
      </c>
      <c r="FH18" s="36">
        <v>0</v>
      </c>
      <c r="FI18" s="27">
        <f t="shared" si="521"/>
        <v>0</v>
      </c>
      <c r="FJ18" s="36">
        <v>0</v>
      </c>
      <c r="FK18" s="27">
        <f t="shared" si="522"/>
        <v>0</v>
      </c>
      <c r="FL18" s="36">
        <v>0.77</v>
      </c>
      <c r="FM18" s="27">
        <f t="shared" si="523"/>
        <v>3.85</v>
      </c>
      <c r="FN18" s="36">
        <v>0</v>
      </c>
      <c r="FO18" s="27">
        <f t="shared" si="524"/>
        <v>0</v>
      </c>
      <c r="FP18" s="36">
        <v>0</v>
      </c>
      <c r="FQ18" s="27">
        <f t="shared" si="525"/>
        <v>0</v>
      </c>
      <c r="FR18" s="36">
        <v>1</v>
      </c>
      <c r="FS18" s="27">
        <f t="shared" si="526"/>
        <v>5</v>
      </c>
      <c r="FT18" s="36">
        <v>0</v>
      </c>
      <c r="FU18" s="27">
        <f t="shared" si="527"/>
        <v>0</v>
      </c>
      <c r="FV18" s="36">
        <v>0.75</v>
      </c>
      <c r="FW18" s="27">
        <f t="shared" si="528"/>
        <v>3.75</v>
      </c>
      <c r="FX18" s="36">
        <v>0.92</v>
      </c>
      <c r="FY18" s="27">
        <f t="shared" si="529"/>
        <v>4.6000000000000005</v>
      </c>
      <c r="FZ18" s="36">
        <v>0</v>
      </c>
      <c r="GA18" s="27">
        <f t="shared" si="530"/>
        <v>0</v>
      </c>
      <c r="GB18" s="36">
        <v>0</v>
      </c>
      <c r="GC18" s="27">
        <f t="shared" si="531"/>
        <v>0</v>
      </c>
      <c r="GD18" s="36">
        <v>0.5</v>
      </c>
      <c r="GE18" s="27">
        <f t="shared" si="532"/>
        <v>2.5</v>
      </c>
      <c r="GF18" s="36">
        <v>0</v>
      </c>
      <c r="GG18" s="27">
        <f t="shared" si="533"/>
        <v>0</v>
      </c>
      <c r="GH18" s="36">
        <v>0</v>
      </c>
      <c r="GI18" s="27">
        <f t="shared" si="534"/>
        <v>0</v>
      </c>
      <c r="GJ18" s="36">
        <v>0</v>
      </c>
      <c r="GK18" s="27">
        <f t="shared" si="535"/>
        <v>0</v>
      </c>
      <c r="GL18" s="36">
        <v>0.5</v>
      </c>
      <c r="GM18" s="27">
        <f t="shared" si="536"/>
        <v>2.5</v>
      </c>
      <c r="GN18" s="36">
        <v>0.5</v>
      </c>
      <c r="GO18" s="27">
        <f t="shared" si="537"/>
        <v>2.5</v>
      </c>
      <c r="GP18" s="36">
        <v>0.3</v>
      </c>
      <c r="GQ18" s="27">
        <f t="shared" si="538"/>
        <v>1.5</v>
      </c>
      <c r="GR18" s="36">
        <v>0.5</v>
      </c>
      <c r="GS18" s="27">
        <f t="shared" si="539"/>
        <v>2.5</v>
      </c>
      <c r="GT18" s="36">
        <v>0.94</v>
      </c>
      <c r="GU18" s="27">
        <f t="shared" si="540"/>
        <v>4.6999999999999993</v>
      </c>
      <c r="GV18" s="36">
        <v>0.5</v>
      </c>
      <c r="GW18" s="27">
        <f t="shared" si="541"/>
        <v>2.5</v>
      </c>
      <c r="GX18" s="36">
        <v>0.69</v>
      </c>
      <c r="GY18" s="27">
        <f t="shared" si="542"/>
        <v>3.4499999999999997</v>
      </c>
      <c r="GZ18" s="36">
        <v>0.5</v>
      </c>
      <c r="HA18" s="27">
        <f t="shared" si="543"/>
        <v>2.5</v>
      </c>
      <c r="HB18" s="36">
        <v>0</v>
      </c>
      <c r="HC18" s="27">
        <f t="shared" si="544"/>
        <v>0</v>
      </c>
      <c r="HD18" s="36">
        <v>0.5</v>
      </c>
      <c r="HE18" s="27">
        <f t="shared" si="545"/>
        <v>2.5</v>
      </c>
      <c r="HF18" s="36">
        <v>0.55000000000000004</v>
      </c>
      <c r="HG18" s="27">
        <f t="shared" si="546"/>
        <v>2.75</v>
      </c>
      <c r="HH18" s="36">
        <v>0.5</v>
      </c>
      <c r="HI18" s="27">
        <f t="shared" si="547"/>
        <v>2.5</v>
      </c>
      <c r="HJ18" s="36">
        <v>0.76</v>
      </c>
      <c r="HK18" s="27">
        <f t="shared" si="548"/>
        <v>3.8</v>
      </c>
      <c r="HL18" s="36">
        <v>0.3</v>
      </c>
      <c r="HM18" s="27">
        <f t="shared" si="549"/>
        <v>1.5</v>
      </c>
      <c r="HN18" s="36">
        <v>0.14000000000000001</v>
      </c>
      <c r="HO18" s="27">
        <f t="shared" si="550"/>
        <v>0.70000000000000007</v>
      </c>
      <c r="HP18" s="36">
        <v>0.5</v>
      </c>
      <c r="HQ18" s="27">
        <f t="shared" si="551"/>
        <v>2.5</v>
      </c>
      <c r="HR18" s="36">
        <v>0</v>
      </c>
      <c r="HS18" s="27">
        <f t="shared" si="552"/>
        <v>0</v>
      </c>
      <c r="HT18" s="36">
        <v>0.5</v>
      </c>
      <c r="HU18" s="27">
        <f t="shared" si="553"/>
        <v>2.5</v>
      </c>
      <c r="HV18" s="36">
        <v>0</v>
      </c>
      <c r="HW18" s="27">
        <f t="shared" si="554"/>
        <v>0</v>
      </c>
      <c r="HX18" s="36">
        <v>0</v>
      </c>
      <c r="HY18" s="27">
        <f t="shared" si="555"/>
        <v>0</v>
      </c>
      <c r="HZ18" s="36">
        <v>0</v>
      </c>
      <c r="IA18" s="27">
        <f t="shared" si="556"/>
        <v>0</v>
      </c>
      <c r="IB18" s="36">
        <v>0.3</v>
      </c>
      <c r="IC18" s="27">
        <f t="shared" si="557"/>
        <v>1.5</v>
      </c>
      <c r="ID18" s="36">
        <v>0.75</v>
      </c>
      <c r="IE18" s="27">
        <f t="shared" si="558"/>
        <v>3.75</v>
      </c>
      <c r="IF18" s="36">
        <v>0.73</v>
      </c>
      <c r="IG18" s="27">
        <f t="shared" si="559"/>
        <v>3.65</v>
      </c>
      <c r="IH18" s="36">
        <v>0.5</v>
      </c>
      <c r="II18" s="27">
        <f t="shared" si="560"/>
        <v>2.5</v>
      </c>
      <c r="IJ18" s="36">
        <v>0.3</v>
      </c>
      <c r="IK18" s="27">
        <f t="shared" si="561"/>
        <v>1.5</v>
      </c>
      <c r="IL18" s="36">
        <v>0</v>
      </c>
      <c r="IM18" s="27">
        <f t="shared" si="562"/>
        <v>0</v>
      </c>
      <c r="IN18" s="36">
        <v>0</v>
      </c>
      <c r="IO18" s="27">
        <f t="shared" si="563"/>
        <v>0</v>
      </c>
      <c r="IP18" s="36">
        <v>0.5</v>
      </c>
      <c r="IQ18" s="27">
        <f t="shared" si="564"/>
        <v>2.5</v>
      </c>
      <c r="IR18" s="36">
        <v>0.8</v>
      </c>
      <c r="IS18" s="27">
        <f t="shared" si="565"/>
        <v>4</v>
      </c>
      <c r="IT18" s="36">
        <v>0.5</v>
      </c>
      <c r="IU18" s="27">
        <f t="shared" si="566"/>
        <v>2.5</v>
      </c>
      <c r="IV18" s="36">
        <v>0</v>
      </c>
      <c r="IW18" s="27">
        <f t="shared" si="567"/>
        <v>0</v>
      </c>
      <c r="IX18" s="36">
        <v>0.5</v>
      </c>
      <c r="IY18" s="27">
        <f t="shared" si="568"/>
        <v>2.5</v>
      </c>
      <c r="IZ18" s="36">
        <v>0.47</v>
      </c>
      <c r="JA18" s="27">
        <f t="shared" si="569"/>
        <v>2.3499999999999996</v>
      </c>
      <c r="JB18" s="36">
        <v>0.5</v>
      </c>
      <c r="JC18" s="27">
        <f t="shared" si="570"/>
        <v>2.5</v>
      </c>
      <c r="JD18" s="36">
        <v>0.3</v>
      </c>
      <c r="JE18" s="27">
        <f t="shared" si="571"/>
        <v>1.5</v>
      </c>
      <c r="JF18" s="36">
        <v>0.5</v>
      </c>
      <c r="JG18" s="27">
        <f t="shared" si="572"/>
        <v>2.5</v>
      </c>
      <c r="JH18" s="36">
        <v>0.5</v>
      </c>
      <c r="JI18" s="27">
        <f t="shared" si="573"/>
        <v>2.5</v>
      </c>
      <c r="JJ18" s="36">
        <v>1</v>
      </c>
      <c r="JK18" s="27">
        <f t="shared" si="574"/>
        <v>5</v>
      </c>
      <c r="JL18" s="36">
        <v>0.5</v>
      </c>
      <c r="JM18" s="27">
        <f t="shared" si="575"/>
        <v>2.5</v>
      </c>
      <c r="JN18" s="36">
        <v>0.85</v>
      </c>
      <c r="JO18" s="27">
        <f t="shared" si="576"/>
        <v>4.25</v>
      </c>
      <c r="JP18" s="36">
        <v>0</v>
      </c>
      <c r="JQ18" s="27">
        <f t="shared" si="577"/>
        <v>0</v>
      </c>
      <c r="JR18" s="36">
        <v>0</v>
      </c>
      <c r="JS18" s="27">
        <f t="shared" si="578"/>
        <v>0</v>
      </c>
      <c r="JT18" s="36">
        <v>0</v>
      </c>
      <c r="JU18" s="27">
        <f t="shared" si="579"/>
        <v>0</v>
      </c>
      <c r="JV18" s="36">
        <v>0.88</v>
      </c>
      <c r="JW18" s="27">
        <f t="shared" si="580"/>
        <v>4.4000000000000004</v>
      </c>
      <c r="JX18" s="36">
        <v>0</v>
      </c>
      <c r="JY18" s="27">
        <f t="shared" si="581"/>
        <v>0</v>
      </c>
      <c r="JZ18" s="36">
        <v>0</v>
      </c>
      <c r="KA18" s="27">
        <f t="shared" si="582"/>
        <v>0</v>
      </c>
      <c r="KB18" s="36">
        <v>0</v>
      </c>
      <c r="KC18" s="27">
        <f t="shared" si="583"/>
        <v>0</v>
      </c>
      <c r="KD18" s="36">
        <v>0</v>
      </c>
      <c r="KE18" s="27">
        <f t="shared" si="584"/>
        <v>0</v>
      </c>
      <c r="KF18" s="36">
        <v>0</v>
      </c>
      <c r="KG18" s="27">
        <f t="shared" si="585"/>
        <v>0</v>
      </c>
      <c r="KH18" s="36">
        <v>0.5</v>
      </c>
      <c r="KI18" s="27">
        <f t="shared" si="586"/>
        <v>2.5</v>
      </c>
    </row>
    <row r="19" spans="1:295" x14ac:dyDescent="0.25">
      <c r="A19" s="12" t="s">
        <v>33</v>
      </c>
      <c r="B19" s="13">
        <v>5</v>
      </c>
      <c r="C19" s="35">
        <f t="shared" si="440"/>
        <v>1.9230769230769232E-2</v>
      </c>
      <c r="D19" s="27" t="s">
        <v>207</v>
      </c>
      <c r="E19" s="27">
        <f>IF(D19="Y",$B19,0)</f>
        <v>5</v>
      </c>
      <c r="F19" s="27" t="s">
        <v>207</v>
      </c>
      <c r="G19" s="27">
        <f>IF(F19="Y",$B19,0)</f>
        <v>5</v>
      </c>
      <c r="H19" s="27" t="s">
        <v>207</v>
      </c>
      <c r="I19" s="27">
        <f>IF(H19="Y",$B19,0)</f>
        <v>5</v>
      </c>
      <c r="J19" s="27" t="s">
        <v>207</v>
      </c>
      <c r="K19" s="27">
        <f>IF(J19="Y",$B19,0)</f>
        <v>5</v>
      </c>
      <c r="L19" s="27" t="s">
        <v>207</v>
      </c>
      <c r="M19" s="27">
        <f>IF(L19="Y",$B19,0)</f>
        <v>5</v>
      </c>
      <c r="N19" s="27" t="s">
        <v>207</v>
      </c>
      <c r="O19" s="27">
        <f>IF(N19="Y",$B19,0)</f>
        <v>5</v>
      </c>
      <c r="P19" s="27" t="s">
        <v>207</v>
      </c>
      <c r="Q19" s="27">
        <f>IF(P19="Y",$B19,0)</f>
        <v>5</v>
      </c>
      <c r="R19" s="27" t="s">
        <v>208</v>
      </c>
      <c r="S19" s="27">
        <f>IF(R19="Y",$B19,0)</f>
        <v>0</v>
      </c>
      <c r="T19" s="27" t="s">
        <v>208</v>
      </c>
      <c r="U19" s="27">
        <f>IF(T19="Y",$B19,0)</f>
        <v>0</v>
      </c>
      <c r="V19" s="27">
        <v>0</v>
      </c>
      <c r="W19" s="27">
        <f>IF(V19="Y",$B19,0)</f>
        <v>0</v>
      </c>
      <c r="X19" s="27" t="s">
        <v>207</v>
      </c>
      <c r="Y19" s="27">
        <f>IF(X19="Y",$B19,0)</f>
        <v>5</v>
      </c>
      <c r="Z19" s="27" t="s">
        <v>207</v>
      </c>
      <c r="AA19" s="27">
        <f>IF(Z19="Y",$B19,0)</f>
        <v>5</v>
      </c>
      <c r="AB19" s="27" t="s">
        <v>207</v>
      </c>
      <c r="AC19" s="27">
        <f>IF(AB19="Y",$B19,0)</f>
        <v>5</v>
      </c>
      <c r="AD19" s="27" t="s">
        <v>207</v>
      </c>
      <c r="AE19" s="27">
        <f>IF(AD19="Y",$B19,0)</f>
        <v>5</v>
      </c>
      <c r="AF19" s="27" t="s">
        <v>207</v>
      </c>
      <c r="AG19" s="27">
        <f>IF(AF19="Y",$B19,0)</f>
        <v>5</v>
      </c>
      <c r="AH19" s="27" t="s">
        <v>207</v>
      </c>
      <c r="AI19" s="27">
        <f>IF(AH19="Y",$B19,0)</f>
        <v>5</v>
      </c>
      <c r="AJ19" s="27" t="s">
        <v>207</v>
      </c>
      <c r="AK19" s="27">
        <f>IF(AJ19="Y",$B19,0)</f>
        <v>5</v>
      </c>
      <c r="AL19" s="27" t="s">
        <v>207</v>
      </c>
      <c r="AM19" s="27">
        <f>IF(AL19="Y",$B19,0)</f>
        <v>5</v>
      </c>
      <c r="AN19" s="27" t="s">
        <v>208</v>
      </c>
      <c r="AO19" s="27">
        <f>IF(AN19="Y",$B19,0)</f>
        <v>0</v>
      </c>
      <c r="AP19" s="27" t="s">
        <v>207</v>
      </c>
      <c r="AQ19" s="27">
        <f>IF(AP19="Y",$B19,0)</f>
        <v>5</v>
      </c>
      <c r="AR19" s="27" t="s">
        <v>207</v>
      </c>
      <c r="AS19" s="27">
        <f>IF(AR19="Y",$B19,0)</f>
        <v>5</v>
      </c>
      <c r="AT19" s="27" t="s">
        <v>207</v>
      </c>
      <c r="AU19" s="27">
        <f>IF(AT19="Y",$B19,0)</f>
        <v>5</v>
      </c>
      <c r="AV19" s="37" t="s">
        <v>208</v>
      </c>
      <c r="AW19" s="27">
        <f>IF(AV19="Y",$B19,0)</f>
        <v>0</v>
      </c>
      <c r="AX19" s="37" t="s">
        <v>207</v>
      </c>
      <c r="AY19" s="27">
        <f>IF(AX19="Y",$B19,0)</f>
        <v>5</v>
      </c>
      <c r="AZ19" s="37" t="s">
        <v>207</v>
      </c>
      <c r="BA19" s="27">
        <f>IF(AZ19="Y",$B19,0)</f>
        <v>5</v>
      </c>
      <c r="BB19" s="37" t="s">
        <v>207</v>
      </c>
      <c r="BC19" s="27">
        <f>IF(BB19="Y",$B19,0)</f>
        <v>5</v>
      </c>
      <c r="BD19" s="37" t="s">
        <v>208</v>
      </c>
      <c r="BE19" s="27">
        <f>IF(BD19="Y",$B19,0)</f>
        <v>0</v>
      </c>
      <c r="BF19" s="37" t="s">
        <v>208</v>
      </c>
      <c r="BG19" s="27">
        <f>IF(BF19="Y",$B19,0)</f>
        <v>0</v>
      </c>
      <c r="BH19" s="37" t="s">
        <v>207</v>
      </c>
      <c r="BI19" s="27">
        <f>IF(BH19="Y",$B19,0)</f>
        <v>5</v>
      </c>
      <c r="BJ19" s="37" t="s">
        <v>207</v>
      </c>
      <c r="BK19" s="27">
        <f>IF(BJ19="Y",$B19,0)</f>
        <v>5</v>
      </c>
      <c r="BL19" s="37" t="s">
        <v>207</v>
      </c>
      <c r="BM19" s="27">
        <f>IF(BL19="Y",$B19,0)</f>
        <v>5</v>
      </c>
      <c r="BN19" s="37" t="s">
        <v>207</v>
      </c>
      <c r="BO19" s="27">
        <f>IF(BN19="Y",$B19,0)</f>
        <v>5</v>
      </c>
      <c r="BP19" s="37" t="s">
        <v>208</v>
      </c>
      <c r="BQ19" s="27">
        <f>IF(BP19="Y",$B19,0)</f>
        <v>0</v>
      </c>
      <c r="BR19" s="37" t="s">
        <v>208</v>
      </c>
      <c r="BS19" s="27">
        <f>IF(BR19="Y",$B19,0)</f>
        <v>0</v>
      </c>
      <c r="BT19" s="37" t="s">
        <v>208</v>
      </c>
      <c r="BU19" s="27">
        <f>IF(BT19="Y",$B19,0)</f>
        <v>0</v>
      </c>
      <c r="BV19" s="37" t="s">
        <v>207</v>
      </c>
      <c r="BW19" s="27">
        <f>IF(BV19="Y",$B19,0)</f>
        <v>5</v>
      </c>
      <c r="BX19" s="37" t="s">
        <v>207</v>
      </c>
      <c r="BY19" s="27">
        <f>IF(BX19="Y",$B19,0)</f>
        <v>5</v>
      </c>
      <c r="BZ19" s="37" t="s">
        <v>208</v>
      </c>
      <c r="CA19" s="27">
        <f>IF(BZ19="Y",$B19,0)</f>
        <v>0</v>
      </c>
      <c r="CB19" s="37" t="s">
        <v>207</v>
      </c>
      <c r="CC19" s="27">
        <f>IF(CB19="Y",$B19,0)</f>
        <v>5</v>
      </c>
      <c r="CD19" s="37" t="s">
        <v>207</v>
      </c>
      <c r="CE19" s="27">
        <f>IF(CD19="Y",$B19,0)</f>
        <v>5</v>
      </c>
      <c r="CF19" s="37" t="s">
        <v>207</v>
      </c>
      <c r="CG19" s="27">
        <f>IF(CF19="Y",$B19,0)</f>
        <v>5</v>
      </c>
      <c r="CH19" s="37" t="s">
        <v>207</v>
      </c>
      <c r="CI19" s="27">
        <f>IF(CH19="Y",$B19,0)</f>
        <v>5</v>
      </c>
      <c r="CJ19" s="37" t="s">
        <v>211</v>
      </c>
      <c r="CK19" s="27">
        <f>IF(CJ19="Y",$B19,0)</f>
        <v>0</v>
      </c>
      <c r="CL19" s="37" t="s">
        <v>211</v>
      </c>
      <c r="CM19" s="27">
        <f>IF(CL19="Y",$B19,0)</f>
        <v>0</v>
      </c>
      <c r="CN19" s="37" t="s">
        <v>207</v>
      </c>
      <c r="CO19" s="27">
        <f>IF(CN19="Y",$B19,0)</f>
        <v>5</v>
      </c>
      <c r="CP19" s="37" t="s">
        <v>208</v>
      </c>
      <c r="CQ19" s="27">
        <f>IF(CP19="Y",$B19,0)</f>
        <v>0</v>
      </c>
      <c r="CR19" s="37" t="s">
        <v>208</v>
      </c>
      <c r="CS19" s="27">
        <f>IF(CR19="Y",$B19,0)</f>
        <v>0</v>
      </c>
      <c r="CT19" s="37" t="s">
        <v>208</v>
      </c>
      <c r="CU19" s="27">
        <f>IF(CT19="Y",$B19,0)</f>
        <v>0</v>
      </c>
      <c r="CV19" s="37" t="s">
        <v>208</v>
      </c>
      <c r="CW19" s="27">
        <f>IF(CV19="Y",$B19,0)</f>
        <v>0</v>
      </c>
      <c r="CX19" s="37" t="s">
        <v>208</v>
      </c>
      <c r="CY19" s="27">
        <f>IF(CX19="Y",$B19,0)</f>
        <v>0</v>
      </c>
      <c r="CZ19" s="37" t="s">
        <v>208</v>
      </c>
      <c r="DA19" s="27">
        <f>IF(CZ19="Y",$B19,0)</f>
        <v>0</v>
      </c>
      <c r="DB19" s="37" t="s">
        <v>207</v>
      </c>
      <c r="DC19" s="27">
        <f>IF(DB19="Y",$B19,0)</f>
        <v>5</v>
      </c>
      <c r="DD19" s="37" t="s">
        <v>211</v>
      </c>
      <c r="DE19" s="27">
        <f>IF(DD19="Y",$B19,0)</f>
        <v>0</v>
      </c>
      <c r="DF19" s="37" t="s">
        <v>211</v>
      </c>
      <c r="DG19" s="27">
        <f>IF(DF19="Y",$B19,0)</f>
        <v>0</v>
      </c>
      <c r="DH19" s="37" t="s">
        <v>211</v>
      </c>
      <c r="DI19" s="27">
        <f>IF(DH19="Y",$B19,0)</f>
        <v>0</v>
      </c>
      <c r="DJ19" s="27" t="s">
        <v>207</v>
      </c>
      <c r="DK19" s="27">
        <f>IF(DJ19="Y",$B19,0)</f>
        <v>5</v>
      </c>
      <c r="DL19" s="27" t="s">
        <v>207</v>
      </c>
      <c r="DM19" s="27">
        <f>IF(DL19="Y",$B19,0)</f>
        <v>5</v>
      </c>
      <c r="DN19" s="27" t="s">
        <v>208</v>
      </c>
      <c r="DO19" s="27">
        <f>IF(DN19="Y",$B19,0)</f>
        <v>0</v>
      </c>
      <c r="DP19" s="27" t="s">
        <v>207</v>
      </c>
      <c r="DQ19" s="27">
        <f>IF(DP19="Y",$B19,0)</f>
        <v>5</v>
      </c>
      <c r="DR19" s="27" t="s">
        <v>208</v>
      </c>
      <c r="DS19" s="27">
        <f>IF(DR19="Y",$B19,0)</f>
        <v>0</v>
      </c>
      <c r="DT19" s="27" t="s">
        <v>207</v>
      </c>
      <c r="DU19" s="27">
        <f>IF(DT19="Y",$B19,0)</f>
        <v>5</v>
      </c>
      <c r="DV19" s="27" t="s">
        <v>208</v>
      </c>
      <c r="DW19" s="27">
        <f>IF(DV19="Y",$B19,0)</f>
        <v>0</v>
      </c>
      <c r="DX19" s="27" t="s">
        <v>207</v>
      </c>
      <c r="DY19" s="27">
        <f>IF(DX19="Y",$B19,0)</f>
        <v>5</v>
      </c>
      <c r="DZ19" s="27">
        <v>0</v>
      </c>
      <c r="EA19" s="27">
        <f>IF(DZ19="Y",$B19,0)</f>
        <v>0</v>
      </c>
      <c r="EB19" s="27" t="s">
        <v>207</v>
      </c>
      <c r="EC19" s="27">
        <f>IF(EB19="Y",$B19,0)</f>
        <v>5</v>
      </c>
      <c r="ED19" s="27" t="s">
        <v>208</v>
      </c>
      <c r="EE19" s="27">
        <f>IF(ED19="Y",$B19,0)</f>
        <v>0</v>
      </c>
      <c r="EF19" s="27" t="s">
        <v>207</v>
      </c>
      <c r="EG19" s="27">
        <f>IF(EF19="Y",$B19,0)</f>
        <v>5</v>
      </c>
      <c r="EH19" s="27" t="s">
        <v>207</v>
      </c>
      <c r="EI19" s="27">
        <f>IF(EH19="Y",$B19,0)</f>
        <v>5</v>
      </c>
      <c r="EJ19" s="27" t="s">
        <v>207</v>
      </c>
      <c r="EK19" s="27">
        <f>IF(EJ19="Y",$B19,0)</f>
        <v>5</v>
      </c>
      <c r="EL19" s="27" t="s">
        <v>207</v>
      </c>
      <c r="EM19" s="27">
        <f>IF(EL19="Y",$B19,0)</f>
        <v>5</v>
      </c>
      <c r="EN19" s="27" t="s">
        <v>208</v>
      </c>
      <c r="EO19" s="27">
        <f>IF(EN19="Y",$B19,0)</f>
        <v>0</v>
      </c>
      <c r="EP19" s="27" t="s">
        <v>207</v>
      </c>
      <c r="EQ19" s="27">
        <f>IF(EP19="Y",$B19,0)</f>
        <v>5</v>
      </c>
      <c r="ER19" s="27" t="s">
        <v>207</v>
      </c>
      <c r="ES19" s="27">
        <f>IF(ER19="Y",$B19,0)</f>
        <v>5</v>
      </c>
      <c r="ET19" s="27" t="s">
        <v>207</v>
      </c>
      <c r="EU19" s="27">
        <f>IF(ET19="Y",$B19,0)</f>
        <v>5</v>
      </c>
      <c r="EV19" s="27" t="s">
        <v>208</v>
      </c>
      <c r="EW19" s="27">
        <f>IF(EV19="Y",$B19,0)</f>
        <v>0</v>
      </c>
      <c r="EX19" s="27" t="s">
        <v>207</v>
      </c>
      <c r="EY19" s="27">
        <f>IF(EX19="Y",$B19,0)</f>
        <v>5</v>
      </c>
      <c r="EZ19" s="27" t="s">
        <v>207</v>
      </c>
      <c r="FA19" s="27">
        <f>IF(EZ19="Y",$B19,0)</f>
        <v>5</v>
      </c>
      <c r="FB19" s="27" t="s">
        <v>208</v>
      </c>
      <c r="FC19" s="27">
        <f>IF(FB19="Y",$B19,0)</f>
        <v>0</v>
      </c>
      <c r="FD19" s="37" t="s">
        <v>207</v>
      </c>
      <c r="FE19" s="27">
        <f>IF(FD19="Y",$B19,0)</f>
        <v>5</v>
      </c>
      <c r="FF19" s="37" t="s">
        <v>207</v>
      </c>
      <c r="FG19" s="27">
        <f>IF(FF19="Y",$B19,0)</f>
        <v>5</v>
      </c>
      <c r="FH19" s="37">
        <v>0</v>
      </c>
      <c r="FI19" s="27">
        <f>IF(FH19="Y",$B19,0)</f>
        <v>0</v>
      </c>
      <c r="FJ19" s="37" t="s">
        <v>207</v>
      </c>
      <c r="FK19" s="27">
        <f>IF(FJ19="Y",$B19,0)</f>
        <v>5</v>
      </c>
      <c r="FL19" s="37" t="s">
        <v>207</v>
      </c>
      <c r="FM19" s="27">
        <f>IF(FL19="Y",$B19,0)</f>
        <v>5</v>
      </c>
      <c r="FN19" s="37">
        <v>0</v>
      </c>
      <c r="FO19" s="27">
        <f>IF(FN19="Y",$B19,0)</f>
        <v>0</v>
      </c>
      <c r="FP19" s="37">
        <v>0</v>
      </c>
      <c r="FQ19" s="27">
        <f>IF(FP19="Y",$B19,0)</f>
        <v>0</v>
      </c>
      <c r="FR19" s="37" t="s">
        <v>209</v>
      </c>
      <c r="FS19" s="27">
        <f>IF(FR19="Y",$B19,0)</f>
        <v>5</v>
      </c>
      <c r="FT19" s="37">
        <v>0</v>
      </c>
      <c r="FU19" s="27">
        <f>IF(FT19="Y",$B19,0)</f>
        <v>0</v>
      </c>
      <c r="FV19" s="37" t="s">
        <v>207</v>
      </c>
      <c r="FW19" s="27">
        <f>IF(FV19="Y",$B19,0)</f>
        <v>5</v>
      </c>
      <c r="FX19" s="37" t="s">
        <v>207</v>
      </c>
      <c r="FY19" s="27">
        <f>IF(FX19="Y",$B19,0)</f>
        <v>5</v>
      </c>
      <c r="FZ19" s="37">
        <v>0</v>
      </c>
      <c r="GA19" s="27">
        <f>IF(FZ19="Y",$B19,0)</f>
        <v>0</v>
      </c>
      <c r="GB19" s="37">
        <v>0</v>
      </c>
      <c r="GC19" s="27">
        <f>IF(GB19="Y",$B19,0)</f>
        <v>0</v>
      </c>
      <c r="GD19" s="37" t="s">
        <v>211</v>
      </c>
      <c r="GE19" s="27">
        <f>IF(GD19="Y",$B19,0)</f>
        <v>0</v>
      </c>
      <c r="GF19" s="37">
        <v>0</v>
      </c>
      <c r="GG19" s="27">
        <f>IF(GF19="Y",$B19,0)</f>
        <v>0</v>
      </c>
      <c r="GH19" s="37">
        <v>0</v>
      </c>
      <c r="GI19" s="27">
        <f>IF(GH19="Y",$B19,0)</f>
        <v>0</v>
      </c>
      <c r="GJ19" s="37">
        <v>0</v>
      </c>
      <c r="GK19" s="27">
        <f>IF(GJ19="Y",$B19,0)</f>
        <v>0</v>
      </c>
      <c r="GL19" s="37" t="s">
        <v>209</v>
      </c>
      <c r="GM19" s="27">
        <f>IF(GL19="Y",$B19,0)</f>
        <v>5</v>
      </c>
      <c r="GN19" s="37" t="s">
        <v>209</v>
      </c>
      <c r="GO19" s="27">
        <f>IF(GN19="Y",$B19,0)</f>
        <v>5</v>
      </c>
      <c r="GP19" s="37" t="s">
        <v>209</v>
      </c>
      <c r="GQ19" s="27">
        <f>IF(GP19="Y",$B19,0)</f>
        <v>5</v>
      </c>
      <c r="GR19" s="37" t="s">
        <v>209</v>
      </c>
      <c r="GS19" s="27">
        <f>IF(GR19="Y",$B19,0)</f>
        <v>5</v>
      </c>
      <c r="GT19" s="37" t="s">
        <v>209</v>
      </c>
      <c r="GU19" s="27">
        <f>IF(GT19="Y",$B19,0)</f>
        <v>5</v>
      </c>
      <c r="GV19" s="37" t="s">
        <v>209</v>
      </c>
      <c r="GW19" s="27">
        <f>IF(GV19="Y",$B19,0)</f>
        <v>5</v>
      </c>
      <c r="GX19" s="37" t="s">
        <v>209</v>
      </c>
      <c r="GY19" s="27">
        <f>IF(GX19="Y",$B19,0)</f>
        <v>5</v>
      </c>
      <c r="GZ19" s="37" t="s">
        <v>209</v>
      </c>
      <c r="HA19" s="27">
        <f>IF(GZ19="Y",$B19,0)</f>
        <v>5</v>
      </c>
      <c r="HB19" s="37" t="s">
        <v>210</v>
      </c>
      <c r="HC19" s="27">
        <f>IF(HB19="Y",$B19,0)</f>
        <v>0</v>
      </c>
      <c r="HD19" s="37" t="s">
        <v>207</v>
      </c>
      <c r="HE19" s="27">
        <f>IF(HD19="Y",$B19,0)</f>
        <v>5</v>
      </c>
      <c r="HF19" s="37" t="s">
        <v>207</v>
      </c>
      <c r="HG19" s="27">
        <f>IF(HF19="Y",$B19,0)</f>
        <v>5</v>
      </c>
      <c r="HH19" s="37" t="s">
        <v>207</v>
      </c>
      <c r="HI19" s="27">
        <f>IF(HH19="Y",$B19,0)</f>
        <v>5</v>
      </c>
      <c r="HJ19" s="37" t="s">
        <v>207</v>
      </c>
      <c r="HK19" s="27">
        <f>IF(HJ19="Y",$B19,0)</f>
        <v>5</v>
      </c>
      <c r="HL19" s="37" t="s">
        <v>207</v>
      </c>
      <c r="HM19" s="27">
        <f>IF(HL19="Y",$B19,0)</f>
        <v>5</v>
      </c>
      <c r="HN19" s="37" t="s">
        <v>207</v>
      </c>
      <c r="HO19" s="27">
        <f>IF(HN19="Y",$B19,0)</f>
        <v>5</v>
      </c>
      <c r="HP19" s="37" t="s">
        <v>207</v>
      </c>
      <c r="HQ19" s="27">
        <f>IF(HP19="Y",$B19,0)</f>
        <v>5</v>
      </c>
      <c r="HR19" s="37">
        <v>0</v>
      </c>
      <c r="HS19" s="27">
        <f>IF(HR19="Y",$B19,0)</f>
        <v>0</v>
      </c>
      <c r="HT19" s="37" t="s">
        <v>207</v>
      </c>
      <c r="HU19" s="27">
        <f>IF(HT19="Y",$B19,0)</f>
        <v>5</v>
      </c>
      <c r="HV19" s="37" t="s">
        <v>207</v>
      </c>
      <c r="HW19" s="27">
        <f>IF(HV19="Y",$B19,0)</f>
        <v>5</v>
      </c>
      <c r="HX19" s="37" t="s">
        <v>211</v>
      </c>
      <c r="HY19" s="27">
        <f>IF(HX19="Y",$B19,0)</f>
        <v>0</v>
      </c>
      <c r="HZ19" s="37" t="s">
        <v>211</v>
      </c>
      <c r="IA19" s="27">
        <f>IF(HZ19="Y",$B19,0)</f>
        <v>0</v>
      </c>
      <c r="IB19" s="37" t="s">
        <v>209</v>
      </c>
      <c r="IC19" s="27">
        <f>IF(IB19="Y",$B19,0)</f>
        <v>5</v>
      </c>
      <c r="ID19" s="37" t="s">
        <v>209</v>
      </c>
      <c r="IE19" s="27">
        <f>IF(ID19="Y",$B19,0)</f>
        <v>5</v>
      </c>
      <c r="IF19" s="37" t="s">
        <v>209</v>
      </c>
      <c r="IG19" s="27">
        <f>IF(IF19="Y",$B19,0)</f>
        <v>5</v>
      </c>
      <c r="IH19" s="37" t="s">
        <v>209</v>
      </c>
      <c r="II19" s="27">
        <f>IF(IH19="Y",$B19,0)</f>
        <v>5</v>
      </c>
      <c r="IJ19" s="37" t="s">
        <v>209</v>
      </c>
      <c r="IK19" s="27">
        <f>IF(IJ19="Y",$B19,0)</f>
        <v>5</v>
      </c>
      <c r="IL19" s="37" t="s">
        <v>211</v>
      </c>
      <c r="IM19" s="27">
        <f>IF(IL19="Y",$B19,0)</f>
        <v>0</v>
      </c>
      <c r="IN19" s="37" t="s">
        <v>207</v>
      </c>
      <c r="IO19" s="27">
        <f>IF(IN19="Y",$B19,0)</f>
        <v>5</v>
      </c>
      <c r="IP19" s="37" t="s">
        <v>209</v>
      </c>
      <c r="IQ19" s="27">
        <f>IF(IP19="Y",$B19,0)</f>
        <v>5</v>
      </c>
      <c r="IR19" s="37" t="s">
        <v>209</v>
      </c>
      <c r="IS19" s="27">
        <f>IF(IR19="Y",$B19,0)</f>
        <v>5</v>
      </c>
      <c r="IT19" s="40" t="s">
        <v>207</v>
      </c>
      <c r="IU19" s="27">
        <f>IF(IT19="Y",$B19,0)</f>
        <v>5</v>
      </c>
      <c r="IV19" s="40">
        <v>0</v>
      </c>
      <c r="IW19" s="27">
        <f>IF(IV19="Y",$B19,0)</f>
        <v>0</v>
      </c>
      <c r="IX19" s="40" t="s">
        <v>209</v>
      </c>
      <c r="IY19" s="27">
        <f>IF(IX19="Y",$B19,0)</f>
        <v>5</v>
      </c>
      <c r="IZ19" s="40" t="s">
        <v>209</v>
      </c>
      <c r="JA19" s="27">
        <f>IF(IZ19="Y",$B19,0)</f>
        <v>5</v>
      </c>
      <c r="JB19" s="40" t="s">
        <v>209</v>
      </c>
      <c r="JC19" s="27">
        <f>IF(JB19="Y",$B19,0)</f>
        <v>5</v>
      </c>
      <c r="JD19" s="40" t="s">
        <v>209</v>
      </c>
      <c r="JE19" s="27">
        <f>IF(JD19="Y",$B19,0)</f>
        <v>5</v>
      </c>
      <c r="JF19" s="40" t="s">
        <v>209</v>
      </c>
      <c r="JG19" s="27">
        <f>IF(JF19="Y",$B19,0)</f>
        <v>5</v>
      </c>
      <c r="JH19" s="40" t="s">
        <v>209</v>
      </c>
      <c r="JI19" s="27">
        <f>IF(JH19="Y",$B19,0)</f>
        <v>5</v>
      </c>
      <c r="JJ19" s="40" t="s">
        <v>209</v>
      </c>
      <c r="JK19" s="27">
        <f>IF(JJ19="Y",$B19,0)</f>
        <v>5</v>
      </c>
      <c r="JL19" s="40" t="s">
        <v>209</v>
      </c>
      <c r="JM19" s="27">
        <f>IF(JL19="Y",$B19,0)</f>
        <v>5</v>
      </c>
      <c r="JN19" s="40" t="s">
        <v>211</v>
      </c>
      <c r="JO19" s="27">
        <f>IF(JN19="Y",$B19,0)</f>
        <v>0</v>
      </c>
      <c r="JP19" s="40" t="s">
        <v>211</v>
      </c>
      <c r="JQ19" s="27">
        <f>IF(JP19="Y",$B19,0)</f>
        <v>0</v>
      </c>
      <c r="JR19" s="40" t="s">
        <v>211</v>
      </c>
      <c r="JS19" s="27">
        <f>IF(JR19="Y",$B19,0)</f>
        <v>0</v>
      </c>
      <c r="JT19" s="40" t="s">
        <v>211</v>
      </c>
      <c r="JU19" s="27">
        <f>IF(JT19="Y",$B19,0)</f>
        <v>0</v>
      </c>
      <c r="JV19" s="40">
        <v>0.7</v>
      </c>
      <c r="JW19" s="27">
        <f>IF(JV19="Y",$B19,0)</f>
        <v>0</v>
      </c>
      <c r="JX19" s="40">
        <v>0.7</v>
      </c>
      <c r="JY19" s="27">
        <f>IF(JX19="Y",$B19,0)</f>
        <v>0</v>
      </c>
      <c r="JZ19" s="40">
        <v>0</v>
      </c>
      <c r="KA19" s="27">
        <f>IF(JZ19="Y",$B19,0)</f>
        <v>0</v>
      </c>
      <c r="KB19" s="40">
        <v>0</v>
      </c>
      <c r="KC19" s="27">
        <f>IF(KB19="Y",$B19,0)</f>
        <v>0</v>
      </c>
      <c r="KD19" s="40">
        <v>0</v>
      </c>
      <c r="KE19" s="27">
        <f>IF(KD19="Y",$B19,0)</f>
        <v>0</v>
      </c>
      <c r="KF19" s="40">
        <v>0</v>
      </c>
      <c r="KG19" s="27">
        <f>IF(KF19="Y",$B19,0)</f>
        <v>0</v>
      </c>
      <c r="KH19" s="40">
        <v>0</v>
      </c>
      <c r="KI19" s="27">
        <f>IF(KH19="Y",$B19,0)</f>
        <v>0</v>
      </c>
    </row>
    <row r="20" spans="1:295" x14ac:dyDescent="0.25">
      <c r="A20" s="12" t="s">
        <v>35</v>
      </c>
      <c r="B20" s="13">
        <v>10</v>
      </c>
      <c r="C20" s="35">
        <f t="shared" si="440"/>
        <v>3.8461538461538464E-2</v>
      </c>
      <c r="D20" s="36">
        <v>0.7</v>
      </c>
      <c r="E20" s="27">
        <f t="shared" ref="E20:E22" si="587">D20*$B20</f>
        <v>7</v>
      </c>
      <c r="F20" s="36">
        <v>0</v>
      </c>
      <c r="G20" s="27">
        <f t="shared" ref="G20:G22" si="588">F20*$B20</f>
        <v>0</v>
      </c>
      <c r="H20" s="36">
        <v>0</v>
      </c>
      <c r="I20" s="27">
        <f t="shared" ref="I20:I22" si="589">H20*$B20</f>
        <v>0</v>
      </c>
      <c r="J20" s="36">
        <v>0.8</v>
      </c>
      <c r="K20" s="27">
        <f t="shared" ref="K20:K22" si="590">J20*$B20</f>
        <v>8</v>
      </c>
      <c r="L20" s="36">
        <v>0</v>
      </c>
      <c r="M20" s="27">
        <f t="shared" ref="M20:M22" si="591">L20*$B20</f>
        <v>0</v>
      </c>
      <c r="N20" s="36">
        <v>0.7</v>
      </c>
      <c r="O20" s="27">
        <f t="shared" ref="O20:O22" si="592">N20*$B20</f>
        <v>7</v>
      </c>
      <c r="P20" s="36">
        <v>0.7</v>
      </c>
      <c r="Q20" s="27">
        <f t="shared" ref="Q20:Q22" si="593">P20*$B20</f>
        <v>7</v>
      </c>
      <c r="R20" s="36">
        <v>0</v>
      </c>
      <c r="S20" s="27">
        <f t="shared" ref="S20:S22" si="594">R20*$B20</f>
        <v>0</v>
      </c>
      <c r="T20" s="36">
        <v>1</v>
      </c>
      <c r="U20" s="27">
        <f t="shared" ref="U20:U22" si="595">T20*$B20</f>
        <v>10</v>
      </c>
      <c r="V20" s="36">
        <v>0</v>
      </c>
      <c r="W20" s="27">
        <f t="shared" ref="W20:W22" si="596">V20*$B20</f>
        <v>0</v>
      </c>
      <c r="X20" s="36">
        <v>0</v>
      </c>
      <c r="Y20" s="27">
        <f t="shared" ref="Y20:Y22" si="597">X20*$B20</f>
        <v>0</v>
      </c>
      <c r="Z20" s="36">
        <v>0</v>
      </c>
      <c r="AA20" s="27">
        <f t="shared" ref="AA20:AA22" si="598">Z20*$B20</f>
        <v>0</v>
      </c>
      <c r="AB20" s="36">
        <v>0</v>
      </c>
      <c r="AC20" s="27">
        <f t="shared" ref="AC20:AC22" si="599">AB20*$B20</f>
        <v>0</v>
      </c>
      <c r="AD20" s="36">
        <v>0.7</v>
      </c>
      <c r="AE20" s="27">
        <f t="shared" ref="AE20:AE22" si="600">AD20*$B20</f>
        <v>7</v>
      </c>
      <c r="AF20" s="36">
        <v>0.9</v>
      </c>
      <c r="AG20" s="27">
        <f t="shared" ref="AG20:AG22" si="601">AF20*$B20</f>
        <v>9</v>
      </c>
      <c r="AH20" s="36">
        <v>0</v>
      </c>
      <c r="AI20" s="27">
        <f t="shared" ref="AI20:AI22" si="602">AH20*$B20</f>
        <v>0</v>
      </c>
      <c r="AJ20" s="36">
        <v>0</v>
      </c>
      <c r="AK20" s="27">
        <f t="shared" ref="AK20:AK22" si="603">AJ20*$B20</f>
        <v>0</v>
      </c>
      <c r="AL20" s="36">
        <v>0</v>
      </c>
      <c r="AM20" s="27">
        <f t="shared" ref="AM20:AM22" si="604">AL20*$B20</f>
        <v>0</v>
      </c>
      <c r="AN20" s="36">
        <v>0</v>
      </c>
      <c r="AO20" s="27">
        <f t="shared" ref="AO20:AO22" si="605">AN20*$B20</f>
        <v>0</v>
      </c>
      <c r="AP20" s="36">
        <v>0</v>
      </c>
      <c r="AQ20" s="27">
        <f t="shared" ref="AQ20:AQ22" si="606">AP20*$B20</f>
        <v>0</v>
      </c>
      <c r="AR20" s="36">
        <v>0</v>
      </c>
      <c r="AS20" s="27">
        <f t="shared" ref="AS20:AS22" si="607">AR20*$B20</f>
        <v>0</v>
      </c>
      <c r="AT20" s="36">
        <v>0</v>
      </c>
      <c r="AU20" s="27">
        <f t="shared" ref="AU20:AU22" si="608">AT20*$B20</f>
        <v>0</v>
      </c>
      <c r="AV20" s="36">
        <v>0</v>
      </c>
      <c r="AW20" s="27">
        <f t="shared" ref="AW20:AW22" si="609">AV20*$B20</f>
        <v>0</v>
      </c>
      <c r="AX20" s="36">
        <v>0</v>
      </c>
      <c r="AY20" s="27">
        <f t="shared" ref="AY20:AY22" si="610">AX20*$B20</f>
        <v>0</v>
      </c>
      <c r="AZ20" s="36">
        <v>0</v>
      </c>
      <c r="BA20" s="27">
        <f t="shared" ref="BA20:BA22" si="611">AZ20*$B20</f>
        <v>0</v>
      </c>
      <c r="BB20" s="36">
        <v>1</v>
      </c>
      <c r="BC20" s="27">
        <f t="shared" ref="BC20:BC22" si="612">BB20*$B20</f>
        <v>10</v>
      </c>
      <c r="BD20" s="36">
        <v>0</v>
      </c>
      <c r="BE20" s="27">
        <f t="shared" ref="BE20:BE22" si="613">BD20*$B20</f>
        <v>0</v>
      </c>
      <c r="BF20" s="36">
        <v>0</v>
      </c>
      <c r="BG20" s="27">
        <f t="shared" ref="BG20:BG22" si="614">BF20*$B20</f>
        <v>0</v>
      </c>
      <c r="BH20" s="36">
        <v>0</v>
      </c>
      <c r="BI20" s="27">
        <f t="shared" ref="BI20:BI22" si="615">BH20*$B20</f>
        <v>0</v>
      </c>
      <c r="BJ20" s="36">
        <v>0.9</v>
      </c>
      <c r="BK20" s="27">
        <f t="shared" ref="BK20:BK22" si="616">BJ20*$B20</f>
        <v>9</v>
      </c>
      <c r="BL20" s="36">
        <v>0.7</v>
      </c>
      <c r="BM20" s="27">
        <f t="shared" ref="BM20:BM22" si="617">BL20*$B20</f>
        <v>7</v>
      </c>
      <c r="BN20" s="36">
        <v>0</v>
      </c>
      <c r="BO20" s="27">
        <f t="shared" ref="BO20:BO22" si="618">BN20*$B20</f>
        <v>0</v>
      </c>
      <c r="BP20" s="36">
        <v>0</v>
      </c>
      <c r="BQ20" s="27">
        <f t="shared" ref="BQ20:BQ22" si="619">BP20*$B20</f>
        <v>0</v>
      </c>
      <c r="BR20" s="36">
        <v>0</v>
      </c>
      <c r="BS20" s="27">
        <f t="shared" ref="BS20:BS22" si="620">BR20*$B20</f>
        <v>0</v>
      </c>
      <c r="BT20" s="36">
        <v>0</v>
      </c>
      <c r="BU20" s="27">
        <f t="shared" ref="BU20:BU22" si="621">BT20*$B20</f>
        <v>0</v>
      </c>
      <c r="BV20" s="36">
        <v>0</v>
      </c>
      <c r="BW20" s="27">
        <f t="shared" ref="BW20:BW22" si="622">BV20*$B20</f>
        <v>0</v>
      </c>
      <c r="BX20" s="36">
        <v>0</v>
      </c>
      <c r="BY20" s="27">
        <f t="shared" ref="BY20:BY22" si="623">BX20*$B20</f>
        <v>0</v>
      </c>
      <c r="BZ20" s="36">
        <v>0</v>
      </c>
      <c r="CA20" s="27">
        <f t="shared" ref="CA20:CA22" si="624">BZ20*$B20</f>
        <v>0</v>
      </c>
      <c r="CB20" s="36">
        <v>0</v>
      </c>
      <c r="CC20" s="27">
        <f t="shared" ref="CC20:CC22" si="625">CB20*$B20</f>
        <v>0</v>
      </c>
      <c r="CD20" s="36">
        <v>0</v>
      </c>
      <c r="CE20" s="27">
        <f t="shared" ref="CE20:CE22" si="626">CD20*$B20</f>
        <v>0</v>
      </c>
      <c r="CF20" s="36">
        <v>0</v>
      </c>
      <c r="CG20" s="27">
        <f t="shared" ref="CG20:CG22" si="627">CF20*$B20</f>
        <v>0</v>
      </c>
      <c r="CH20" s="36">
        <v>1</v>
      </c>
      <c r="CI20" s="27">
        <f t="shared" ref="CI20:CI22" si="628">CH20*$B20</f>
        <v>10</v>
      </c>
      <c r="CJ20" s="36">
        <v>0</v>
      </c>
      <c r="CK20" s="27">
        <f t="shared" ref="CK20:CK22" si="629">CJ20*$B20</f>
        <v>0</v>
      </c>
      <c r="CL20" s="36">
        <v>0</v>
      </c>
      <c r="CM20" s="27">
        <f t="shared" ref="CM20:CM22" si="630">CL20*$B20</f>
        <v>0</v>
      </c>
      <c r="CN20" s="36">
        <v>0</v>
      </c>
      <c r="CO20" s="27">
        <f t="shared" ref="CO20:CO22" si="631">CN20*$B20</f>
        <v>0</v>
      </c>
      <c r="CP20" s="36">
        <v>0</v>
      </c>
      <c r="CQ20" s="27">
        <f t="shared" ref="CQ20:CQ22" si="632">CP20*$B20</f>
        <v>0</v>
      </c>
      <c r="CR20" s="36">
        <v>0</v>
      </c>
      <c r="CS20" s="27">
        <f t="shared" ref="CS20:CS22" si="633">CR20*$B20</f>
        <v>0</v>
      </c>
      <c r="CT20" s="36">
        <v>0</v>
      </c>
      <c r="CU20" s="27">
        <f t="shared" ref="CU20:CU22" si="634">CT20*$B20</f>
        <v>0</v>
      </c>
      <c r="CV20" s="36">
        <v>0</v>
      </c>
      <c r="CW20" s="27">
        <f t="shared" ref="CW20:CW22" si="635">CV20*$B20</f>
        <v>0</v>
      </c>
      <c r="CX20" s="36">
        <v>0</v>
      </c>
      <c r="CY20" s="27">
        <f t="shared" ref="CY20:CY22" si="636">CX20*$B20</f>
        <v>0</v>
      </c>
      <c r="CZ20" s="36">
        <v>0</v>
      </c>
      <c r="DA20" s="27">
        <f t="shared" ref="DA20:DA22" si="637">CZ20*$B20</f>
        <v>0</v>
      </c>
      <c r="DB20" s="36">
        <v>0</v>
      </c>
      <c r="DC20" s="27">
        <f t="shared" ref="DC20:DC22" si="638">DB20*$B20</f>
        <v>0</v>
      </c>
      <c r="DD20" s="36">
        <v>0</v>
      </c>
      <c r="DE20" s="27">
        <f t="shared" ref="DE20:DE22" si="639">DD20*$B20</f>
        <v>0</v>
      </c>
      <c r="DF20" s="36">
        <v>0</v>
      </c>
      <c r="DG20" s="27">
        <f t="shared" ref="DG20:DG22" si="640">DF20*$B20</f>
        <v>0</v>
      </c>
      <c r="DH20" s="36">
        <v>0</v>
      </c>
      <c r="DI20" s="27">
        <f t="shared" ref="DI20:DI22" si="641">DH20*$B20</f>
        <v>0</v>
      </c>
      <c r="DJ20" s="36">
        <v>0</v>
      </c>
      <c r="DK20" s="27">
        <f t="shared" ref="DK20:DK22" si="642">DJ20*$B20</f>
        <v>0</v>
      </c>
      <c r="DL20" s="36">
        <v>0.7</v>
      </c>
      <c r="DM20" s="27">
        <f t="shared" ref="DM20:DM22" si="643">DL20*$B20</f>
        <v>7</v>
      </c>
      <c r="DN20" s="36">
        <v>0</v>
      </c>
      <c r="DO20" s="27">
        <f t="shared" ref="DO20:DO22" si="644">DN20*$B20</f>
        <v>0</v>
      </c>
      <c r="DP20" s="36">
        <v>0.7</v>
      </c>
      <c r="DQ20" s="27">
        <f t="shared" ref="DQ20:DQ22" si="645">DP20*$B20</f>
        <v>7</v>
      </c>
      <c r="DR20" s="36">
        <v>0</v>
      </c>
      <c r="DS20" s="27">
        <f t="shared" ref="DS20:DS22" si="646">DR20*$B20</f>
        <v>0</v>
      </c>
      <c r="DT20" s="36">
        <v>0</v>
      </c>
      <c r="DU20" s="27">
        <f t="shared" ref="DU20:DU22" si="647">DT20*$B20</f>
        <v>0</v>
      </c>
      <c r="DV20" s="36">
        <v>0</v>
      </c>
      <c r="DW20" s="27">
        <f t="shared" ref="DW20:DW22" si="648">DV20*$B20</f>
        <v>0</v>
      </c>
      <c r="DX20" s="36">
        <v>0.5</v>
      </c>
      <c r="DY20" s="27">
        <f t="shared" ref="DY20:DY22" si="649">DX20*$B20</f>
        <v>5</v>
      </c>
      <c r="DZ20" s="36">
        <v>0</v>
      </c>
      <c r="EA20" s="27">
        <f t="shared" ref="EA20:EA22" si="650">DZ20*$B20</f>
        <v>0</v>
      </c>
      <c r="EB20" s="36">
        <v>0</v>
      </c>
      <c r="EC20" s="27">
        <f t="shared" ref="EC20:EC22" si="651">EB20*$B20</f>
        <v>0</v>
      </c>
      <c r="ED20" s="36">
        <v>0</v>
      </c>
      <c r="EE20" s="27">
        <f t="shared" ref="EE20:EE22" si="652">ED20*$B20</f>
        <v>0</v>
      </c>
      <c r="EF20" s="36">
        <v>0.7</v>
      </c>
      <c r="EG20" s="27">
        <f t="shared" ref="EG20:EG22" si="653">EF20*$B20</f>
        <v>7</v>
      </c>
      <c r="EH20" s="36">
        <v>1</v>
      </c>
      <c r="EI20" s="27">
        <f t="shared" ref="EI20:EI22" si="654">EH20*$B20</f>
        <v>10</v>
      </c>
      <c r="EJ20" s="36">
        <v>1</v>
      </c>
      <c r="EK20" s="27">
        <f t="shared" ref="EK20:EK22" si="655">EJ20*$B20</f>
        <v>10</v>
      </c>
      <c r="EL20" s="36">
        <v>1</v>
      </c>
      <c r="EM20" s="27">
        <f t="shared" ref="EM20:EM22" si="656">EL20*$B20</f>
        <v>10</v>
      </c>
      <c r="EN20" s="36">
        <v>0</v>
      </c>
      <c r="EO20" s="27">
        <f t="shared" ref="EO20:EO22" si="657">EN20*$B20</f>
        <v>0</v>
      </c>
      <c r="EP20" s="36">
        <v>0</v>
      </c>
      <c r="EQ20" s="27">
        <f t="shared" ref="EQ20:EQ22" si="658">EP20*$B20</f>
        <v>0</v>
      </c>
      <c r="ER20" s="36">
        <v>0</v>
      </c>
      <c r="ES20" s="27">
        <f t="shared" ref="ES20:ES22" si="659">ER20*$B20</f>
        <v>0</v>
      </c>
      <c r="ET20" s="36">
        <v>1</v>
      </c>
      <c r="EU20" s="27">
        <f t="shared" ref="EU20:EU22" si="660">ET20*$B20</f>
        <v>10</v>
      </c>
      <c r="EV20" s="36">
        <v>0</v>
      </c>
      <c r="EW20" s="27">
        <f t="shared" ref="EW20:EW22" si="661">EV20*$B20</f>
        <v>0</v>
      </c>
      <c r="EX20" s="36">
        <v>0</v>
      </c>
      <c r="EY20" s="27">
        <f t="shared" ref="EY20:EY22" si="662">EX20*$B20</f>
        <v>0</v>
      </c>
      <c r="EZ20" s="36">
        <v>0</v>
      </c>
      <c r="FA20" s="27">
        <f t="shared" ref="FA20:FA22" si="663">EZ20*$B20</f>
        <v>0</v>
      </c>
      <c r="FB20" s="36">
        <v>0</v>
      </c>
      <c r="FC20" s="27">
        <f t="shared" ref="FC20:FC22" si="664">FB20*$B20</f>
        <v>0</v>
      </c>
      <c r="FD20" s="36">
        <v>0</v>
      </c>
      <c r="FE20" s="27">
        <f t="shared" ref="FE20:FE22" si="665">FD20*$B20</f>
        <v>0</v>
      </c>
      <c r="FF20" s="36">
        <v>0</v>
      </c>
      <c r="FG20" s="27">
        <f t="shared" ref="FG20:FG22" si="666">FF20*$B20</f>
        <v>0</v>
      </c>
      <c r="FH20" s="36">
        <v>0</v>
      </c>
      <c r="FI20" s="27">
        <f t="shared" ref="FI20:FI22" si="667">FH20*$B20</f>
        <v>0</v>
      </c>
      <c r="FJ20" s="36">
        <v>0</v>
      </c>
      <c r="FK20" s="27">
        <f t="shared" ref="FK20:FK22" si="668">FJ20*$B20</f>
        <v>0</v>
      </c>
      <c r="FL20" s="36">
        <v>0.7</v>
      </c>
      <c r="FM20" s="27">
        <f t="shared" ref="FM20:FM22" si="669">FL20*$B20</f>
        <v>7</v>
      </c>
      <c r="FN20" s="36">
        <v>0</v>
      </c>
      <c r="FO20" s="27">
        <f t="shared" ref="FO20:FO22" si="670">FN20*$B20</f>
        <v>0</v>
      </c>
      <c r="FP20" s="36">
        <v>0</v>
      </c>
      <c r="FQ20" s="27">
        <f t="shared" ref="FQ20:FQ22" si="671">FP20*$B20</f>
        <v>0</v>
      </c>
      <c r="FR20" s="36">
        <v>0.7</v>
      </c>
      <c r="FS20" s="27">
        <f t="shared" ref="FS20:FS22" si="672">FR20*$B20</f>
        <v>7</v>
      </c>
      <c r="FT20" s="36">
        <v>0</v>
      </c>
      <c r="FU20" s="27">
        <f t="shared" ref="FU20:FU22" si="673">FT20*$B20</f>
        <v>0</v>
      </c>
      <c r="FV20" s="36">
        <v>0</v>
      </c>
      <c r="FW20" s="27">
        <f t="shared" ref="FW20:FW22" si="674">FV20*$B20</f>
        <v>0</v>
      </c>
      <c r="FX20" s="36">
        <v>0.7</v>
      </c>
      <c r="FY20" s="27">
        <f t="shared" ref="FY20:FY22" si="675">FX20*$B20</f>
        <v>7</v>
      </c>
      <c r="FZ20" s="36">
        <v>0</v>
      </c>
      <c r="GA20" s="27">
        <f t="shared" ref="GA20:GA22" si="676">FZ20*$B20</f>
        <v>0</v>
      </c>
      <c r="GB20" s="36">
        <v>0</v>
      </c>
      <c r="GC20" s="27">
        <f t="shared" ref="GC20:GC22" si="677">GB20*$B20</f>
        <v>0</v>
      </c>
      <c r="GD20" s="36">
        <v>0</v>
      </c>
      <c r="GE20" s="27">
        <f t="shared" ref="GE20:GE22" si="678">GD20*$B20</f>
        <v>0</v>
      </c>
      <c r="GF20" s="36">
        <v>0</v>
      </c>
      <c r="GG20" s="27">
        <f t="shared" ref="GG20:GG22" si="679">GF20*$B20</f>
        <v>0</v>
      </c>
      <c r="GH20" s="36">
        <v>0</v>
      </c>
      <c r="GI20" s="27">
        <f t="shared" ref="GI20:GI22" si="680">GH20*$B20</f>
        <v>0</v>
      </c>
      <c r="GJ20" s="36">
        <v>0</v>
      </c>
      <c r="GK20" s="27">
        <f t="shared" ref="GK20:GK22" si="681">GJ20*$B20</f>
        <v>0</v>
      </c>
      <c r="GL20" s="36">
        <v>0</v>
      </c>
      <c r="GM20" s="27">
        <f t="shared" ref="GM20:GM22" si="682">GL20*$B20</f>
        <v>0</v>
      </c>
      <c r="GN20" s="36">
        <v>0</v>
      </c>
      <c r="GO20" s="27">
        <f t="shared" ref="GO20:GO22" si="683">GN20*$B20</f>
        <v>0</v>
      </c>
      <c r="GP20" s="36">
        <v>0</v>
      </c>
      <c r="GQ20" s="27">
        <f t="shared" ref="GQ20:GQ22" si="684">GP20*$B20</f>
        <v>0</v>
      </c>
      <c r="GR20" s="36">
        <v>0</v>
      </c>
      <c r="GS20" s="27">
        <f t="shared" ref="GS20:GS22" si="685">GR20*$B20</f>
        <v>0</v>
      </c>
      <c r="GT20" s="36">
        <v>0.7</v>
      </c>
      <c r="GU20" s="27">
        <f t="shared" ref="GU20:GU22" si="686">GT20*$B20</f>
        <v>7</v>
      </c>
      <c r="GV20" s="36">
        <v>0</v>
      </c>
      <c r="GW20" s="27">
        <f t="shared" ref="GW20:GW22" si="687">GV20*$B20</f>
        <v>0</v>
      </c>
      <c r="GX20" s="36">
        <v>0</v>
      </c>
      <c r="GY20" s="27">
        <f t="shared" ref="GY20:GY22" si="688">GX20*$B20</f>
        <v>0</v>
      </c>
      <c r="GZ20" s="36">
        <v>0</v>
      </c>
      <c r="HA20" s="27">
        <f t="shared" ref="HA20:HA22" si="689">GZ20*$B20</f>
        <v>0</v>
      </c>
      <c r="HB20" s="36">
        <v>0</v>
      </c>
      <c r="HC20" s="27">
        <f t="shared" ref="HC20:HC22" si="690">HB20*$B20</f>
        <v>0</v>
      </c>
      <c r="HD20" s="36">
        <v>0</v>
      </c>
      <c r="HE20" s="27">
        <f t="shared" ref="HE20:HE22" si="691">HD20*$B20</f>
        <v>0</v>
      </c>
      <c r="HF20" s="36">
        <v>0</v>
      </c>
      <c r="HG20" s="27">
        <f t="shared" ref="HG20:HG22" si="692">HF20*$B20</f>
        <v>0</v>
      </c>
      <c r="HH20" s="36">
        <v>0</v>
      </c>
      <c r="HI20" s="27">
        <f t="shared" ref="HI20:HI22" si="693">HH20*$B20</f>
        <v>0</v>
      </c>
      <c r="HJ20" s="36">
        <v>0</v>
      </c>
      <c r="HK20" s="27">
        <f t="shared" ref="HK20:HK22" si="694">HJ20*$B20</f>
        <v>0</v>
      </c>
      <c r="HL20" s="36">
        <v>0</v>
      </c>
      <c r="HM20" s="27">
        <f t="shared" ref="HM20:HM22" si="695">HL20*$B20</f>
        <v>0</v>
      </c>
      <c r="HN20" s="36">
        <v>0</v>
      </c>
      <c r="HO20" s="27">
        <f t="shared" ref="HO20:HO22" si="696">HN20*$B20</f>
        <v>0</v>
      </c>
      <c r="HP20" s="36">
        <v>0</v>
      </c>
      <c r="HQ20" s="27">
        <f t="shared" ref="HQ20:HQ22" si="697">HP20*$B20</f>
        <v>0</v>
      </c>
      <c r="HR20" s="36">
        <v>0</v>
      </c>
      <c r="HS20" s="27">
        <f t="shared" ref="HS20:HS22" si="698">HR20*$B20</f>
        <v>0</v>
      </c>
      <c r="HT20" s="36">
        <v>0</v>
      </c>
      <c r="HU20" s="27">
        <f t="shared" ref="HU20:HU22" si="699">HT20*$B20</f>
        <v>0</v>
      </c>
      <c r="HV20" s="36">
        <v>0</v>
      </c>
      <c r="HW20" s="27">
        <f t="shared" ref="HW20:HW22" si="700">HV20*$B20</f>
        <v>0</v>
      </c>
      <c r="HX20" s="36">
        <v>0</v>
      </c>
      <c r="HY20" s="27">
        <f t="shared" ref="HY20:HY22" si="701">HX20*$B20</f>
        <v>0</v>
      </c>
      <c r="HZ20" s="36">
        <v>0</v>
      </c>
      <c r="IA20" s="27">
        <f t="shared" ref="IA20:IA22" si="702">HZ20*$B20</f>
        <v>0</v>
      </c>
      <c r="IB20" s="36">
        <v>0.7</v>
      </c>
      <c r="IC20" s="27">
        <f t="shared" ref="IC20:IC22" si="703">IB20*$B20</f>
        <v>7</v>
      </c>
      <c r="ID20" s="36">
        <v>0.7</v>
      </c>
      <c r="IE20" s="27">
        <f t="shared" ref="IE20:IE22" si="704">ID20*$B20</f>
        <v>7</v>
      </c>
      <c r="IF20" s="36">
        <v>0</v>
      </c>
      <c r="IG20" s="27">
        <f t="shared" ref="IG20:IG22" si="705">IF20*$B20</f>
        <v>0</v>
      </c>
      <c r="IH20" s="36">
        <v>0</v>
      </c>
      <c r="II20" s="27">
        <f t="shared" ref="II20:II22" si="706">IH20*$B20</f>
        <v>0</v>
      </c>
      <c r="IJ20" s="36">
        <v>0</v>
      </c>
      <c r="IK20" s="27">
        <f t="shared" ref="IK20:IK22" si="707">IJ20*$B20</f>
        <v>0</v>
      </c>
      <c r="IL20" s="36">
        <v>0</v>
      </c>
      <c r="IM20" s="27">
        <f t="shared" ref="IM20:IM22" si="708">IL20*$B20</f>
        <v>0</v>
      </c>
      <c r="IN20" s="36">
        <v>0</v>
      </c>
      <c r="IO20" s="27">
        <f t="shared" ref="IO20:IO22" si="709">IN20*$B20</f>
        <v>0</v>
      </c>
      <c r="IP20" s="36">
        <v>0</v>
      </c>
      <c r="IQ20" s="27">
        <f t="shared" ref="IQ20:IQ22" si="710">IP20*$B20</f>
        <v>0</v>
      </c>
      <c r="IR20" s="36">
        <v>0.7</v>
      </c>
      <c r="IS20" s="27">
        <f t="shared" ref="IS20:IS22" si="711">IR20*$B20</f>
        <v>7</v>
      </c>
      <c r="IT20" s="36">
        <v>0</v>
      </c>
      <c r="IU20" s="27">
        <f t="shared" ref="IU20:IU22" si="712">IT20*$B20</f>
        <v>0</v>
      </c>
      <c r="IV20" s="36">
        <v>0</v>
      </c>
      <c r="IW20" s="27">
        <f t="shared" ref="IW20:IW22" si="713">IV20*$B20</f>
        <v>0</v>
      </c>
      <c r="IX20" s="36">
        <v>0</v>
      </c>
      <c r="IY20" s="27">
        <f t="shared" ref="IY20:IY22" si="714">IX20*$B20</f>
        <v>0</v>
      </c>
      <c r="IZ20" s="36">
        <v>0</v>
      </c>
      <c r="JA20" s="27">
        <f t="shared" ref="JA20:JA22" si="715">IZ20*$B20</f>
        <v>0</v>
      </c>
      <c r="JB20" s="36">
        <v>0</v>
      </c>
      <c r="JC20" s="27">
        <f t="shared" ref="JC20:JC22" si="716">JB20*$B20</f>
        <v>0</v>
      </c>
      <c r="JD20" s="36">
        <v>0</v>
      </c>
      <c r="JE20" s="27">
        <f t="shared" ref="JE20:JE22" si="717">JD20*$B20</f>
        <v>0</v>
      </c>
      <c r="JF20" s="36">
        <v>0</v>
      </c>
      <c r="JG20" s="27">
        <f t="shared" ref="JG20:JG22" si="718">JF20*$B20</f>
        <v>0</v>
      </c>
      <c r="JH20" s="36">
        <v>0</v>
      </c>
      <c r="JI20" s="27">
        <f t="shared" ref="JI20:JI22" si="719">JH20*$B20</f>
        <v>0</v>
      </c>
      <c r="JJ20" s="36">
        <v>0</v>
      </c>
      <c r="JK20" s="27">
        <f t="shared" ref="JK20:JK22" si="720">JJ20*$B20</f>
        <v>0</v>
      </c>
      <c r="JL20" s="36">
        <v>0</v>
      </c>
      <c r="JM20" s="27">
        <f t="shared" ref="JM20:JM22" si="721">JL20*$B20</f>
        <v>0</v>
      </c>
      <c r="JN20" s="36">
        <v>0</v>
      </c>
      <c r="JO20" s="27">
        <f t="shared" ref="JO20:JO22" si="722">JN20*$B20</f>
        <v>0</v>
      </c>
      <c r="JP20" s="36">
        <v>0</v>
      </c>
      <c r="JQ20" s="27">
        <f t="shared" ref="JQ20:JQ22" si="723">JP20*$B20</f>
        <v>0</v>
      </c>
      <c r="JR20" s="36">
        <v>0</v>
      </c>
      <c r="JS20" s="27">
        <f t="shared" ref="JS20:JS22" si="724">JR20*$B20</f>
        <v>0</v>
      </c>
      <c r="JT20" s="36">
        <v>0</v>
      </c>
      <c r="JU20" s="27">
        <f t="shared" ref="JU20:JU22" si="725">JT20*$B20</f>
        <v>0</v>
      </c>
      <c r="JV20" s="36">
        <v>1</v>
      </c>
      <c r="JW20" s="27">
        <f t="shared" ref="JW20:JW22" si="726">JV20*$B20</f>
        <v>10</v>
      </c>
      <c r="JX20" s="36">
        <v>0</v>
      </c>
      <c r="JY20" s="27">
        <f t="shared" ref="JY20:JY22" si="727">JX20*$B20</f>
        <v>0</v>
      </c>
      <c r="JZ20" s="36">
        <v>0</v>
      </c>
      <c r="KA20" s="27">
        <f t="shared" ref="KA20:KA22" si="728">JZ20*$B20</f>
        <v>0</v>
      </c>
      <c r="KB20" s="36">
        <v>0</v>
      </c>
      <c r="KC20" s="27">
        <f t="shared" ref="KC20:KC22" si="729">KB20*$B20</f>
        <v>0</v>
      </c>
      <c r="KD20" s="36">
        <v>0</v>
      </c>
      <c r="KE20" s="27">
        <f t="shared" ref="KE20:KE22" si="730">KD20*$B20</f>
        <v>0</v>
      </c>
      <c r="KF20" s="36">
        <v>0</v>
      </c>
      <c r="KG20" s="27">
        <f t="shared" ref="KG20:KG22" si="731">KF20*$B20</f>
        <v>0</v>
      </c>
      <c r="KH20" s="36">
        <v>0</v>
      </c>
      <c r="KI20" s="27">
        <f t="shared" ref="KI20:KI22" si="732">KH20*$B20</f>
        <v>0</v>
      </c>
    </row>
    <row r="21" spans="1:295" ht="15.75" customHeight="1" x14ac:dyDescent="0.25">
      <c r="A21" s="12" t="s">
        <v>37</v>
      </c>
      <c r="B21" s="13">
        <v>5</v>
      </c>
      <c r="C21" s="35">
        <f t="shared" si="440"/>
        <v>1.9230769230769232E-2</v>
      </c>
      <c r="D21" s="36">
        <v>1</v>
      </c>
      <c r="E21" s="27">
        <f t="shared" si="587"/>
        <v>5</v>
      </c>
      <c r="F21" s="36">
        <v>0.6</v>
      </c>
      <c r="G21" s="27">
        <f t="shared" si="588"/>
        <v>3</v>
      </c>
      <c r="H21" s="36">
        <v>0</v>
      </c>
      <c r="I21" s="27">
        <f t="shared" si="589"/>
        <v>0</v>
      </c>
      <c r="J21" s="36">
        <v>0</v>
      </c>
      <c r="K21" s="27">
        <f t="shared" si="590"/>
        <v>0</v>
      </c>
      <c r="L21" s="36">
        <v>0</v>
      </c>
      <c r="M21" s="27">
        <f t="shared" si="591"/>
        <v>0</v>
      </c>
      <c r="N21" s="36">
        <v>0</v>
      </c>
      <c r="O21" s="27">
        <f t="shared" si="592"/>
        <v>0</v>
      </c>
      <c r="P21" s="36">
        <v>0</v>
      </c>
      <c r="Q21" s="27">
        <f t="shared" si="593"/>
        <v>0</v>
      </c>
      <c r="R21" s="36">
        <v>0</v>
      </c>
      <c r="S21" s="27">
        <f t="shared" si="594"/>
        <v>0</v>
      </c>
      <c r="T21" s="36">
        <v>0</v>
      </c>
      <c r="U21" s="27">
        <f t="shared" si="595"/>
        <v>0</v>
      </c>
      <c r="V21" s="36">
        <v>0</v>
      </c>
      <c r="W21" s="27">
        <f t="shared" si="596"/>
        <v>0</v>
      </c>
      <c r="X21" s="36">
        <v>0</v>
      </c>
      <c r="Y21" s="27">
        <f t="shared" si="597"/>
        <v>0</v>
      </c>
      <c r="Z21" s="36">
        <v>0</v>
      </c>
      <c r="AA21" s="27">
        <f t="shared" si="598"/>
        <v>0</v>
      </c>
      <c r="AB21" s="36">
        <v>0</v>
      </c>
      <c r="AC21" s="27">
        <f t="shared" si="599"/>
        <v>0</v>
      </c>
      <c r="AD21" s="36">
        <v>0</v>
      </c>
      <c r="AE21" s="27">
        <f t="shared" si="600"/>
        <v>0</v>
      </c>
      <c r="AF21" s="36">
        <v>1</v>
      </c>
      <c r="AG21" s="27">
        <f t="shared" si="601"/>
        <v>5</v>
      </c>
      <c r="AH21" s="36">
        <v>0</v>
      </c>
      <c r="AI21" s="27">
        <f t="shared" si="602"/>
        <v>0</v>
      </c>
      <c r="AJ21" s="36">
        <v>0</v>
      </c>
      <c r="AK21" s="27">
        <f t="shared" si="603"/>
        <v>0</v>
      </c>
      <c r="AL21" s="36">
        <v>0</v>
      </c>
      <c r="AM21" s="27">
        <f t="shared" si="604"/>
        <v>0</v>
      </c>
      <c r="AN21" s="36">
        <v>0</v>
      </c>
      <c r="AO21" s="27">
        <f t="shared" si="605"/>
        <v>0</v>
      </c>
      <c r="AP21" s="36">
        <v>0</v>
      </c>
      <c r="AQ21" s="27">
        <f t="shared" si="606"/>
        <v>0</v>
      </c>
      <c r="AR21" s="36">
        <v>0</v>
      </c>
      <c r="AS21" s="27">
        <f t="shared" si="607"/>
        <v>0</v>
      </c>
      <c r="AT21" s="36">
        <v>0</v>
      </c>
      <c r="AU21" s="27">
        <f t="shared" si="608"/>
        <v>0</v>
      </c>
      <c r="AV21" s="36">
        <v>0</v>
      </c>
      <c r="AW21" s="27">
        <f t="shared" si="609"/>
        <v>0</v>
      </c>
      <c r="AX21" s="36">
        <v>0</v>
      </c>
      <c r="AY21" s="27">
        <f t="shared" si="610"/>
        <v>0</v>
      </c>
      <c r="AZ21" s="36">
        <v>0</v>
      </c>
      <c r="BA21" s="27">
        <f t="shared" si="611"/>
        <v>0</v>
      </c>
      <c r="BB21" s="36">
        <v>0</v>
      </c>
      <c r="BC21" s="27">
        <f t="shared" si="612"/>
        <v>0</v>
      </c>
      <c r="BD21" s="36">
        <v>0</v>
      </c>
      <c r="BE21" s="27">
        <f t="shared" si="613"/>
        <v>0</v>
      </c>
      <c r="BF21" s="36">
        <v>0</v>
      </c>
      <c r="BG21" s="27">
        <f t="shared" si="614"/>
        <v>0</v>
      </c>
      <c r="BH21" s="36">
        <v>0</v>
      </c>
      <c r="BI21" s="27">
        <f t="shared" si="615"/>
        <v>0</v>
      </c>
      <c r="BJ21" s="36">
        <v>0</v>
      </c>
      <c r="BK21" s="27">
        <f t="shared" si="616"/>
        <v>0</v>
      </c>
      <c r="BL21" s="36">
        <v>0</v>
      </c>
      <c r="BM21" s="27">
        <f t="shared" si="617"/>
        <v>0</v>
      </c>
      <c r="BN21" s="36">
        <v>0</v>
      </c>
      <c r="BO21" s="27">
        <f t="shared" si="618"/>
        <v>0</v>
      </c>
      <c r="BP21" s="36">
        <v>0</v>
      </c>
      <c r="BQ21" s="27">
        <f t="shared" si="619"/>
        <v>0</v>
      </c>
      <c r="BR21" s="36">
        <v>0</v>
      </c>
      <c r="BS21" s="27">
        <f t="shared" si="620"/>
        <v>0</v>
      </c>
      <c r="BT21" s="36">
        <v>0</v>
      </c>
      <c r="BU21" s="27">
        <f t="shared" si="621"/>
        <v>0</v>
      </c>
      <c r="BV21" s="36">
        <v>0</v>
      </c>
      <c r="BW21" s="27">
        <f t="shared" si="622"/>
        <v>0</v>
      </c>
      <c r="BX21" s="36">
        <v>0</v>
      </c>
      <c r="BY21" s="27">
        <f t="shared" si="623"/>
        <v>0</v>
      </c>
      <c r="BZ21" s="36">
        <v>0</v>
      </c>
      <c r="CA21" s="27">
        <f t="shared" si="624"/>
        <v>0</v>
      </c>
      <c r="CB21" s="36">
        <v>0</v>
      </c>
      <c r="CC21" s="27">
        <f t="shared" si="625"/>
        <v>0</v>
      </c>
      <c r="CD21" s="36">
        <v>0</v>
      </c>
      <c r="CE21" s="27">
        <f t="shared" si="626"/>
        <v>0</v>
      </c>
      <c r="CF21" s="36">
        <v>0</v>
      </c>
      <c r="CG21" s="27">
        <f t="shared" si="627"/>
        <v>0</v>
      </c>
      <c r="CH21" s="36">
        <v>1</v>
      </c>
      <c r="CI21" s="27">
        <f t="shared" si="628"/>
        <v>5</v>
      </c>
      <c r="CJ21" s="36">
        <v>0</v>
      </c>
      <c r="CK21" s="27">
        <f t="shared" si="629"/>
        <v>0</v>
      </c>
      <c r="CL21" s="36">
        <v>0</v>
      </c>
      <c r="CM21" s="27">
        <f t="shared" si="630"/>
        <v>0</v>
      </c>
      <c r="CN21" s="36">
        <v>0</v>
      </c>
      <c r="CO21" s="27">
        <f t="shared" si="631"/>
        <v>0</v>
      </c>
      <c r="CP21" s="36">
        <v>0</v>
      </c>
      <c r="CQ21" s="27">
        <f t="shared" si="632"/>
        <v>0</v>
      </c>
      <c r="CR21" s="36">
        <v>0</v>
      </c>
      <c r="CS21" s="27">
        <f t="shared" si="633"/>
        <v>0</v>
      </c>
      <c r="CT21" s="36">
        <v>0</v>
      </c>
      <c r="CU21" s="27">
        <f t="shared" si="634"/>
        <v>0</v>
      </c>
      <c r="CV21" s="36">
        <v>0</v>
      </c>
      <c r="CW21" s="27">
        <f t="shared" si="635"/>
        <v>0</v>
      </c>
      <c r="CX21" s="36">
        <v>0</v>
      </c>
      <c r="CY21" s="27">
        <f t="shared" si="636"/>
        <v>0</v>
      </c>
      <c r="CZ21" s="36">
        <v>0</v>
      </c>
      <c r="DA21" s="27">
        <f t="shared" si="637"/>
        <v>0</v>
      </c>
      <c r="DB21" s="36">
        <v>0</v>
      </c>
      <c r="DC21" s="27">
        <f t="shared" si="638"/>
        <v>0</v>
      </c>
      <c r="DD21" s="36">
        <v>0</v>
      </c>
      <c r="DE21" s="27">
        <f t="shared" si="639"/>
        <v>0</v>
      </c>
      <c r="DF21" s="36">
        <v>0</v>
      </c>
      <c r="DG21" s="27">
        <f t="shared" si="640"/>
        <v>0</v>
      </c>
      <c r="DH21" s="36">
        <v>0</v>
      </c>
      <c r="DI21" s="27">
        <f t="shared" si="641"/>
        <v>0</v>
      </c>
      <c r="DJ21" s="36">
        <v>0</v>
      </c>
      <c r="DK21" s="27">
        <f t="shared" si="642"/>
        <v>0</v>
      </c>
      <c r="DL21" s="36">
        <v>0</v>
      </c>
      <c r="DM21" s="27">
        <f t="shared" si="643"/>
        <v>0</v>
      </c>
      <c r="DN21" s="36">
        <v>0</v>
      </c>
      <c r="DO21" s="27">
        <f t="shared" si="644"/>
        <v>0</v>
      </c>
      <c r="DP21" s="36">
        <v>0</v>
      </c>
      <c r="DQ21" s="27">
        <f t="shared" si="645"/>
        <v>0</v>
      </c>
      <c r="DR21" s="36">
        <v>0</v>
      </c>
      <c r="DS21" s="27">
        <f t="shared" si="646"/>
        <v>0</v>
      </c>
      <c r="DT21" s="36">
        <v>0</v>
      </c>
      <c r="DU21" s="27">
        <f t="shared" si="647"/>
        <v>0</v>
      </c>
      <c r="DV21" s="36">
        <v>0</v>
      </c>
      <c r="DW21" s="27">
        <f t="shared" si="648"/>
        <v>0</v>
      </c>
      <c r="DX21" s="36">
        <v>0</v>
      </c>
      <c r="DY21" s="27">
        <f t="shared" si="649"/>
        <v>0</v>
      </c>
      <c r="DZ21" s="36">
        <v>0</v>
      </c>
      <c r="EA21" s="27">
        <f t="shared" si="650"/>
        <v>0</v>
      </c>
      <c r="EB21" s="36">
        <v>0</v>
      </c>
      <c r="EC21" s="27">
        <f t="shared" si="651"/>
        <v>0</v>
      </c>
      <c r="ED21" s="36">
        <v>0</v>
      </c>
      <c r="EE21" s="27">
        <f t="shared" si="652"/>
        <v>0</v>
      </c>
      <c r="EF21" s="36">
        <v>1</v>
      </c>
      <c r="EG21" s="27">
        <f t="shared" si="653"/>
        <v>5</v>
      </c>
      <c r="EH21" s="36">
        <v>1</v>
      </c>
      <c r="EI21" s="27">
        <f t="shared" si="654"/>
        <v>5</v>
      </c>
      <c r="EJ21" s="36">
        <v>0</v>
      </c>
      <c r="EK21" s="27">
        <f t="shared" si="655"/>
        <v>0</v>
      </c>
      <c r="EL21" s="36">
        <v>0</v>
      </c>
      <c r="EM21" s="27">
        <f t="shared" si="656"/>
        <v>0</v>
      </c>
      <c r="EN21" s="36">
        <v>0</v>
      </c>
      <c r="EO21" s="27">
        <f t="shared" si="657"/>
        <v>0</v>
      </c>
      <c r="EP21" s="36">
        <v>1</v>
      </c>
      <c r="EQ21" s="27">
        <f t="shared" si="658"/>
        <v>5</v>
      </c>
      <c r="ER21" s="36">
        <v>0</v>
      </c>
      <c r="ES21" s="27">
        <f t="shared" si="659"/>
        <v>0</v>
      </c>
      <c r="ET21" s="36">
        <v>0</v>
      </c>
      <c r="EU21" s="27">
        <f t="shared" si="660"/>
        <v>0</v>
      </c>
      <c r="EV21" s="36">
        <v>0</v>
      </c>
      <c r="EW21" s="27">
        <f t="shared" si="661"/>
        <v>0</v>
      </c>
      <c r="EX21" s="36">
        <v>0</v>
      </c>
      <c r="EY21" s="27">
        <f t="shared" si="662"/>
        <v>0</v>
      </c>
      <c r="EZ21" s="36">
        <v>0</v>
      </c>
      <c r="FA21" s="27">
        <f t="shared" si="663"/>
        <v>0</v>
      </c>
      <c r="FB21" s="36">
        <v>0</v>
      </c>
      <c r="FC21" s="27">
        <f t="shared" si="664"/>
        <v>0</v>
      </c>
      <c r="FD21" s="36">
        <v>0</v>
      </c>
      <c r="FE21" s="27">
        <f t="shared" si="665"/>
        <v>0</v>
      </c>
      <c r="FF21" s="36">
        <v>0</v>
      </c>
      <c r="FG21" s="27">
        <f t="shared" si="666"/>
        <v>0</v>
      </c>
      <c r="FH21" s="36">
        <v>0</v>
      </c>
      <c r="FI21" s="27">
        <f t="shared" si="667"/>
        <v>0</v>
      </c>
      <c r="FJ21" s="36">
        <v>0</v>
      </c>
      <c r="FK21" s="27">
        <f t="shared" si="668"/>
        <v>0</v>
      </c>
      <c r="FL21" s="36">
        <v>0</v>
      </c>
      <c r="FM21" s="27">
        <f t="shared" si="669"/>
        <v>0</v>
      </c>
      <c r="FN21" s="36">
        <v>0</v>
      </c>
      <c r="FO21" s="27">
        <f t="shared" si="670"/>
        <v>0</v>
      </c>
      <c r="FP21" s="36">
        <v>0</v>
      </c>
      <c r="FQ21" s="27">
        <f t="shared" si="671"/>
        <v>0</v>
      </c>
      <c r="FR21" s="36">
        <v>0</v>
      </c>
      <c r="FS21" s="27">
        <f t="shared" si="672"/>
        <v>0</v>
      </c>
      <c r="FT21" s="36">
        <v>0</v>
      </c>
      <c r="FU21" s="27">
        <f t="shared" si="673"/>
        <v>0</v>
      </c>
      <c r="FV21" s="36">
        <v>0</v>
      </c>
      <c r="FW21" s="27">
        <f t="shared" si="674"/>
        <v>0</v>
      </c>
      <c r="FX21" s="36">
        <v>0</v>
      </c>
      <c r="FY21" s="27">
        <f t="shared" si="675"/>
        <v>0</v>
      </c>
      <c r="FZ21" s="36">
        <v>0</v>
      </c>
      <c r="GA21" s="27">
        <f t="shared" si="676"/>
        <v>0</v>
      </c>
      <c r="GB21" s="36">
        <v>0</v>
      </c>
      <c r="GC21" s="27">
        <f t="shared" si="677"/>
        <v>0</v>
      </c>
      <c r="GD21" s="36">
        <v>0</v>
      </c>
      <c r="GE21" s="27">
        <f t="shared" si="678"/>
        <v>0</v>
      </c>
      <c r="GF21" s="36">
        <v>0</v>
      </c>
      <c r="GG21" s="27">
        <f t="shared" si="679"/>
        <v>0</v>
      </c>
      <c r="GH21" s="36">
        <v>0</v>
      </c>
      <c r="GI21" s="27">
        <f t="shared" si="680"/>
        <v>0</v>
      </c>
      <c r="GJ21" s="36">
        <v>0</v>
      </c>
      <c r="GK21" s="27">
        <f t="shared" si="681"/>
        <v>0</v>
      </c>
      <c r="GL21" s="36">
        <v>0</v>
      </c>
      <c r="GM21" s="27">
        <f t="shared" si="682"/>
        <v>0</v>
      </c>
      <c r="GN21" s="36">
        <v>0</v>
      </c>
      <c r="GO21" s="27">
        <f t="shared" si="683"/>
        <v>0</v>
      </c>
      <c r="GP21" s="36">
        <v>1</v>
      </c>
      <c r="GQ21" s="27">
        <f t="shared" si="684"/>
        <v>5</v>
      </c>
      <c r="GR21" s="36">
        <v>0</v>
      </c>
      <c r="GS21" s="27">
        <f t="shared" si="685"/>
        <v>0</v>
      </c>
      <c r="GT21" s="36">
        <v>0</v>
      </c>
      <c r="GU21" s="27">
        <f t="shared" si="686"/>
        <v>0</v>
      </c>
      <c r="GV21" s="36">
        <v>0</v>
      </c>
      <c r="GW21" s="27">
        <f t="shared" si="687"/>
        <v>0</v>
      </c>
      <c r="GX21" s="36">
        <v>0</v>
      </c>
      <c r="GY21" s="27">
        <f t="shared" si="688"/>
        <v>0</v>
      </c>
      <c r="GZ21" s="36">
        <v>0</v>
      </c>
      <c r="HA21" s="27">
        <f t="shared" si="689"/>
        <v>0</v>
      </c>
      <c r="HB21" s="36">
        <v>0</v>
      </c>
      <c r="HC21" s="27">
        <f t="shared" si="690"/>
        <v>0</v>
      </c>
      <c r="HD21" s="36">
        <v>0</v>
      </c>
      <c r="HE21" s="27">
        <f t="shared" si="691"/>
        <v>0</v>
      </c>
      <c r="HF21" s="36">
        <v>0</v>
      </c>
      <c r="HG21" s="27">
        <f t="shared" si="692"/>
        <v>0</v>
      </c>
      <c r="HH21" s="36">
        <v>0</v>
      </c>
      <c r="HI21" s="27">
        <f t="shared" si="693"/>
        <v>0</v>
      </c>
      <c r="HJ21" s="36">
        <v>0</v>
      </c>
      <c r="HK21" s="27">
        <f t="shared" si="694"/>
        <v>0</v>
      </c>
      <c r="HL21" s="36">
        <v>0</v>
      </c>
      <c r="HM21" s="27">
        <f t="shared" si="695"/>
        <v>0</v>
      </c>
      <c r="HN21" s="36">
        <v>0</v>
      </c>
      <c r="HO21" s="27">
        <f t="shared" si="696"/>
        <v>0</v>
      </c>
      <c r="HP21" s="36">
        <v>0</v>
      </c>
      <c r="HQ21" s="27">
        <f t="shared" si="697"/>
        <v>0</v>
      </c>
      <c r="HR21" s="36">
        <v>0</v>
      </c>
      <c r="HS21" s="27">
        <f t="shared" si="698"/>
        <v>0</v>
      </c>
      <c r="HT21" s="36">
        <v>0</v>
      </c>
      <c r="HU21" s="27">
        <f t="shared" si="699"/>
        <v>0</v>
      </c>
      <c r="HV21" s="36">
        <v>0</v>
      </c>
      <c r="HW21" s="27">
        <f t="shared" si="700"/>
        <v>0</v>
      </c>
      <c r="HX21" s="36">
        <v>0</v>
      </c>
      <c r="HY21" s="27">
        <f t="shared" si="701"/>
        <v>0</v>
      </c>
      <c r="HZ21" s="36">
        <v>0</v>
      </c>
      <c r="IA21" s="27">
        <f t="shared" si="702"/>
        <v>0</v>
      </c>
      <c r="IB21" s="36">
        <v>0</v>
      </c>
      <c r="IC21" s="27">
        <f t="shared" si="703"/>
        <v>0</v>
      </c>
      <c r="ID21" s="36">
        <v>0</v>
      </c>
      <c r="IE21" s="27">
        <f t="shared" si="704"/>
        <v>0</v>
      </c>
      <c r="IF21" s="36">
        <v>0</v>
      </c>
      <c r="IG21" s="27">
        <f t="shared" si="705"/>
        <v>0</v>
      </c>
      <c r="IH21" s="36">
        <v>0</v>
      </c>
      <c r="II21" s="27">
        <f t="shared" si="706"/>
        <v>0</v>
      </c>
      <c r="IJ21" s="36">
        <v>0</v>
      </c>
      <c r="IK21" s="27">
        <f t="shared" si="707"/>
        <v>0</v>
      </c>
      <c r="IL21" s="36">
        <v>0</v>
      </c>
      <c r="IM21" s="27">
        <f t="shared" si="708"/>
        <v>0</v>
      </c>
      <c r="IN21" s="36">
        <v>0</v>
      </c>
      <c r="IO21" s="27">
        <f t="shared" si="709"/>
        <v>0</v>
      </c>
      <c r="IP21" s="36">
        <v>0</v>
      </c>
      <c r="IQ21" s="27">
        <f t="shared" si="710"/>
        <v>0</v>
      </c>
      <c r="IR21" s="36">
        <v>0</v>
      </c>
      <c r="IS21" s="27">
        <f t="shared" si="711"/>
        <v>0</v>
      </c>
      <c r="IT21" s="36">
        <v>0</v>
      </c>
      <c r="IU21" s="27">
        <f t="shared" si="712"/>
        <v>0</v>
      </c>
      <c r="IV21" s="36">
        <v>0</v>
      </c>
      <c r="IW21" s="27">
        <f t="shared" si="713"/>
        <v>0</v>
      </c>
      <c r="IX21" s="36">
        <v>0</v>
      </c>
      <c r="IY21" s="27">
        <f t="shared" si="714"/>
        <v>0</v>
      </c>
      <c r="IZ21" s="36">
        <v>0</v>
      </c>
      <c r="JA21" s="27">
        <f t="shared" si="715"/>
        <v>0</v>
      </c>
      <c r="JB21" s="36">
        <v>0</v>
      </c>
      <c r="JC21" s="27">
        <f t="shared" si="716"/>
        <v>0</v>
      </c>
      <c r="JD21" s="36">
        <v>0</v>
      </c>
      <c r="JE21" s="27">
        <f t="shared" si="717"/>
        <v>0</v>
      </c>
      <c r="JF21" s="36">
        <v>0</v>
      </c>
      <c r="JG21" s="27">
        <f t="shared" si="718"/>
        <v>0</v>
      </c>
      <c r="JH21" s="36">
        <v>0</v>
      </c>
      <c r="JI21" s="27">
        <f t="shared" si="719"/>
        <v>0</v>
      </c>
      <c r="JJ21" s="36">
        <v>0</v>
      </c>
      <c r="JK21" s="27">
        <f t="shared" si="720"/>
        <v>0</v>
      </c>
      <c r="JL21" s="36">
        <v>1</v>
      </c>
      <c r="JM21" s="27">
        <f t="shared" si="721"/>
        <v>5</v>
      </c>
      <c r="JN21" s="36">
        <v>0</v>
      </c>
      <c r="JO21" s="27">
        <f t="shared" si="722"/>
        <v>0</v>
      </c>
      <c r="JP21" s="36">
        <v>0</v>
      </c>
      <c r="JQ21" s="27">
        <f t="shared" si="723"/>
        <v>0</v>
      </c>
      <c r="JR21" s="36">
        <v>0</v>
      </c>
      <c r="JS21" s="27">
        <f t="shared" si="724"/>
        <v>0</v>
      </c>
      <c r="JT21" s="36">
        <v>0</v>
      </c>
      <c r="JU21" s="27">
        <f t="shared" si="725"/>
        <v>0</v>
      </c>
      <c r="JV21" s="36">
        <v>0</v>
      </c>
      <c r="JW21" s="27">
        <f t="shared" si="726"/>
        <v>0</v>
      </c>
      <c r="JX21" s="36">
        <v>0</v>
      </c>
      <c r="JY21" s="27">
        <f t="shared" si="727"/>
        <v>0</v>
      </c>
      <c r="JZ21" s="36">
        <v>0</v>
      </c>
      <c r="KA21" s="27">
        <f t="shared" si="728"/>
        <v>0</v>
      </c>
      <c r="KB21" s="36">
        <v>0</v>
      </c>
      <c r="KC21" s="27">
        <f t="shared" si="729"/>
        <v>0</v>
      </c>
      <c r="KD21" s="36">
        <v>0</v>
      </c>
      <c r="KE21" s="27">
        <f t="shared" si="730"/>
        <v>0</v>
      </c>
      <c r="KF21" s="36">
        <v>0</v>
      </c>
      <c r="KG21" s="27">
        <f t="shared" si="731"/>
        <v>0</v>
      </c>
      <c r="KH21" s="36">
        <v>0</v>
      </c>
      <c r="KI21" s="27">
        <f t="shared" si="732"/>
        <v>0</v>
      </c>
    </row>
    <row r="22" spans="1:295" ht="15.75" customHeight="1" x14ac:dyDescent="0.25">
      <c r="A22" s="12" t="s">
        <v>39</v>
      </c>
      <c r="B22" s="13">
        <v>5</v>
      </c>
      <c r="C22" s="38">
        <f t="shared" si="440"/>
        <v>1.9230769230769232E-2</v>
      </c>
      <c r="D22" s="36">
        <v>1</v>
      </c>
      <c r="E22" s="27">
        <f t="shared" si="587"/>
        <v>5</v>
      </c>
      <c r="F22" s="36">
        <v>0</v>
      </c>
      <c r="G22" s="27">
        <f t="shared" si="588"/>
        <v>0</v>
      </c>
      <c r="H22" s="36">
        <v>0</v>
      </c>
      <c r="I22" s="27">
        <f t="shared" si="589"/>
        <v>0</v>
      </c>
      <c r="J22" s="36">
        <v>1</v>
      </c>
      <c r="K22" s="27">
        <f t="shared" si="590"/>
        <v>5</v>
      </c>
      <c r="L22" s="36">
        <v>1</v>
      </c>
      <c r="M22" s="27">
        <f t="shared" si="591"/>
        <v>5</v>
      </c>
      <c r="N22" s="36">
        <v>0</v>
      </c>
      <c r="O22" s="27">
        <f t="shared" si="592"/>
        <v>0</v>
      </c>
      <c r="P22" s="36">
        <v>1</v>
      </c>
      <c r="Q22" s="27">
        <f t="shared" si="593"/>
        <v>5</v>
      </c>
      <c r="R22" s="36">
        <v>0</v>
      </c>
      <c r="S22" s="27">
        <f t="shared" si="594"/>
        <v>0</v>
      </c>
      <c r="T22" s="36">
        <v>0</v>
      </c>
      <c r="U22" s="27">
        <f t="shared" si="595"/>
        <v>0</v>
      </c>
      <c r="V22" s="36">
        <v>0</v>
      </c>
      <c r="W22" s="27">
        <f t="shared" si="596"/>
        <v>0</v>
      </c>
      <c r="X22" s="36">
        <v>1</v>
      </c>
      <c r="Y22" s="27">
        <f t="shared" si="597"/>
        <v>5</v>
      </c>
      <c r="Z22" s="36">
        <v>1</v>
      </c>
      <c r="AA22" s="27">
        <f t="shared" si="598"/>
        <v>5</v>
      </c>
      <c r="AB22" s="36">
        <v>1</v>
      </c>
      <c r="AC22" s="27">
        <f t="shared" si="599"/>
        <v>5</v>
      </c>
      <c r="AD22" s="36">
        <v>1</v>
      </c>
      <c r="AE22" s="27">
        <f t="shared" si="600"/>
        <v>5</v>
      </c>
      <c r="AF22" s="36">
        <v>1</v>
      </c>
      <c r="AG22" s="27">
        <f t="shared" si="601"/>
        <v>5</v>
      </c>
      <c r="AH22" s="36">
        <v>0</v>
      </c>
      <c r="AI22" s="27">
        <f t="shared" si="602"/>
        <v>0</v>
      </c>
      <c r="AJ22" s="36">
        <v>0</v>
      </c>
      <c r="AK22" s="27">
        <f t="shared" si="603"/>
        <v>0</v>
      </c>
      <c r="AL22" s="36">
        <v>0</v>
      </c>
      <c r="AM22" s="27">
        <f t="shared" si="604"/>
        <v>0</v>
      </c>
      <c r="AN22" s="36">
        <v>0</v>
      </c>
      <c r="AO22" s="27">
        <f t="shared" si="605"/>
        <v>0</v>
      </c>
      <c r="AP22" s="36">
        <v>0</v>
      </c>
      <c r="AQ22" s="27">
        <f t="shared" si="606"/>
        <v>0</v>
      </c>
      <c r="AR22" s="36">
        <v>1</v>
      </c>
      <c r="AS22" s="27">
        <f t="shared" si="607"/>
        <v>5</v>
      </c>
      <c r="AT22" s="36">
        <v>0</v>
      </c>
      <c r="AU22" s="27">
        <f t="shared" si="608"/>
        <v>0</v>
      </c>
      <c r="AV22" s="36">
        <v>0</v>
      </c>
      <c r="AW22" s="27">
        <f t="shared" si="609"/>
        <v>0</v>
      </c>
      <c r="AX22" s="36">
        <v>0</v>
      </c>
      <c r="AY22" s="27">
        <f t="shared" si="610"/>
        <v>0</v>
      </c>
      <c r="AZ22" s="36">
        <v>0</v>
      </c>
      <c r="BA22" s="27">
        <f t="shared" si="611"/>
        <v>0</v>
      </c>
      <c r="BB22" s="36">
        <v>1</v>
      </c>
      <c r="BC22" s="27">
        <f t="shared" si="612"/>
        <v>5</v>
      </c>
      <c r="BD22" s="36">
        <v>0</v>
      </c>
      <c r="BE22" s="27">
        <f t="shared" si="613"/>
        <v>0</v>
      </c>
      <c r="BF22" s="36">
        <v>0</v>
      </c>
      <c r="BG22" s="27">
        <f t="shared" si="614"/>
        <v>0</v>
      </c>
      <c r="BH22" s="36">
        <v>1</v>
      </c>
      <c r="BI22" s="27">
        <f t="shared" si="615"/>
        <v>5</v>
      </c>
      <c r="BJ22" s="36">
        <v>1</v>
      </c>
      <c r="BK22" s="27">
        <f t="shared" si="616"/>
        <v>5</v>
      </c>
      <c r="BL22" s="36">
        <v>1</v>
      </c>
      <c r="BM22" s="27">
        <f t="shared" si="617"/>
        <v>5</v>
      </c>
      <c r="BN22" s="36">
        <v>1</v>
      </c>
      <c r="BO22" s="27">
        <f t="shared" si="618"/>
        <v>5</v>
      </c>
      <c r="BP22" s="36">
        <v>0</v>
      </c>
      <c r="BQ22" s="27">
        <f t="shared" si="619"/>
        <v>0</v>
      </c>
      <c r="BR22" s="36">
        <v>0</v>
      </c>
      <c r="BS22" s="27">
        <f t="shared" si="620"/>
        <v>0</v>
      </c>
      <c r="BT22" s="36">
        <v>0</v>
      </c>
      <c r="BU22" s="27">
        <f t="shared" si="621"/>
        <v>0</v>
      </c>
      <c r="BV22" s="36">
        <v>0</v>
      </c>
      <c r="BW22" s="27">
        <f t="shared" si="622"/>
        <v>0</v>
      </c>
      <c r="BX22" s="36">
        <v>0</v>
      </c>
      <c r="BY22" s="27">
        <f t="shared" si="623"/>
        <v>0</v>
      </c>
      <c r="BZ22" s="36">
        <v>0</v>
      </c>
      <c r="CA22" s="27">
        <f t="shared" si="624"/>
        <v>0</v>
      </c>
      <c r="CB22" s="36">
        <v>0</v>
      </c>
      <c r="CC22" s="27">
        <f t="shared" si="625"/>
        <v>0</v>
      </c>
      <c r="CD22" s="36">
        <v>0</v>
      </c>
      <c r="CE22" s="27">
        <f t="shared" si="626"/>
        <v>0</v>
      </c>
      <c r="CF22" s="36">
        <v>1</v>
      </c>
      <c r="CG22" s="27">
        <f t="shared" si="627"/>
        <v>5</v>
      </c>
      <c r="CH22" s="36">
        <v>1</v>
      </c>
      <c r="CI22" s="27">
        <f t="shared" si="628"/>
        <v>5</v>
      </c>
      <c r="CJ22" s="36">
        <v>0</v>
      </c>
      <c r="CK22" s="27">
        <f t="shared" si="629"/>
        <v>0</v>
      </c>
      <c r="CL22" s="36">
        <v>0</v>
      </c>
      <c r="CM22" s="27">
        <f t="shared" si="630"/>
        <v>0</v>
      </c>
      <c r="CN22" s="36">
        <v>0</v>
      </c>
      <c r="CO22" s="27">
        <f t="shared" si="631"/>
        <v>0</v>
      </c>
      <c r="CP22" s="36">
        <v>0</v>
      </c>
      <c r="CQ22" s="27">
        <f t="shared" si="632"/>
        <v>0</v>
      </c>
      <c r="CR22" s="36">
        <v>0</v>
      </c>
      <c r="CS22" s="27">
        <f t="shared" si="633"/>
        <v>0</v>
      </c>
      <c r="CT22" s="36">
        <v>0</v>
      </c>
      <c r="CU22" s="27">
        <f t="shared" si="634"/>
        <v>0</v>
      </c>
      <c r="CV22" s="36">
        <v>0</v>
      </c>
      <c r="CW22" s="27">
        <f t="shared" si="635"/>
        <v>0</v>
      </c>
      <c r="CX22" s="36">
        <v>0</v>
      </c>
      <c r="CY22" s="27">
        <f t="shared" si="636"/>
        <v>0</v>
      </c>
      <c r="CZ22" s="36">
        <v>0</v>
      </c>
      <c r="DA22" s="27">
        <f t="shared" si="637"/>
        <v>0</v>
      </c>
      <c r="DB22" s="36">
        <v>0</v>
      </c>
      <c r="DC22" s="27">
        <f t="shared" si="638"/>
        <v>0</v>
      </c>
      <c r="DD22" s="36">
        <v>0</v>
      </c>
      <c r="DE22" s="27">
        <f t="shared" si="639"/>
        <v>0</v>
      </c>
      <c r="DF22" s="36">
        <v>0</v>
      </c>
      <c r="DG22" s="27">
        <f t="shared" si="640"/>
        <v>0</v>
      </c>
      <c r="DH22" s="36">
        <v>0</v>
      </c>
      <c r="DI22" s="27">
        <f t="shared" si="641"/>
        <v>0</v>
      </c>
      <c r="DJ22" s="36">
        <v>1</v>
      </c>
      <c r="DK22" s="27">
        <f t="shared" si="642"/>
        <v>5</v>
      </c>
      <c r="DL22" s="36">
        <v>1</v>
      </c>
      <c r="DM22" s="27">
        <f t="shared" si="643"/>
        <v>5</v>
      </c>
      <c r="DN22" s="36">
        <v>0</v>
      </c>
      <c r="DO22" s="27">
        <f t="shared" si="644"/>
        <v>0</v>
      </c>
      <c r="DP22" s="36">
        <v>0</v>
      </c>
      <c r="DQ22" s="27">
        <f t="shared" si="645"/>
        <v>0</v>
      </c>
      <c r="DR22" s="36">
        <v>0</v>
      </c>
      <c r="DS22" s="27">
        <f t="shared" si="646"/>
        <v>0</v>
      </c>
      <c r="DT22" s="36">
        <v>0</v>
      </c>
      <c r="DU22" s="27">
        <f t="shared" si="647"/>
        <v>0</v>
      </c>
      <c r="DV22" s="36">
        <v>0</v>
      </c>
      <c r="DW22" s="27">
        <f t="shared" si="648"/>
        <v>0</v>
      </c>
      <c r="DX22" s="36">
        <v>0</v>
      </c>
      <c r="DY22" s="27">
        <f t="shared" si="649"/>
        <v>0</v>
      </c>
      <c r="DZ22" s="36">
        <v>0</v>
      </c>
      <c r="EA22" s="27">
        <f t="shared" si="650"/>
        <v>0</v>
      </c>
      <c r="EB22" s="36">
        <v>1</v>
      </c>
      <c r="EC22" s="27">
        <f t="shared" si="651"/>
        <v>5</v>
      </c>
      <c r="ED22" s="36">
        <v>0</v>
      </c>
      <c r="EE22" s="27">
        <f t="shared" si="652"/>
        <v>0</v>
      </c>
      <c r="EF22" s="36">
        <v>1</v>
      </c>
      <c r="EG22" s="27">
        <f t="shared" si="653"/>
        <v>5</v>
      </c>
      <c r="EH22" s="36">
        <v>1</v>
      </c>
      <c r="EI22" s="27">
        <f t="shared" si="654"/>
        <v>5</v>
      </c>
      <c r="EJ22" s="36">
        <v>1</v>
      </c>
      <c r="EK22" s="27">
        <f t="shared" si="655"/>
        <v>5</v>
      </c>
      <c r="EL22" s="36">
        <v>1</v>
      </c>
      <c r="EM22" s="27">
        <f t="shared" si="656"/>
        <v>5</v>
      </c>
      <c r="EN22" s="36">
        <v>0</v>
      </c>
      <c r="EO22" s="27">
        <f t="shared" si="657"/>
        <v>0</v>
      </c>
      <c r="EP22" s="36">
        <v>1</v>
      </c>
      <c r="EQ22" s="27">
        <f t="shared" si="658"/>
        <v>5</v>
      </c>
      <c r="ER22" s="36">
        <v>1</v>
      </c>
      <c r="ES22" s="27">
        <f t="shared" si="659"/>
        <v>5</v>
      </c>
      <c r="ET22" s="36">
        <v>0.5</v>
      </c>
      <c r="EU22" s="27">
        <f t="shared" si="660"/>
        <v>2.5</v>
      </c>
      <c r="EV22" s="36">
        <v>0</v>
      </c>
      <c r="EW22" s="27">
        <f t="shared" si="661"/>
        <v>0</v>
      </c>
      <c r="EX22" s="36">
        <v>1</v>
      </c>
      <c r="EY22" s="27">
        <f t="shared" si="662"/>
        <v>5</v>
      </c>
      <c r="EZ22" s="36">
        <v>0</v>
      </c>
      <c r="FA22" s="27">
        <f t="shared" si="663"/>
        <v>0</v>
      </c>
      <c r="FB22" s="36">
        <v>1</v>
      </c>
      <c r="FC22" s="27">
        <f t="shared" si="664"/>
        <v>5</v>
      </c>
      <c r="FD22" s="36">
        <v>1</v>
      </c>
      <c r="FE22" s="27">
        <f t="shared" si="665"/>
        <v>5</v>
      </c>
      <c r="FF22" s="36">
        <v>0</v>
      </c>
      <c r="FG22" s="27">
        <f t="shared" si="666"/>
        <v>0</v>
      </c>
      <c r="FH22" s="36">
        <v>0</v>
      </c>
      <c r="FI22" s="27">
        <f t="shared" si="667"/>
        <v>0</v>
      </c>
      <c r="FJ22" s="36">
        <v>1</v>
      </c>
      <c r="FK22" s="27">
        <f t="shared" si="668"/>
        <v>5</v>
      </c>
      <c r="FL22" s="36">
        <v>1</v>
      </c>
      <c r="FM22" s="27">
        <f t="shared" si="669"/>
        <v>5</v>
      </c>
      <c r="FN22" s="36">
        <v>0</v>
      </c>
      <c r="FO22" s="27">
        <f t="shared" si="670"/>
        <v>0</v>
      </c>
      <c r="FP22" s="36">
        <v>0</v>
      </c>
      <c r="FQ22" s="27">
        <f t="shared" si="671"/>
        <v>0</v>
      </c>
      <c r="FR22" s="36">
        <v>1</v>
      </c>
      <c r="FS22" s="27">
        <f t="shared" si="672"/>
        <v>5</v>
      </c>
      <c r="FT22" s="36">
        <v>0</v>
      </c>
      <c r="FU22" s="27">
        <f t="shared" si="673"/>
        <v>0</v>
      </c>
      <c r="FV22" s="36">
        <v>1</v>
      </c>
      <c r="FW22" s="27">
        <f t="shared" si="674"/>
        <v>5</v>
      </c>
      <c r="FX22" s="36">
        <v>1</v>
      </c>
      <c r="FY22" s="27">
        <f t="shared" si="675"/>
        <v>5</v>
      </c>
      <c r="FZ22" s="36">
        <v>1</v>
      </c>
      <c r="GA22" s="27">
        <f t="shared" si="676"/>
        <v>5</v>
      </c>
      <c r="GB22" s="36">
        <v>0</v>
      </c>
      <c r="GC22" s="27">
        <f t="shared" si="677"/>
        <v>0</v>
      </c>
      <c r="GD22" s="36">
        <v>0</v>
      </c>
      <c r="GE22" s="27">
        <f t="shared" si="678"/>
        <v>0</v>
      </c>
      <c r="GF22" s="36">
        <v>0</v>
      </c>
      <c r="GG22" s="27">
        <f t="shared" si="679"/>
        <v>0</v>
      </c>
      <c r="GH22" s="36">
        <v>0</v>
      </c>
      <c r="GI22" s="27">
        <f t="shared" si="680"/>
        <v>0</v>
      </c>
      <c r="GJ22" s="36">
        <v>1</v>
      </c>
      <c r="GK22" s="27">
        <f t="shared" si="681"/>
        <v>5</v>
      </c>
      <c r="GL22" s="36">
        <v>0</v>
      </c>
      <c r="GM22" s="27">
        <f t="shared" si="682"/>
        <v>0</v>
      </c>
      <c r="GN22" s="36">
        <v>0</v>
      </c>
      <c r="GO22" s="27">
        <f t="shared" si="683"/>
        <v>0</v>
      </c>
      <c r="GP22" s="36">
        <v>1</v>
      </c>
      <c r="GQ22" s="27">
        <f t="shared" si="684"/>
        <v>5</v>
      </c>
      <c r="GR22" s="36">
        <v>0</v>
      </c>
      <c r="GS22" s="27">
        <f t="shared" si="685"/>
        <v>0</v>
      </c>
      <c r="GT22" s="36">
        <v>1</v>
      </c>
      <c r="GU22" s="27">
        <f t="shared" si="686"/>
        <v>5</v>
      </c>
      <c r="GV22" s="36">
        <v>1</v>
      </c>
      <c r="GW22" s="27">
        <f t="shared" si="687"/>
        <v>5</v>
      </c>
      <c r="GX22" s="36">
        <v>1</v>
      </c>
      <c r="GY22" s="27">
        <f t="shared" si="688"/>
        <v>5</v>
      </c>
      <c r="GZ22" s="36">
        <v>1</v>
      </c>
      <c r="HA22" s="27">
        <f t="shared" si="689"/>
        <v>5</v>
      </c>
      <c r="HB22" s="36">
        <v>0</v>
      </c>
      <c r="HC22" s="27">
        <f t="shared" si="690"/>
        <v>0</v>
      </c>
      <c r="HD22" s="36">
        <v>1</v>
      </c>
      <c r="HE22" s="27">
        <f t="shared" si="691"/>
        <v>5</v>
      </c>
      <c r="HF22" s="36">
        <v>1</v>
      </c>
      <c r="HG22" s="27">
        <f t="shared" si="692"/>
        <v>5</v>
      </c>
      <c r="HH22" s="36">
        <v>0</v>
      </c>
      <c r="HI22" s="27">
        <f t="shared" si="693"/>
        <v>0</v>
      </c>
      <c r="HJ22" s="36">
        <v>1</v>
      </c>
      <c r="HK22" s="27">
        <f t="shared" si="694"/>
        <v>5</v>
      </c>
      <c r="HL22" s="36">
        <v>1</v>
      </c>
      <c r="HM22" s="27">
        <f t="shared" si="695"/>
        <v>5</v>
      </c>
      <c r="HN22" s="36">
        <v>1</v>
      </c>
      <c r="HO22" s="27">
        <f t="shared" si="696"/>
        <v>5</v>
      </c>
      <c r="HP22" s="36">
        <v>1</v>
      </c>
      <c r="HQ22" s="27">
        <f t="shared" si="697"/>
        <v>5</v>
      </c>
      <c r="HR22" s="36">
        <v>0</v>
      </c>
      <c r="HS22" s="27">
        <f t="shared" si="698"/>
        <v>0</v>
      </c>
      <c r="HT22" s="36">
        <v>1</v>
      </c>
      <c r="HU22" s="27">
        <f t="shared" si="699"/>
        <v>5</v>
      </c>
      <c r="HV22" s="36">
        <v>1</v>
      </c>
      <c r="HW22" s="27">
        <f t="shared" si="700"/>
        <v>5</v>
      </c>
      <c r="HX22" s="36">
        <v>0</v>
      </c>
      <c r="HY22" s="27">
        <f t="shared" si="701"/>
        <v>0</v>
      </c>
      <c r="HZ22" s="36">
        <v>0</v>
      </c>
      <c r="IA22" s="27">
        <f t="shared" si="702"/>
        <v>0</v>
      </c>
      <c r="IB22" s="36">
        <v>1</v>
      </c>
      <c r="IC22" s="27">
        <f t="shared" si="703"/>
        <v>5</v>
      </c>
      <c r="ID22" s="36">
        <v>1</v>
      </c>
      <c r="IE22" s="27">
        <f t="shared" si="704"/>
        <v>5</v>
      </c>
      <c r="IF22" s="36">
        <v>1</v>
      </c>
      <c r="IG22" s="27">
        <f t="shared" si="705"/>
        <v>5</v>
      </c>
      <c r="IH22" s="36">
        <v>1</v>
      </c>
      <c r="II22" s="27">
        <f t="shared" si="706"/>
        <v>5</v>
      </c>
      <c r="IJ22" s="36">
        <v>1</v>
      </c>
      <c r="IK22" s="27">
        <f t="shared" si="707"/>
        <v>5</v>
      </c>
      <c r="IL22" s="36">
        <v>0</v>
      </c>
      <c r="IM22" s="27">
        <f t="shared" si="708"/>
        <v>0</v>
      </c>
      <c r="IN22" s="36">
        <v>0</v>
      </c>
      <c r="IO22" s="27">
        <f t="shared" si="709"/>
        <v>0</v>
      </c>
      <c r="IP22" s="36">
        <v>1</v>
      </c>
      <c r="IQ22" s="27">
        <f t="shared" si="710"/>
        <v>5</v>
      </c>
      <c r="IR22" s="36">
        <v>1</v>
      </c>
      <c r="IS22" s="27">
        <f t="shared" si="711"/>
        <v>5</v>
      </c>
      <c r="IT22" s="36">
        <v>0</v>
      </c>
      <c r="IU22" s="27">
        <f t="shared" si="712"/>
        <v>0</v>
      </c>
      <c r="IV22" s="36">
        <v>0</v>
      </c>
      <c r="IW22" s="27">
        <f t="shared" si="713"/>
        <v>0</v>
      </c>
      <c r="IX22" s="36">
        <v>1</v>
      </c>
      <c r="IY22" s="27">
        <f t="shared" si="714"/>
        <v>5</v>
      </c>
      <c r="IZ22" s="36">
        <v>1</v>
      </c>
      <c r="JA22" s="27">
        <f t="shared" si="715"/>
        <v>5</v>
      </c>
      <c r="JB22" s="36">
        <v>1</v>
      </c>
      <c r="JC22" s="27">
        <f t="shared" si="716"/>
        <v>5</v>
      </c>
      <c r="JD22" s="36">
        <v>1</v>
      </c>
      <c r="JE22" s="27">
        <f t="shared" si="717"/>
        <v>5</v>
      </c>
      <c r="JF22" s="36">
        <v>0</v>
      </c>
      <c r="JG22" s="27">
        <f t="shared" si="718"/>
        <v>0</v>
      </c>
      <c r="JH22" s="36">
        <v>0</v>
      </c>
      <c r="JI22" s="27">
        <f t="shared" si="719"/>
        <v>0</v>
      </c>
      <c r="JJ22" s="36">
        <v>1</v>
      </c>
      <c r="JK22" s="27">
        <f t="shared" si="720"/>
        <v>5</v>
      </c>
      <c r="JL22" s="36">
        <v>1</v>
      </c>
      <c r="JM22" s="27">
        <f t="shared" si="721"/>
        <v>5</v>
      </c>
      <c r="JN22" s="36">
        <v>0</v>
      </c>
      <c r="JO22" s="27">
        <f t="shared" si="722"/>
        <v>0</v>
      </c>
      <c r="JP22" s="36">
        <v>0</v>
      </c>
      <c r="JQ22" s="27">
        <f t="shared" si="723"/>
        <v>0</v>
      </c>
      <c r="JR22" s="36">
        <v>1</v>
      </c>
      <c r="JS22" s="27">
        <f t="shared" si="724"/>
        <v>5</v>
      </c>
      <c r="JT22" s="36">
        <v>0</v>
      </c>
      <c r="JU22" s="27">
        <f t="shared" si="725"/>
        <v>0</v>
      </c>
      <c r="JV22" s="36">
        <v>1</v>
      </c>
      <c r="JW22" s="27">
        <f t="shared" si="726"/>
        <v>5</v>
      </c>
      <c r="JX22" s="36">
        <v>0</v>
      </c>
      <c r="JY22" s="27">
        <f t="shared" si="727"/>
        <v>0</v>
      </c>
      <c r="JZ22" s="36">
        <v>0</v>
      </c>
      <c r="KA22" s="27">
        <f t="shared" si="728"/>
        <v>0</v>
      </c>
      <c r="KB22" s="36">
        <v>0</v>
      </c>
      <c r="KC22" s="27">
        <f t="shared" si="729"/>
        <v>0</v>
      </c>
      <c r="KD22" s="36">
        <v>0</v>
      </c>
      <c r="KE22" s="27">
        <f t="shared" si="730"/>
        <v>0</v>
      </c>
      <c r="KF22" s="36">
        <v>0</v>
      </c>
      <c r="KG22" s="27">
        <f t="shared" si="731"/>
        <v>0</v>
      </c>
      <c r="KH22" s="36">
        <v>0</v>
      </c>
      <c r="KI22" s="27">
        <f t="shared" si="732"/>
        <v>0</v>
      </c>
    </row>
    <row r="23" spans="1:295" ht="15.75" customHeight="1" x14ac:dyDescent="0.3">
      <c r="A23" s="8" t="s">
        <v>40</v>
      </c>
      <c r="B23" s="7"/>
      <c r="C23" s="39">
        <f>SUM(C17:C22)</f>
        <v>0.19230769230769229</v>
      </c>
      <c r="DX23" s="28" t="s">
        <v>212</v>
      </c>
      <c r="DZ23" s="28" t="s">
        <v>212</v>
      </c>
      <c r="EB23" s="28" t="s">
        <v>212</v>
      </c>
      <c r="ED23" s="28" t="s">
        <v>212</v>
      </c>
      <c r="EF23" s="28" t="s">
        <v>212</v>
      </c>
      <c r="EH23" s="28" t="s">
        <v>212</v>
      </c>
      <c r="EJ23" s="28" t="s">
        <v>212</v>
      </c>
      <c r="EL23" s="28" t="s">
        <v>212</v>
      </c>
      <c r="EN23" s="28" t="s">
        <v>212</v>
      </c>
      <c r="EP23" s="28" t="s">
        <v>212</v>
      </c>
      <c r="ER23" s="28" t="s">
        <v>212</v>
      </c>
      <c r="ET23" s="28" t="s">
        <v>212</v>
      </c>
      <c r="EV23" s="28" t="s">
        <v>212</v>
      </c>
      <c r="EX23" s="28" t="s">
        <v>212</v>
      </c>
      <c r="EZ23" s="28" t="s">
        <v>212</v>
      </c>
      <c r="FB23" s="28" t="s">
        <v>212</v>
      </c>
      <c r="FD23" s="28" t="s">
        <v>212</v>
      </c>
      <c r="FF23" s="28" t="s">
        <v>212</v>
      </c>
      <c r="FH23" s="28" t="s">
        <v>212</v>
      </c>
      <c r="FJ23" s="28" t="s">
        <v>212</v>
      </c>
      <c r="FL23" s="28" t="s">
        <v>212</v>
      </c>
      <c r="FN23" s="28" t="s">
        <v>212</v>
      </c>
      <c r="FP23" s="28" t="s">
        <v>212</v>
      </c>
      <c r="FR23" s="28" t="s">
        <v>212</v>
      </c>
      <c r="FT23" s="28" t="s">
        <v>212</v>
      </c>
      <c r="FV23" s="28" t="s">
        <v>212</v>
      </c>
      <c r="FX23" s="28" t="s">
        <v>212</v>
      </c>
      <c r="FZ23" s="28" t="s">
        <v>212</v>
      </c>
      <c r="GB23" s="28" t="s">
        <v>212</v>
      </c>
      <c r="GD23" s="28" t="s">
        <v>212</v>
      </c>
      <c r="GF23" s="28" t="s">
        <v>212</v>
      </c>
      <c r="GH23" s="28" t="s">
        <v>212</v>
      </c>
      <c r="GJ23" s="28" t="s">
        <v>212</v>
      </c>
      <c r="GL23" s="28" t="s">
        <v>212</v>
      </c>
      <c r="GN23" s="28" t="s">
        <v>212</v>
      </c>
      <c r="GP23" s="28" t="s">
        <v>212</v>
      </c>
      <c r="GR23" s="28" t="s">
        <v>212</v>
      </c>
      <c r="GT23" s="28" t="s">
        <v>212</v>
      </c>
      <c r="GV23" s="28" t="s">
        <v>212</v>
      </c>
      <c r="GX23" s="28" t="s">
        <v>212</v>
      </c>
      <c r="GZ23" s="28" t="s">
        <v>212</v>
      </c>
      <c r="HB23" s="28" t="s">
        <v>212</v>
      </c>
      <c r="HD23" s="28" t="s">
        <v>212</v>
      </c>
      <c r="HF23" s="28" t="s">
        <v>212</v>
      </c>
      <c r="HH23" s="28" t="s">
        <v>212</v>
      </c>
      <c r="HJ23" s="28" t="s">
        <v>212</v>
      </c>
      <c r="HL23" s="28" t="s">
        <v>212</v>
      </c>
      <c r="HN23" s="28" t="s">
        <v>212</v>
      </c>
      <c r="HP23" s="28" t="s">
        <v>212</v>
      </c>
      <c r="HR23" s="28" t="s">
        <v>212</v>
      </c>
      <c r="HT23" s="28" t="s">
        <v>212</v>
      </c>
      <c r="HV23" s="28" t="s">
        <v>212</v>
      </c>
      <c r="HX23" s="28" t="s">
        <v>212</v>
      </c>
      <c r="HZ23" s="28" t="s">
        <v>212</v>
      </c>
      <c r="IB23" s="28" t="s">
        <v>212</v>
      </c>
      <c r="ID23" s="28" t="s">
        <v>212</v>
      </c>
      <c r="IF23" s="28" t="s">
        <v>212</v>
      </c>
      <c r="IH23" s="28" t="s">
        <v>212</v>
      </c>
      <c r="IJ23" s="28" t="s">
        <v>212</v>
      </c>
      <c r="IL23" s="28" t="s">
        <v>212</v>
      </c>
      <c r="IN23" s="28" t="s">
        <v>212</v>
      </c>
      <c r="IP23" s="28" t="s">
        <v>212</v>
      </c>
      <c r="IR23" s="28" t="s">
        <v>212</v>
      </c>
    </row>
    <row r="24" spans="1:295" ht="15.75" customHeight="1" x14ac:dyDescent="0.25">
      <c r="A24" s="12" t="s">
        <v>42</v>
      </c>
      <c r="B24" s="13">
        <v>70</v>
      </c>
      <c r="C24" s="35">
        <f t="shared" ref="C24:C25" si="733">B24/$B$3</f>
        <v>0.26923076923076922</v>
      </c>
      <c r="D24" s="36">
        <v>1</v>
      </c>
      <c r="E24" s="27">
        <f t="shared" ref="E24:E25" si="734">D24*$B24</f>
        <v>70</v>
      </c>
      <c r="F24" s="36">
        <v>0.2</v>
      </c>
      <c r="G24" s="27">
        <f t="shared" ref="G24:G25" si="735">F24*$B24</f>
        <v>14</v>
      </c>
      <c r="H24" s="36">
        <v>0.2</v>
      </c>
      <c r="I24" s="27">
        <f>H24*$B24</f>
        <v>14</v>
      </c>
      <c r="J24" s="36">
        <v>1</v>
      </c>
      <c r="K24" s="27">
        <f>J24*$B24</f>
        <v>70</v>
      </c>
      <c r="L24" s="36">
        <v>0.9</v>
      </c>
      <c r="M24" s="27">
        <f>L24*$B24</f>
        <v>63</v>
      </c>
      <c r="N24" s="36">
        <v>0.4</v>
      </c>
      <c r="O24" s="27">
        <f t="shared" ref="O24:O25" si="736">N24*$B24</f>
        <v>28</v>
      </c>
      <c r="P24" s="36">
        <v>1</v>
      </c>
      <c r="Q24" s="27">
        <f t="shared" ref="Q24:Q25" si="737">P24*$B24</f>
        <v>70</v>
      </c>
      <c r="R24" s="36">
        <v>0.4</v>
      </c>
      <c r="S24" s="27">
        <f t="shared" ref="S24:S25" si="738">R24*$B24</f>
        <v>28</v>
      </c>
      <c r="T24" s="36">
        <v>0.9</v>
      </c>
      <c r="U24" s="27">
        <f t="shared" ref="U24:U25" si="739">T24*$B24</f>
        <v>63</v>
      </c>
      <c r="V24" s="36">
        <v>0.2</v>
      </c>
      <c r="W24" s="27">
        <f t="shared" ref="W24:W25" si="740">V24*$B24</f>
        <v>14</v>
      </c>
      <c r="X24" s="36">
        <v>0.7</v>
      </c>
      <c r="Y24" s="27">
        <f t="shared" ref="Y24:Y25" si="741">X24*$B24</f>
        <v>49</v>
      </c>
      <c r="Z24" s="36">
        <v>0.7</v>
      </c>
      <c r="AA24" s="27">
        <f t="shared" ref="AA24:AA25" si="742">Z24*$B24</f>
        <v>49</v>
      </c>
      <c r="AB24" s="36">
        <v>0.9</v>
      </c>
      <c r="AC24" s="27">
        <f t="shared" ref="AC24:AC25" si="743">AB24*$B24</f>
        <v>63</v>
      </c>
      <c r="AD24" s="36">
        <v>0.9</v>
      </c>
      <c r="AE24" s="27">
        <f t="shared" ref="AE24:AE25" si="744">AD24*$B24</f>
        <v>63</v>
      </c>
      <c r="AF24" s="36">
        <v>1</v>
      </c>
      <c r="AG24" s="27">
        <f t="shared" ref="AG24:AG25" si="745">AF24*$B24</f>
        <v>70</v>
      </c>
      <c r="AH24" s="36">
        <v>1</v>
      </c>
      <c r="AI24" s="27">
        <f t="shared" ref="AI24:AI25" si="746">AH24*$B24</f>
        <v>70</v>
      </c>
      <c r="AJ24" s="36">
        <v>1</v>
      </c>
      <c r="AK24" s="27">
        <f t="shared" ref="AK24:AK25" si="747">AJ24*$B24</f>
        <v>70</v>
      </c>
      <c r="AL24" s="36">
        <v>0.2</v>
      </c>
      <c r="AM24" s="27">
        <f t="shared" ref="AM24:AM25" si="748">AL24*$B24</f>
        <v>14</v>
      </c>
      <c r="AN24" s="36">
        <v>0.9</v>
      </c>
      <c r="AO24" s="27">
        <f t="shared" ref="AO24:AO25" si="749">AN24*$B24</f>
        <v>63</v>
      </c>
      <c r="AP24" s="36">
        <v>0.9</v>
      </c>
      <c r="AQ24" s="27">
        <f t="shared" ref="AQ24:AQ25" si="750">AP24*$B24</f>
        <v>63</v>
      </c>
      <c r="AR24" s="36">
        <v>0.5</v>
      </c>
      <c r="AS24" s="27">
        <f t="shared" ref="AS24:AS25" si="751">AR24*$B24</f>
        <v>35</v>
      </c>
      <c r="AT24" s="36">
        <v>0.2</v>
      </c>
      <c r="AU24" s="27">
        <f t="shared" ref="AU24:AU25" si="752">AT24*$B24</f>
        <v>14</v>
      </c>
      <c r="AV24" s="36">
        <v>0.5</v>
      </c>
      <c r="AW24" s="27">
        <f t="shared" ref="AW24:AW25" si="753">AV24*$B24</f>
        <v>35</v>
      </c>
      <c r="AX24" s="36">
        <v>1</v>
      </c>
      <c r="AY24" s="27">
        <f t="shared" ref="AY24:AY25" si="754">AX24*$B24</f>
        <v>70</v>
      </c>
      <c r="AZ24" s="36">
        <v>1</v>
      </c>
      <c r="BA24" s="27">
        <f t="shared" ref="BA24:BA25" si="755">AZ24*$B24</f>
        <v>70</v>
      </c>
      <c r="BB24" s="36">
        <v>1</v>
      </c>
      <c r="BC24" s="27">
        <f t="shared" ref="BC24:BC25" si="756">BB24*$B24</f>
        <v>70</v>
      </c>
      <c r="BD24" s="36">
        <v>1</v>
      </c>
      <c r="BE24" s="27">
        <f t="shared" ref="BE24:BE25" si="757">BD24*$B24</f>
        <v>70</v>
      </c>
      <c r="BF24" s="36">
        <v>0.7</v>
      </c>
      <c r="BG24" s="27">
        <f t="shared" ref="BG24:BG25" si="758">BF24*$B24</f>
        <v>49</v>
      </c>
      <c r="BH24" s="36">
        <v>0.7</v>
      </c>
      <c r="BI24" s="27">
        <f t="shared" ref="BI24:BI25" si="759">BH24*$B24</f>
        <v>49</v>
      </c>
      <c r="BJ24" s="36">
        <v>1</v>
      </c>
      <c r="BK24" s="27">
        <f t="shared" ref="BK24:BK25" si="760">BJ24*$B24</f>
        <v>70</v>
      </c>
      <c r="BL24" s="36">
        <v>1</v>
      </c>
      <c r="BM24" s="27">
        <f t="shared" ref="BM24:BM25" si="761">BL24*$B24</f>
        <v>70</v>
      </c>
      <c r="BN24" s="36">
        <v>1</v>
      </c>
      <c r="BO24" s="27">
        <f t="shared" ref="BO24:BO25" si="762">BN24*$B24</f>
        <v>70</v>
      </c>
      <c r="BP24" s="36">
        <v>0</v>
      </c>
      <c r="BQ24" s="27">
        <f t="shared" ref="BQ24:BQ25" si="763">BP24*$B24</f>
        <v>0</v>
      </c>
      <c r="BR24" s="36">
        <v>0.9</v>
      </c>
      <c r="BS24" s="27">
        <f t="shared" ref="BS24:BS25" si="764">BR24*$B24</f>
        <v>63</v>
      </c>
      <c r="BT24" s="36">
        <v>0.7</v>
      </c>
      <c r="BU24" s="27">
        <f t="shared" ref="BU24:BU25" si="765">BT24*$B24</f>
        <v>49</v>
      </c>
      <c r="BV24" s="36">
        <v>0.2</v>
      </c>
      <c r="BW24" s="27">
        <f t="shared" ref="BW24:BW25" si="766">BV24*$B24</f>
        <v>14</v>
      </c>
      <c r="BX24" s="36">
        <v>0.5</v>
      </c>
      <c r="BY24" s="27">
        <f t="shared" ref="BY24:BY25" si="767">BX24*$B24</f>
        <v>35</v>
      </c>
      <c r="BZ24" s="36">
        <v>1</v>
      </c>
      <c r="CA24" s="27">
        <f t="shared" ref="CA24:CA25" si="768">BZ24*$B24</f>
        <v>70</v>
      </c>
      <c r="CB24" s="36">
        <v>1</v>
      </c>
      <c r="CC24" s="27">
        <f t="shared" ref="CC24:CC25" si="769">CB24*$B24</f>
        <v>70</v>
      </c>
      <c r="CD24" s="36">
        <v>0.4</v>
      </c>
      <c r="CE24" s="27">
        <f t="shared" ref="CE24:CE25" si="770">CD24*$B24</f>
        <v>28</v>
      </c>
      <c r="CF24" s="36">
        <v>0.9</v>
      </c>
      <c r="CG24" s="27">
        <f t="shared" ref="CG24:CG25" si="771">CF24*$B24</f>
        <v>63</v>
      </c>
      <c r="CH24" s="36">
        <v>1</v>
      </c>
      <c r="CI24" s="27">
        <f t="shared" ref="CI24:CI25" si="772">CH24*$B24</f>
        <v>70</v>
      </c>
      <c r="CJ24" s="36">
        <v>0.9</v>
      </c>
      <c r="CK24" s="27">
        <f t="shared" ref="CK24:CK25" si="773">CJ24*$B24</f>
        <v>63</v>
      </c>
      <c r="CL24" s="36">
        <v>0.7</v>
      </c>
      <c r="CM24" s="27">
        <f t="shared" ref="CM24:CM25" si="774">CL24*$B24</f>
        <v>49</v>
      </c>
      <c r="CN24" s="36">
        <v>0.2</v>
      </c>
      <c r="CO24" s="27">
        <f t="shared" ref="CO24:CO25" si="775">CN24*$B24</f>
        <v>14</v>
      </c>
      <c r="CP24" s="36">
        <v>0.5</v>
      </c>
      <c r="CQ24" s="27">
        <f t="shared" ref="CQ24:CQ25" si="776">CP24*$B24</f>
        <v>35</v>
      </c>
      <c r="CR24" s="36">
        <v>0.7</v>
      </c>
      <c r="CS24" s="27">
        <f t="shared" ref="CS24:CS25" si="777">CR24*$B24</f>
        <v>49</v>
      </c>
      <c r="CT24" s="36">
        <v>0</v>
      </c>
      <c r="CU24" s="27">
        <f t="shared" ref="CU24:CU25" si="778">CT24*$B24</f>
        <v>0</v>
      </c>
      <c r="CV24" s="36">
        <v>0</v>
      </c>
      <c r="CW24" s="27">
        <f t="shared" ref="CW24:CW25" si="779">CV24*$B24</f>
        <v>0</v>
      </c>
      <c r="CX24" s="36">
        <v>1</v>
      </c>
      <c r="CY24" s="27">
        <f t="shared" ref="CY24:CY25" si="780">CX24*$B24</f>
        <v>70</v>
      </c>
      <c r="CZ24" s="36">
        <v>0.7</v>
      </c>
      <c r="DA24" s="27">
        <f t="shared" ref="DA24:DA25" si="781">CZ24*$B24</f>
        <v>49</v>
      </c>
      <c r="DB24" s="36">
        <v>0.7</v>
      </c>
      <c r="DC24" s="27">
        <f t="shared" ref="DC24:DC25" si="782">DB24*$B24</f>
        <v>49</v>
      </c>
      <c r="DD24" s="36">
        <v>0.9</v>
      </c>
      <c r="DE24" s="27">
        <f t="shared" ref="DE24:DE25" si="783">DD24*$B24</f>
        <v>63</v>
      </c>
      <c r="DF24" s="36">
        <v>0.9</v>
      </c>
      <c r="DG24" s="27">
        <f t="shared" ref="DG24:DG25" si="784">DF24*$B24</f>
        <v>63</v>
      </c>
      <c r="DH24" s="36">
        <v>0</v>
      </c>
      <c r="DI24" s="27">
        <f t="shared" ref="DI24:DI25" si="785">DH24*$B24</f>
        <v>0</v>
      </c>
      <c r="DJ24" s="36">
        <v>0.9</v>
      </c>
      <c r="DK24" s="27">
        <f t="shared" ref="DK24:DK25" si="786">DJ24*$B24</f>
        <v>63</v>
      </c>
      <c r="DL24" s="36">
        <v>1</v>
      </c>
      <c r="DM24" s="27">
        <f t="shared" ref="DM24:DM25" si="787">DL24*$B24</f>
        <v>70</v>
      </c>
      <c r="DN24" s="36">
        <v>0.9</v>
      </c>
      <c r="DO24" s="27">
        <f t="shared" ref="DO24:DO25" si="788">DN24*$B24</f>
        <v>63</v>
      </c>
      <c r="DP24" s="36">
        <v>1</v>
      </c>
      <c r="DQ24" s="27">
        <f t="shared" ref="DQ24:DQ25" si="789">DP24*$B24</f>
        <v>70</v>
      </c>
      <c r="DR24" s="36">
        <v>0.9</v>
      </c>
      <c r="DS24" s="27">
        <f t="shared" ref="DS24:DS25" si="790">DR24*$B24</f>
        <v>63</v>
      </c>
      <c r="DT24" s="36">
        <v>0.7</v>
      </c>
      <c r="DU24" s="27">
        <f t="shared" ref="DU24:DU25" si="791">DT24*$B24</f>
        <v>49</v>
      </c>
      <c r="DV24" s="36">
        <v>0.4</v>
      </c>
      <c r="DW24" s="27">
        <f t="shared" ref="DW24:DW25" si="792">DV24*$B24</f>
        <v>28</v>
      </c>
      <c r="DX24" s="36">
        <v>0.9</v>
      </c>
      <c r="DY24" s="27">
        <f t="shared" ref="DY24:DY25" si="793">DX24*$B24</f>
        <v>63</v>
      </c>
      <c r="DZ24" s="36">
        <v>0.9</v>
      </c>
      <c r="EA24" s="27">
        <f t="shared" ref="EA24:EA25" si="794">DZ24*$B24</f>
        <v>63</v>
      </c>
      <c r="EB24" s="36">
        <v>0.2</v>
      </c>
      <c r="EC24" s="27">
        <f t="shared" ref="EC24:EC25" si="795">EB24*$B24</f>
        <v>14</v>
      </c>
      <c r="ED24" s="36">
        <v>0.9</v>
      </c>
      <c r="EE24" s="27">
        <f t="shared" ref="EE24:EE25" si="796">ED24*$B24</f>
        <v>63</v>
      </c>
      <c r="EF24" s="36">
        <v>1</v>
      </c>
      <c r="EG24" s="27">
        <f t="shared" ref="EG24:EG25" si="797">EF24*$B24</f>
        <v>70</v>
      </c>
      <c r="EH24" s="36">
        <v>1</v>
      </c>
      <c r="EI24" s="27">
        <f t="shared" ref="EI24:EI25" si="798">EH24*$B24</f>
        <v>70</v>
      </c>
      <c r="EJ24" s="36">
        <v>1</v>
      </c>
      <c r="EK24" s="27">
        <f t="shared" ref="EK24:EK25" si="799">EJ24*$B24</f>
        <v>70</v>
      </c>
      <c r="EL24" s="36">
        <v>1</v>
      </c>
      <c r="EM24" s="27">
        <f t="shared" ref="EM24:EM25" si="800">EL24*$B24</f>
        <v>70</v>
      </c>
      <c r="EN24" s="36">
        <v>1</v>
      </c>
      <c r="EO24" s="27">
        <f t="shared" ref="EO24:EO25" si="801">EN24*$B24</f>
        <v>70</v>
      </c>
      <c r="EP24" s="36">
        <v>1</v>
      </c>
      <c r="EQ24" s="27">
        <f t="shared" ref="EQ24:EQ25" si="802">EP24*$B24</f>
        <v>70</v>
      </c>
      <c r="ER24" s="36">
        <v>0.9</v>
      </c>
      <c r="ES24" s="27">
        <f t="shared" ref="ES24:ES25" si="803">ER24*$B24</f>
        <v>63</v>
      </c>
      <c r="ET24" s="36">
        <v>1</v>
      </c>
      <c r="EU24" s="27">
        <f t="shared" ref="EU24:EU25" si="804">ET24*$B24</f>
        <v>70</v>
      </c>
      <c r="EV24" s="36">
        <v>0</v>
      </c>
      <c r="EW24" s="27">
        <f t="shared" ref="EW24:EW25" si="805">EV24*$B24</f>
        <v>0</v>
      </c>
      <c r="EX24" s="36">
        <v>1</v>
      </c>
      <c r="EY24" s="27">
        <f t="shared" ref="EY24:EY25" si="806">EX24*$B24</f>
        <v>70</v>
      </c>
      <c r="EZ24" s="36">
        <v>0.2</v>
      </c>
      <c r="FA24" s="27">
        <f t="shared" ref="FA24:FA25" si="807">EZ24*$B24</f>
        <v>14</v>
      </c>
      <c r="FB24" s="36">
        <v>0.4</v>
      </c>
      <c r="FC24" s="27">
        <f t="shared" ref="FC24:FC25" si="808">FB24*$B24</f>
        <v>28</v>
      </c>
      <c r="FD24" s="36">
        <v>0.6</v>
      </c>
      <c r="FE24" s="27">
        <f t="shared" ref="FE24:FE25" si="809">FD24*$B24</f>
        <v>42</v>
      </c>
      <c r="FF24" s="36">
        <v>0.65</v>
      </c>
      <c r="FG24" s="27">
        <f t="shared" ref="FG24:FG25" si="810">FF24*$B24</f>
        <v>45.5</v>
      </c>
      <c r="FH24" s="36">
        <v>0.65</v>
      </c>
      <c r="FI24" s="27">
        <f t="shared" ref="FI24:FI25" si="811">FH24*$B24</f>
        <v>45.5</v>
      </c>
      <c r="FJ24" s="36">
        <v>0</v>
      </c>
      <c r="FK24" s="27">
        <f t="shared" ref="FK24:FK25" si="812">FJ24*$B24</f>
        <v>0</v>
      </c>
      <c r="FL24" s="36">
        <v>1</v>
      </c>
      <c r="FM24" s="27">
        <f t="shared" ref="FM24:FM25" si="813">FL24*$B24</f>
        <v>70</v>
      </c>
      <c r="FN24" s="36">
        <v>0.9</v>
      </c>
      <c r="FO24" s="27">
        <f t="shared" ref="FO24:FO25" si="814">FN24*$B24</f>
        <v>63</v>
      </c>
      <c r="FP24" s="36">
        <v>0.7</v>
      </c>
      <c r="FQ24" s="27">
        <f t="shared" ref="FQ24:FQ25" si="815">FP24*$B24</f>
        <v>49</v>
      </c>
      <c r="FR24" s="36">
        <v>1</v>
      </c>
      <c r="FS24" s="27">
        <f t="shared" ref="FS24:FS25" si="816">FR24*$B24</f>
        <v>70</v>
      </c>
      <c r="FT24" s="36">
        <v>0.9</v>
      </c>
      <c r="FU24" s="27">
        <f t="shared" ref="FU24:FU25" si="817">FT24*$B24</f>
        <v>63</v>
      </c>
      <c r="FV24" s="36">
        <v>0.9</v>
      </c>
      <c r="FW24" s="27">
        <f t="shared" ref="FW24:FW25" si="818">FV24*$B24</f>
        <v>63</v>
      </c>
      <c r="FX24" s="36">
        <v>1</v>
      </c>
      <c r="FY24" s="27">
        <f t="shared" ref="FY24:FY25" si="819">FX24*$B24</f>
        <v>70</v>
      </c>
      <c r="FZ24" s="36">
        <v>0.9</v>
      </c>
      <c r="GA24" s="27">
        <f t="shared" ref="GA24:GA25" si="820">FZ24*$B24</f>
        <v>63</v>
      </c>
      <c r="GB24" s="36">
        <v>0.35</v>
      </c>
      <c r="GC24" s="27">
        <f t="shared" ref="GC24:GC25" si="821">GB24*$B24</f>
        <v>24.5</v>
      </c>
      <c r="GD24" s="36">
        <v>1</v>
      </c>
      <c r="GE24" s="27">
        <f t="shared" ref="GE24:GE25" si="822">GD24*$B24</f>
        <v>70</v>
      </c>
      <c r="GF24" s="36">
        <v>0.7</v>
      </c>
      <c r="GG24" s="27">
        <f t="shared" ref="GG24:GG25" si="823">GF24*$B24</f>
        <v>49</v>
      </c>
      <c r="GH24" s="36">
        <v>0.9</v>
      </c>
      <c r="GI24" s="27">
        <f t="shared" ref="GI24:GI25" si="824">GH24*$B24</f>
        <v>63</v>
      </c>
      <c r="GJ24" s="36">
        <v>0.9</v>
      </c>
      <c r="GK24" s="27">
        <f t="shared" ref="GK24:GK25" si="825">GJ24*$B24</f>
        <v>63</v>
      </c>
      <c r="GL24" s="36">
        <v>0.7</v>
      </c>
      <c r="GM24" s="27">
        <f t="shared" ref="GM24:GM25" si="826">GL24*$B24</f>
        <v>49</v>
      </c>
      <c r="GN24" s="36">
        <v>1</v>
      </c>
      <c r="GO24" s="27">
        <f t="shared" ref="GO24:GO25" si="827">GN24*$B24</f>
        <v>70</v>
      </c>
      <c r="GP24" s="36">
        <v>1</v>
      </c>
      <c r="GQ24" s="27">
        <f t="shared" ref="GQ24:GQ25" si="828">GP24*$B24</f>
        <v>70</v>
      </c>
      <c r="GR24" s="36">
        <v>0</v>
      </c>
      <c r="GS24" s="27">
        <f t="shared" ref="GS24:GS25" si="829">GR24*$B24</f>
        <v>0</v>
      </c>
      <c r="GT24" s="36">
        <v>1</v>
      </c>
      <c r="GU24" s="27">
        <f t="shared" ref="GU24:GU25" si="830">GT24*$B24</f>
        <v>70</v>
      </c>
      <c r="GV24" s="36">
        <v>1</v>
      </c>
      <c r="GW24" s="27">
        <f t="shared" ref="GW24:GW25" si="831">GV24*$B24</f>
        <v>70</v>
      </c>
      <c r="GX24" s="36">
        <v>1</v>
      </c>
      <c r="GY24" s="27">
        <f t="shared" ref="GY24:GY25" si="832">GX24*$B24</f>
        <v>70</v>
      </c>
      <c r="GZ24" s="36">
        <v>0.9</v>
      </c>
      <c r="HA24" s="27">
        <f t="shared" ref="HA24:HA25" si="833">GZ24*$B24</f>
        <v>63</v>
      </c>
      <c r="HB24" s="36">
        <v>0</v>
      </c>
      <c r="HC24" s="27">
        <f t="shared" ref="HC24:HC25" si="834">HB24*$B24</f>
        <v>0</v>
      </c>
      <c r="HD24" s="36">
        <v>1</v>
      </c>
      <c r="HE24" s="27">
        <f t="shared" ref="HE24:HE25" si="835">HD24*$B24</f>
        <v>70</v>
      </c>
      <c r="HF24" s="36">
        <v>1</v>
      </c>
      <c r="HG24" s="27">
        <f t="shared" ref="HG24:HG25" si="836">HF24*$B24</f>
        <v>70</v>
      </c>
      <c r="HH24" s="36">
        <v>1</v>
      </c>
      <c r="HI24" s="27">
        <f t="shared" ref="HI24:HI25" si="837">HH24*$B24</f>
        <v>70</v>
      </c>
      <c r="HJ24" s="36">
        <v>0.9</v>
      </c>
      <c r="HK24" s="27">
        <f t="shared" ref="HK24:HK25" si="838">HJ24*$B24</f>
        <v>63</v>
      </c>
      <c r="HL24" s="36">
        <v>1</v>
      </c>
      <c r="HM24" s="27">
        <f t="shared" ref="HM24:HM25" si="839">HL24*$B24</f>
        <v>70</v>
      </c>
      <c r="HN24" s="36">
        <v>0.6</v>
      </c>
      <c r="HO24" s="27">
        <f t="shared" ref="HO24:HO25" si="840">HN24*$B24</f>
        <v>42</v>
      </c>
      <c r="HP24" s="36">
        <v>0.7</v>
      </c>
      <c r="HQ24" s="27">
        <f t="shared" ref="HQ24:HQ25" si="841">HP24*$B24</f>
        <v>49</v>
      </c>
      <c r="HR24" s="36">
        <v>0</v>
      </c>
      <c r="HS24" s="27">
        <f t="shared" ref="HS24:HS25" si="842">HR24*$B24</f>
        <v>0</v>
      </c>
      <c r="HT24" s="36">
        <v>1</v>
      </c>
      <c r="HU24" s="27">
        <f t="shared" ref="HU24:HU25" si="843">HT24*$B24</f>
        <v>70</v>
      </c>
      <c r="HV24" s="36">
        <v>0</v>
      </c>
      <c r="HW24" s="27">
        <f t="shared" ref="HW24:HW25" si="844">HV24*$B24</f>
        <v>0</v>
      </c>
      <c r="HX24" s="36">
        <v>0</v>
      </c>
      <c r="HY24" s="27">
        <f t="shared" ref="HY24:HY25" si="845">HX24*$B24</f>
        <v>0</v>
      </c>
      <c r="HZ24" s="36">
        <v>0</v>
      </c>
      <c r="IA24" s="27">
        <f t="shared" ref="IA24:IA25" si="846">HZ24*$B24</f>
        <v>0</v>
      </c>
      <c r="IB24" s="36">
        <v>0.9</v>
      </c>
      <c r="IC24" s="27">
        <f t="shared" ref="IC24:IC25" si="847">IB24*$B24</f>
        <v>63</v>
      </c>
      <c r="ID24" s="36">
        <v>1</v>
      </c>
      <c r="IE24" s="27">
        <f t="shared" ref="IE24:IE25" si="848">ID24*$B24</f>
        <v>70</v>
      </c>
      <c r="IF24" s="36">
        <v>1</v>
      </c>
      <c r="IG24" s="27">
        <f t="shared" ref="IG24:IG25" si="849">IF24*$B24</f>
        <v>70</v>
      </c>
      <c r="IH24" s="36">
        <v>1</v>
      </c>
      <c r="II24" s="27">
        <f t="shared" ref="II24:II25" si="850">IH24*$B24</f>
        <v>70</v>
      </c>
      <c r="IJ24" s="36">
        <v>0.7</v>
      </c>
      <c r="IK24" s="27">
        <f t="shared" ref="IK24:IK25" si="851">IJ24*$B24</f>
        <v>49</v>
      </c>
      <c r="IL24" s="36">
        <v>0.9</v>
      </c>
      <c r="IM24" s="27">
        <f t="shared" ref="IM24:IM25" si="852">IL24*$B24</f>
        <v>63</v>
      </c>
      <c r="IN24" s="36">
        <v>0.65</v>
      </c>
      <c r="IO24" s="27">
        <f t="shared" ref="IO24:IO25" si="853">IN24*$B24</f>
        <v>45.5</v>
      </c>
      <c r="IP24" s="36">
        <v>0.7</v>
      </c>
      <c r="IQ24" s="27">
        <f t="shared" ref="IQ24:IQ25" si="854">IP24*$B24</f>
        <v>49</v>
      </c>
      <c r="IR24" s="36">
        <v>1</v>
      </c>
      <c r="IS24" s="27">
        <f t="shared" ref="IS24:IS25" si="855">IR24*$B24</f>
        <v>70</v>
      </c>
      <c r="IT24" s="36">
        <v>0.7</v>
      </c>
      <c r="IU24" s="27">
        <f t="shared" ref="IU24:IU25" si="856">IT24*$B24</f>
        <v>49</v>
      </c>
      <c r="IV24" s="36">
        <v>1</v>
      </c>
      <c r="IW24" s="27">
        <f t="shared" ref="IW24:IW25" si="857">IV24*$B24</f>
        <v>70</v>
      </c>
      <c r="IX24" s="36">
        <v>1</v>
      </c>
      <c r="IY24" s="27">
        <f t="shared" ref="IY24:IY25" si="858">IX24*$B24</f>
        <v>70</v>
      </c>
      <c r="IZ24" s="36">
        <v>0.2</v>
      </c>
      <c r="JA24" s="27">
        <f t="shared" ref="JA24:JA25" si="859">IZ24*$B24</f>
        <v>14</v>
      </c>
      <c r="JB24" s="36">
        <v>1</v>
      </c>
      <c r="JC24" s="27">
        <f t="shared" ref="JC24:JC25" si="860">JB24*$B24</f>
        <v>70</v>
      </c>
      <c r="JD24" s="36">
        <v>1</v>
      </c>
      <c r="JE24" s="27">
        <f t="shared" ref="JE24:JE25" si="861">JD24*$B24</f>
        <v>70</v>
      </c>
      <c r="JF24" s="36">
        <v>0.2</v>
      </c>
      <c r="JG24" s="27">
        <f t="shared" ref="JG24:JG25" si="862">JF24*$B24</f>
        <v>14</v>
      </c>
      <c r="JH24" s="36">
        <v>1</v>
      </c>
      <c r="JI24" s="27">
        <f t="shared" ref="JI24:JI25" si="863">JH24*$B24</f>
        <v>70</v>
      </c>
      <c r="JJ24" s="36">
        <v>0.9</v>
      </c>
      <c r="JK24" s="27">
        <f t="shared" ref="JK24:JK25" si="864">JJ24*$B24</f>
        <v>63</v>
      </c>
      <c r="JL24" s="36">
        <v>1</v>
      </c>
      <c r="JM24" s="27">
        <f t="shared" ref="JM24:JM25" si="865">JL24*$B24</f>
        <v>70</v>
      </c>
      <c r="JN24" s="36">
        <v>1</v>
      </c>
      <c r="JO24" s="27">
        <f t="shared" ref="JO24:JO25" si="866">JN24*$B24</f>
        <v>70</v>
      </c>
      <c r="JP24" s="36">
        <v>0</v>
      </c>
      <c r="JQ24" s="27">
        <f t="shared" ref="JQ24:JQ25" si="867">JP24*$B24</f>
        <v>0</v>
      </c>
      <c r="JR24" s="36">
        <v>1</v>
      </c>
      <c r="JS24" s="27">
        <f t="shared" ref="JS24:JS25" si="868">JR24*$B24</f>
        <v>70</v>
      </c>
      <c r="JT24" s="36">
        <v>0.9</v>
      </c>
      <c r="JU24" s="27">
        <f t="shared" ref="JU24:JU25" si="869">JT24*$B24</f>
        <v>63</v>
      </c>
      <c r="JV24" s="36">
        <v>1</v>
      </c>
      <c r="JW24" s="27">
        <f t="shared" ref="JW24:JW25" si="870">JV24*$B24</f>
        <v>70</v>
      </c>
      <c r="JX24" s="36">
        <v>0.9</v>
      </c>
      <c r="JY24" s="27">
        <f t="shared" ref="JY24:JY25" si="871">JX24*$B24</f>
        <v>63</v>
      </c>
      <c r="JZ24" s="36">
        <v>0.7</v>
      </c>
      <c r="KA24" s="27">
        <f t="shared" ref="KA24:KA25" si="872">JZ24*$B24</f>
        <v>49</v>
      </c>
      <c r="KB24" s="36">
        <v>0</v>
      </c>
      <c r="KC24" s="27">
        <f t="shared" ref="KC24:KC25" si="873">KB24*$B24</f>
        <v>0</v>
      </c>
      <c r="KD24" s="36">
        <v>0.7</v>
      </c>
      <c r="KE24" s="27">
        <f t="shared" ref="KE24:KE25" si="874">KD24*$B24</f>
        <v>49</v>
      </c>
      <c r="KF24" s="36">
        <v>0.2</v>
      </c>
      <c r="KG24" s="27">
        <f t="shared" ref="KG24:KG25" si="875">KF24*$B24</f>
        <v>14</v>
      </c>
      <c r="KH24" s="36">
        <v>0.2</v>
      </c>
      <c r="KI24" s="27">
        <f t="shared" ref="KI24:KI25" si="876">KH24*$B24</f>
        <v>14</v>
      </c>
    </row>
    <row r="25" spans="1:295" ht="15.75" customHeight="1" x14ac:dyDescent="0.25">
      <c r="A25" s="12" t="s">
        <v>44</v>
      </c>
      <c r="B25" s="13">
        <v>10</v>
      </c>
      <c r="C25" s="35">
        <f t="shared" si="733"/>
        <v>3.8461538461538464E-2</v>
      </c>
      <c r="D25" s="36">
        <v>0.7</v>
      </c>
      <c r="E25" s="27">
        <f t="shared" si="734"/>
        <v>7</v>
      </c>
      <c r="F25" s="36">
        <v>0.75</v>
      </c>
      <c r="G25" s="27">
        <f t="shared" si="735"/>
        <v>7.5</v>
      </c>
      <c r="H25" s="36"/>
      <c r="I25" s="27"/>
      <c r="J25" s="36"/>
      <c r="K25" s="27"/>
      <c r="L25" s="36"/>
      <c r="M25" s="27"/>
      <c r="N25" s="36">
        <v>1</v>
      </c>
      <c r="O25" s="27">
        <f t="shared" si="736"/>
        <v>10</v>
      </c>
      <c r="P25" s="36">
        <v>0.7</v>
      </c>
      <c r="Q25" s="27">
        <f t="shared" si="737"/>
        <v>7</v>
      </c>
      <c r="R25" s="36">
        <v>0</v>
      </c>
      <c r="S25" s="27">
        <f t="shared" si="738"/>
        <v>0</v>
      </c>
      <c r="T25" s="36">
        <v>0</v>
      </c>
      <c r="U25" s="27">
        <f t="shared" si="739"/>
        <v>0</v>
      </c>
      <c r="V25" s="36">
        <v>0</v>
      </c>
      <c r="W25" s="27">
        <f t="shared" si="740"/>
        <v>0</v>
      </c>
      <c r="X25" s="36">
        <v>0.7</v>
      </c>
      <c r="Y25" s="27">
        <f t="shared" si="741"/>
        <v>7</v>
      </c>
      <c r="Z25" s="36">
        <v>0.2</v>
      </c>
      <c r="AA25" s="27">
        <f t="shared" si="742"/>
        <v>2</v>
      </c>
      <c r="AB25" s="36">
        <v>0.4</v>
      </c>
      <c r="AC25" s="27">
        <f t="shared" si="743"/>
        <v>4</v>
      </c>
      <c r="AD25" s="36">
        <v>0</v>
      </c>
      <c r="AE25" s="27">
        <f t="shared" si="744"/>
        <v>0</v>
      </c>
      <c r="AF25" s="36">
        <v>0.8</v>
      </c>
      <c r="AG25" s="27">
        <f t="shared" si="745"/>
        <v>8</v>
      </c>
      <c r="AH25" s="36">
        <v>1</v>
      </c>
      <c r="AI25" s="27">
        <f t="shared" si="746"/>
        <v>10</v>
      </c>
      <c r="AJ25" s="36">
        <v>1</v>
      </c>
      <c r="AK25" s="27">
        <f t="shared" si="747"/>
        <v>10</v>
      </c>
      <c r="AL25" s="36">
        <v>0</v>
      </c>
      <c r="AM25" s="27">
        <f t="shared" si="748"/>
        <v>0</v>
      </c>
      <c r="AN25" s="36">
        <v>0</v>
      </c>
      <c r="AO25" s="27">
        <f t="shared" si="749"/>
        <v>0</v>
      </c>
      <c r="AP25" s="36">
        <v>0.2</v>
      </c>
      <c r="AQ25" s="27">
        <f t="shared" si="750"/>
        <v>2</v>
      </c>
      <c r="AR25" s="36">
        <v>0</v>
      </c>
      <c r="AS25" s="27">
        <f t="shared" si="751"/>
        <v>0</v>
      </c>
      <c r="AT25" s="36">
        <v>0</v>
      </c>
      <c r="AU25" s="27">
        <f t="shared" si="752"/>
        <v>0</v>
      </c>
      <c r="AV25" s="36">
        <v>0</v>
      </c>
      <c r="AW25" s="27">
        <f t="shared" si="753"/>
        <v>0</v>
      </c>
      <c r="AX25" s="36">
        <v>0.5</v>
      </c>
      <c r="AY25" s="27">
        <f t="shared" si="754"/>
        <v>5</v>
      </c>
      <c r="AZ25" s="36">
        <v>0</v>
      </c>
      <c r="BA25" s="27">
        <f t="shared" si="755"/>
        <v>0</v>
      </c>
      <c r="BB25" s="36">
        <v>0.7</v>
      </c>
      <c r="BC25" s="27">
        <f t="shared" si="756"/>
        <v>7</v>
      </c>
      <c r="BD25" s="36">
        <v>0</v>
      </c>
      <c r="BE25" s="27">
        <f t="shared" si="757"/>
        <v>0</v>
      </c>
      <c r="BF25" s="36">
        <v>0</v>
      </c>
      <c r="BG25" s="27">
        <f t="shared" si="758"/>
        <v>0</v>
      </c>
      <c r="BH25" s="36">
        <v>0.7</v>
      </c>
      <c r="BI25" s="27">
        <f t="shared" si="759"/>
        <v>7</v>
      </c>
      <c r="BJ25" s="36">
        <v>0.8</v>
      </c>
      <c r="BK25" s="27">
        <f t="shared" si="760"/>
        <v>8</v>
      </c>
      <c r="BL25" s="36">
        <v>0.2</v>
      </c>
      <c r="BM25" s="27">
        <f t="shared" si="761"/>
        <v>2</v>
      </c>
      <c r="BN25" s="36">
        <v>0.7</v>
      </c>
      <c r="BO25" s="27">
        <f t="shared" si="762"/>
        <v>7</v>
      </c>
      <c r="BP25" s="36">
        <v>0</v>
      </c>
      <c r="BQ25" s="27">
        <f t="shared" si="763"/>
        <v>0</v>
      </c>
      <c r="BR25" s="36">
        <v>0</v>
      </c>
      <c r="BS25" s="27">
        <f t="shared" si="764"/>
        <v>0</v>
      </c>
      <c r="BT25" s="36">
        <v>0.5</v>
      </c>
      <c r="BU25" s="27">
        <f t="shared" si="765"/>
        <v>5</v>
      </c>
      <c r="BV25" s="36">
        <v>0</v>
      </c>
      <c r="BW25" s="27">
        <f t="shared" si="766"/>
        <v>0</v>
      </c>
      <c r="BX25" s="36">
        <v>0.7</v>
      </c>
      <c r="BY25" s="27">
        <f t="shared" si="767"/>
        <v>7</v>
      </c>
      <c r="BZ25" s="36">
        <v>0.7</v>
      </c>
      <c r="CA25" s="27">
        <f t="shared" si="768"/>
        <v>7</v>
      </c>
      <c r="CB25" s="36">
        <v>0.5</v>
      </c>
      <c r="CC25" s="27">
        <f t="shared" si="769"/>
        <v>5</v>
      </c>
      <c r="CD25" s="36">
        <v>0</v>
      </c>
      <c r="CE25" s="27">
        <f t="shared" si="770"/>
        <v>0</v>
      </c>
      <c r="CF25" s="36">
        <v>0</v>
      </c>
      <c r="CG25" s="27">
        <f t="shared" si="771"/>
        <v>0</v>
      </c>
      <c r="CH25" s="36">
        <v>1</v>
      </c>
      <c r="CI25" s="27">
        <f t="shared" si="772"/>
        <v>10</v>
      </c>
      <c r="CJ25" s="36">
        <v>0</v>
      </c>
      <c r="CK25" s="27">
        <f t="shared" si="773"/>
        <v>0</v>
      </c>
      <c r="CL25" s="36">
        <v>0</v>
      </c>
      <c r="CM25" s="27">
        <f t="shared" si="774"/>
        <v>0</v>
      </c>
      <c r="CN25" s="36">
        <v>0.7</v>
      </c>
      <c r="CO25" s="27">
        <f t="shared" si="775"/>
        <v>7</v>
      </c>
      <c r="CP25" s="36">
        <v>0</v>
      </c>
      <c r="CQ25" s="27">
        <f t="shared" si="776"/>
        <v>0</v>
      </c>
      <c r="CR25" s="36">
        <v>0</v>
      </c>
      <c r="CS25" s="27">
        <f t="shared" si="777"/>
        <v>0</v>
      </c>
      <c r="CT25" s="36">
        <v>0</v>
      </c>
      <c r="CU25" s="27">
        <f t="shared" si="778"/>
        <v>0</v>
      </c>
      <c r="CV25" s="36">
        <v>0.6</v>
      </c>
      <c r="CW25" s="27">
        <f t="shared" si="779"/>
        <v>6</v>
      </c>
      <c r="CX25" s="36">
        <v>0</v>
      </c>
      <c r="CY25" s="27">
        <f t="shared" si="780"/>
        <v>0</v>
      </c>
      <c r="CZ25" s="36">
        <v>0</v>
      </c>
      <c r="DA25" s="27">
        <f t="shared" si="781"/>
        <v>0</v>
      </c>
      <c r="DB25" s="36">
        <v>0</v>
      </c>
      <c r="DC25" s="27">
        <f t="shared" si="782"/>
        <v>0</v>
      </c>
      <c r="DD25" s="36">
        <v>0</v>
      </c>
      <c r="DE25" s="27">
        <f t="shared" si="783"/>
        <v>0</v>
      </c>
      <c r="DF25" s="36">
        <v>0</v>
      </c>
      <c r="DG25" s="27">
        <f t="shared" si="784"/>
        <v>0</v>
      </c>
      <c r="DH25" s="36">
        <v>0</v>
      </c>
      <c r="DI25" s="27">
        <f t="shared" si="785"/>
        <v>0</v>
      </c>
      <c r="DJ25" s="36">
        <v>0.7</v>
      </c>
      <c r="DK25" s="27">
        <f t="shared" si="786"/>
        <v>7</v>
      </c>
      <c r="DL25" s="36">
        <v>0</v>
      </c>
      <c r="DM25" s="27">
        <f t="shared" si="787"/>
        <v>0</v>
      </c>
      <c r="DN25" s="36">
        <v>0</v>
      </c>
      <c r="DO25" s="27">
        <f t="shared" si="788"/>
        <v>0</v>
      </c>
      <c r="DP25" s="36">
        <v>1</v>
      </c>
      <c r="DQ25" s="27">
        <f t="shared" si="789"/>
        <v>10</v>
      </c>
      <c r="DR25" s="36">
        <v>0.4</v>
      </c>
      <c r="DS25" s="27">
        <f t="shared" si="790"/>
        <v>4</v>
      </c>
      <c r="DT25" s="36">
        <v>0</v>
      </c>
      <c r="DU25" s="27">
        <f t="shared" si="791"/>
        <v>0</v>
      </c>
      <c r="DV25" s="36">
        <v>0</v>
      </c>
      <c r="DW25" s="27">
        <f t="shared" si="792"/>
        <v>0</v>
      </c>
      <c r="DX25" s="36">
        <v>0</v>
      </c>
      <c r="DY25" s="27">
        <f t="shared" si="793"/>
        <v>0</v>
      </c>
      <c r="DZ25" s="36">
        <v>0</v>
      </c>
      <c r="EA25" s="27">
        <f t="shared" si="794"/>
        <v>0</v>
      </c>
      <c r="EB25" s="36">
        <v>0.3</v>
      </c>
      <c r="EC25" s="27">
        <f t="shared" si="795"/>
        <v>3</v>
      </c>
      <c r="ED25" s="36">
        <v>0.6</v>
      </c>
      <c r="EE25" s="27">
        <f t="shared" si="796"/>
        <v>6</v>
      </c>
      <c r="EF25" s="36">
        <v>0.6</v>
      </c>
      <c r="EG25" s="27">
        <f t="shared" si="797"/>
        <v>6</v>
      </c>
      <c r="EH25" s="36">
        <v>0.6</v>
      </c>
      <c r="EI25" s="27">
        <f t="shared" si="798"/>
        <v>6</v>
      </c>
      <c r="EJ25" s="36">
        <v>0.7</v>
      </c>
      <c r="EK25" s="27">
        <f t="shared" si="799"/>
        <v>7</v>
      </c>
      <c r="EL25" s="36">
        <v>0.7</v>
      </c>
      <c r="EM25" s="27">
        <f t="shared" si="800"/>
        <v>7</v>
      </c>
      <c r="EN25" s="36">
        <v>0</v>
      </c>
      <c r="EO25" s="27">
        <f t="shared" si="801"/>
        <v>0</v>
      </c>
      <c r="EP25" s="36">
        <v>0.7</v>
      </c>
      <c r="EQ25" s="27">
        <f t="shared" si="802"/>
        <v>7</v>
      </c>
      <c r="ER25" s="36">
        <v>0</v>
      </c>
      <c r="ES25" s="27">
        <f t="shared" si="803"/>
        <v>0</v>
      </c>
      <c r="ET25" s="36">
        <v>0.7</v>
      </c>
      <c r="EU25" s="27">
        <f t="shared" si="804"/>
        <v>7</v>
      </c>
      <c r="EV25" s="36">
        <v>0</v>
      </c>
      <c r="EW25" s="27">
        <f t="shared" si="805"/>
        <v>0</v>
      </c>
      <c r="EX25" s="36">
        <v>0.7</v>
      </c>
      <c r="EY25" s="27">
        <f t="shared" si="806"/>
        <v>7</v>
      </c>
      <c r="EZ25" s="36">
        <v>0.7</v>
      </c>
      <c r="FA25" s="27">
        <f t="shared" si="807"/>
        <v>7</v>
      </c>
      <c r="FB25" s="36">
        <v>0.2</v>
      </c>
      <c r="FC25" s="27">
        <f t="shared" si="808"/>
        <v>2</v>
      </c>
      <c r="FD25" s="36">
        <v>0.7</v>
      </c>
      <c r="FE25" s="27">
        <f t="shared" si="809"/>
        <v>7</v>
      </c>
      <c r="FF25" s="36">
        <v>0</v>
      </c>
      <c r="FG25" s="27">
        <f t="shared" si="810"/>
        <v>0</v>
      </c>
      <c r="FH25" s="36">
        <v>0</v>
      </c>
      <c r="FI25" s="27">
        <f t="shared" si="811"/>
        <v>0</v>
      </c>
      <c r="FJ25" s="36">
        <v>0</v>
      </c>
      <c r="FK25" s="27">
        <f t="shared" si="812"/>
        <v>0</v>
      </c>
      <c r="FL25" s="36">
        <v>0</v>
      </c>
      <c r="FM25" s="27">
        <f t="shared" si="813"/>
        <v>0</v>
      </c>
      <c r="FN25" s="36">
        <v>0</v>
      </c>
      <c r="FO25" s="27">
        <f t="shared" si="814"/>
        <v>0</v>
      </c>
      <c r="FP25" s="36">
        <v>0.7</v>
      </c>
      <c r="FQ25" s="27">
        <f t="shared" si="815"/>
        <v>7</v>
      </c>
      <c r="FR25" s="36">
        <v>0.5</v>
      </c>
      <c r="FS25" s="27">
        <f t="shared" si="816"/>
        <v>5</v>
      </c>
      <c r="FT25" s="36">
        <v>0.5</v>
      </c>
      <c r="FU25" s="27">
        <f t="shared" si="817"/>
        <v>5</v>
      </c>
      <c r="FV25" s="36">
        <v>0.7</v>
      </c>
      <c r="FW25" s="27">
        <f t="shared" si="818"/>
        <v>7</v>
      </c>
      <c r="FX25" s="36">
        <v>0.7</v>
      </c>
      <c r="FY25" s="27">
        <f t="shared" si="819"/>
        <v>7</v>
      </c>
      <c r="FZ25" s="36">
        <v>0.7</v>
      </c>
      <c r="GA25" s="27">
        <f t="shared" si="820"/>
        <v>7</v>
      </c>
      <c r="GB25" s="36">
        <v>0</v>
      </c>
      <c r="GC25" s="27">
        <f t="shared" si="821"/>
        <v>0</v>
      </c>
      <c r="GD25" s="36">
        <v>0.7</v>
      </c>
      <c r="GE25" s="27">
        <f t="shared" si="822"/>
        <v>7</v>
      </c>
      <c r="GF25" s="36">
        <v>0.5</v>
      </c>
      <c r="GG25" s="27">
        <f t="shared" si="823"/>
        <v>5</v>
      </c>
      <c r="GH25" s="36">
        <v>0</v>
      </c>
      <c r="GI25" s="27">
        <f t="shared" si="824"/>
        <v>0</v>
      </c>
      <c r="GJ25" s="36">
        <v>0</v>
      </c>
      <c r="GK25" s="27">
        <f t="shared" si="825"/>
        <v>0</v>
      </c>
      <c r="GL25" s="36">
        <v>0</v>
      </c>
      <c r="GM25" s="27">
        <f t="shared" si="826"/>
        <v>0</v>
      </c>
      <c r="GN25" s="36">
        <v>0.5</v>
      </c>
      <c r="GO25" s="27">
        <f t="shared" si="827"/>
        <v>5</v>
      </c>
      <c r="GP25" s="36">
        <v>0.7</v>
      </c>
      <c r="GQ25" s="27">
        <f t="shared" si="828"/>
        <v>7</v>
      </c>
      <c r="GR25" s="36">
        <v>0.2</v>
      </c>
      <c r="GS25" s="27">
        <f t="shared" si="829"/>
        <v>2</v>
      </c>
      <c r="GT25" s="36">
        <v>0.2</v>
      </c>
      <c r="GU25" s="27">
        <f t="shared" si="830"/>
        <v>2</v>
      </c>
      <c r="GV25" s="36">
        <v>0.7</v>
      </c>
      <c r="GW25" s="27">
        <f t="shared" si="831"/>
        <v>7</v>
      </c>
      <c r="GX25" s="36">
        <v>0.5</v>
      </c>
      <c r="GY25" s="27">
        <f t="shared" si="832"/>
        <v>5</v>
      </c>
      <c r="GZ25" s="36">
        <v>0</v>
      </c>
      <c r="HA25" s="27">
        <f t="shared" si="833"/>
        <v>0</v>
      </c>
      <c r="HB25" s="36">
        <v>0</v>
      </c>
      <c r="HC25" s="27">
        <f t="shared" si="834"/>
        <v>0</v>
      </c>
      <c r="HD25" s="36">
        <v>0.2</v>
      </c>
      <c r="HE25" s="27">
        <f t="shared" si="835"/>
        <v>2</v>
      </c>
      <c r="HF25" s="36">
        <v>0.9</v>
      </c>
      <c r="HG25" s="27">
        <f t="shared" si="836"/>
        <v>9</v>
      </c>
      <c r="HH25" s="36">
        <v>0</v>
      </c>
      <c r="HI25" s="27">
        <f t="shared" si="837"/>
        <v>0</v>
      </c>
      <c r="HJ25" s="36">
        <v>0.4</v>
      </c>
      <c r="HK25" s="27">
        <f t="shared" si="838"/>
        <v>4</v>
      </c>
      <c r="HL25" s="36">
        <v>0.5</v>
      </c>
      <c r="HM25" s="27">
        <f t="shared" si="839"/>
        <v>5</v>
      </c>
      <c r="HN25" s="36">
        <v>0.7</v>
      </c>
      <c r="HO25" s="27">
        <f t="shared" si="840"/>
        <v>7</v>
      </c>
      <c r="HP25" s="36">
        <v>0</v>
      </c>
      <c r="HQ25" s="27">
        <f t="shared" si="841"/>
        <v>0</v>
      </c>
      <c r="HR25" s="36">
        <v>0</v>
      </c>
      <c r="HS25" s="27">
        <f t="shared" si="842"/>
        <v>0</v>
      </c>
      <c r="HT25" s="36">
        <v>0</v>
      </c>
      <c r="HU25" s="27">
        <f t="shared" si="843"/>
        <v>0</v>
      </c>
      <c r="HV25" s="36">
        <v>0</v>
      </c>
      <c r="HW25" s="27">
        <f t="shared" si="844"/>
        <v>0</v>
      </c>
      <c r="HX25" s="36">
        <v>0</v>
      </c>
      <c r="HY25" s="27">
        <f t="shared" si="845"/>
        <v>0</v>
      </c>
      <c r="HZ25" s="36">
        <v>0</v>
      </c>
      <c r="IA25" s="27">
        <f t="shared" si="846"/>
        <v>0</v>
      </c>
      <c r="IB25" s="36">
        <v>0</v>
      </c>
      <c r="IC25" s="27">
        <f t="shared" si="847"/>
        <v>0</v>
      </c>
      <c r="ID25" s="36">
        <v>0.6</v>
      </c>
      <c r="IE25" s="27">
        <f t="shared" si="848"/>
        <v>6</v>
      </c>
      <c r="IF25" s="36">
        <v>0</v>
      </c>
      <c r="IG25" s="27">
        <f t="shared" si="849"/>
        <v>0</v>
      </c>
      <c r="IH25" s="36">
        <v>0.7</v>
      </c>
      <c r="II25" s="27">
        <f t="shared" si="850"/>
        <v>7</v>
      </c>
      <c r="IJ25" s="36">
        <v>0</v>
      </c>
      <c r="IK25" s="27">
        <f t="shared" si="851"/>
        <v>0</v>
      </c>
      <c r="IL25" s="36">
        <v>0</v>
      </c>
      <c r="IM25" s="27">
        <f t="shared" si="852"/>
        <v>0</v>
      </c>
      <c r="IN25" s="36">
        <v>0</v>
      </c>
      <c r="IO25" s="27">
        <f t="shared" si="853"/>
        <v>0</v>
      </c>
      <c r="IP25" s="36">
        <v>0.7</v>
      </c>
      <c r="IQ25" s="27">
        <f t="shared" si="854"/>
        <v>7</v>
      </c>
      <c r="IR25" s="36">
        <v>0.7</v>
      </c>
      <c r="IS25" s="27">
        <f t="shared" si="855"/>
        <v>7</v>
      </c>
      <c r="IT25" s="36">
        <v>0.7</v>
      </c>
      <c r="IU25" s="27">
        <f t="shared" si="856"/>
        <v>7</v>
      </c>
      <c r="IV25" s="36">
        <v>0.7</v>
      </c>
      <c r="IW25" s="27">
        <f t="shared" si="857"/>
        <v>7</v>
      </c>
      <c r="IX25" s="36">
        <v>0.9</v>
      </c>
      <c r="IY25" s="27">
        <f t="shared" si="858"/>
        <v>9</v>
      </c>
      <c r="IZ25" s="36">
        <v>0</v>
      </c>
      <c r="JA25" s="27">
        <f t="shared" si="859"/>
        <v>0</v>
      </c>
      <c r="JB25" s="36">
        <v>0.6</v>
      </c>
      <c r="JC25" s="27">
        <f t="shared" si="860"/>
        <v>6</v>
      </c>
      <c r="JD25" s="36">
        <v>0</v>
      </c>
      <c r="JE25" s="27">
        <f t="shared" si="861"/>
        <v>0</v>
      </c>
      <c r="JF25" s="36">
        <v>0.7</v>
      </c>
      <c r="JG25" s="27">
        <f t="shared" si="862"/>
        <v>7</v>
      </c>
      <c r="JH25" s="36">
        <v>0</v>
      </c>
      <c r="JI25" s="27">
        <f t="shared" si="863"/>
        <v>0</v>
      </c>
      <c r="JJ25" s="36">
        <v>1</v>
      </c>
      <c r="JK25" s="27">
        <f t="shared" si="864"/>
        <v>10</v>
      </c>
      <c r="JL25" s="36">
        <v>0.7</v>
      </c>
      <c r="JM25" s="27">
        <f t="shared" si="865"/>
        <v>7</v>
      </c>
      <c r="JN25" s="36">
        <v>1</v>
      </c>
      <c r="JO25" s="27">
        <f t="shared" si="866"/>
        <v>10</v>
      </c>
      <c r="JP25" s="36">
        <v>0</v>
      </c>
      <c r="JQ25" s="27">
        <f t="shared" si="867"/>
        <v>0</v>
      </c>
      <c r="JR25" s="36">
        <v>0</v>
      </c>
      <c r="JS25" s="27">
        <f t="shared" si="868"/>
        <v>0</v>
      </c>
      <c r="JT25" s="36">
        <v>0.5</v>
      </c>
      <c r="JU25" s="27">
        <f t="shared" si="869"/>
        <v>5</v>
      </c>
      <c r="JV25" s="36">
        <v>0</v>
      </c>
      <c r="JW25" s="27">
        <f t="shared" si="870"/>
        <v>0</v>
      </c>
      <c r="JX25" s="36">
        <v>0</v>
      </c>
      <c r="JY25" s="27">
        <f t="shared" si="871"/>
        <v>0</v>
      </c>
      <c r="JZ25" s="36">
        <v>0.5</v>
      </c>
      <c r="KA25" s="27">
        <f t="shared" si="872"/>
        <v>5</v>
      </c>
      <c r="KB25" s="36">
        <v>0</v>
      </c>
      <c r="KC25" s="27">
        <f t="shared" si="873"/>
        <v>0</v>
      </c>
      <c r="KD25" s="36">
        <v>0</v>
      </c>
      <c r="KE25" s="27">
        <f t="shared" si="874"/>
        <v>0</v>
      </c>
      <c r="KF25" s="36">
        <v>0</v>
      </c>
      <c r="KG25" s="27">
        <f t="shared" si="875"/>
        <v>0</v>
      </c>
      <c r="KH25" s="36">
        <v>0</v>
      </c>
      <c r="KI25" s="27">
        <f t="shared" si="876"/>
        <v>0</v>
      </c>
    </row>
    <row r="26" spans="1:295" ht="15.75" customHeight="1" x14ac:dyDescent="0.3">
      <c r="A26" s="8" t="s">
        <v>45</v>
      </c>
      <c r="B26" s="7"/>
      <c r="C26" s="39">
        <f>SUM(C24:C25)</f>
        <v>0.30769230769230771</v>
      </c>
    </row>
    <row r="27" spans="1:295" ht="15.75" customHeight="1" x14ac:dyDescent="0.25">
      <c r="A27" s="12" t="s">
        <v>47</v>
      </c>
      <c r="B27" s="13">
        <v>5</v>
      </c>
      <c r="C27" s="35">
        <f t="shared" ref="C27:C30" si="877">B27/$B$3</f>
        <v>1.9230769230769232E-2</v>
      </c>
      <c r="D27" s="36">
        <v>0.2</v>
      </c>
      <c r="E27" s="27">
        <f t="shared" ref="E27:E30" si="878">D27*$B27</f>
        <v>1</v>
      </c>
      <c r="F27" s="36">
        <v>1</v>
      </c>
      <c r="G27" s="27">
        <f t="shared" ref="G27:G30" si="879">F27*$B27</f>
        <v>5</v>
      </c>
      <c r="H27" s="36">
        <v>0</v>
      </c>
      <c r="I27" s="27">
        <f t="shared" ref="I27:I30" si="880">H27*$B27</f>
        <v>0</v>
      </c>
      <c r="J27" s="36">
        <v>0</v>
      </c>
      <c r="K27" s="27">
        <f t="shared" ref="K27:K30" si="881">J27*$B27</f>
        <v>0</v>
      </c>
      <c r="L27" s="36">
        <v>0</v>
      </c>
      <c r="M27" s="27">
        <f t="shared" ref="M27:M30" si="882">L27*$B27</f>
        <v>0</v>
      </c>
      <c r="N27" s="36">
        <v>0</v>
      </c>
      <c r="O27" s="27">
        <f t="shared" ref="O27:O30" si="883">N27*$B27</f>
        <v>0</v>
      </c>
      <c r="P27" s="36">
        <v>1</v>
      </c>
      <c r="Q27" s="27">
        <f t="shared" ref="Q27:Q30" si="884">P27*$B27</f>
        <v>5</v>
      </c>
      <c r="R27" s="36">
        <v>0</v>
      </c>
      <c r="S27" s="27">
        <f t="shared" ref="S27:S30" si="885">R27*$B27</f>
        <v>0</v>
      </c>
      <c r="T27" s="36">
        <v>0</v>
      </c>
      <c r="U27" s="27">
        <f t="shared" ref="U27:U30" si="886">T27*$B27</f>
        <v>0</v>
      </c>
      <c r="V27" s="36">
        <v>0.7</v>
      </c>
      <c r="W27" s="27">
        <f t="shared" ref="W27:W30" si="887">V27*$B27</f>
        <v>3.5</v>
      </c>
      <c r="X27" s="36">
        <v>0</v>
      </c>
      <c r="Y27" s="27">
        <f t="shared" ref="Y27:Y30" si="888">X27*$B27</f>
        <v>0</v>
      </c>
      <c r="Z27" s="36">
        <v>1</v>
      </c>
      <c r="AA27" s="27">
        <f t="shared" ref="AA27:AA30" si="889">Z27*$B27</f>
        <v>5</v>
      </c>
      <c r="AB27" s="36">
        <v>1</v>
      </c>
      <c r="AC27" s="27">
        <f t="shared" ref="AC27:AC30" si="890">AB27*$B27</f>
        <v>5</v>
      </c>
      <c r="AD27" s="36">
        <v>0</v>
      </c>
      <c r="AE27" s="27">
        <f t="shared" ref="AE27:AE30" si="891">AD27*$B27</f>
        <v>0</v>
      </c>
      <c r="AF27" s="36">
        <v>0.7</v>
      </c>
      <c r="AG27" s="27">
        <f t="shared" ref="AG27:AG30" si="892">AF27*$B27</f>
        <v>3.5</v>
      </c>
      <c r="AH27" s="36">
        <v>0.4</v>
      </c>
      <c r="AI27" s="27">
        <f t="shared" ref="AI27:AI30" si="893">AH27*$B27</f>
        <v>2</v>
      </c>
      <c r="AJ27" s="36">
        <v>0.4</v>
      </c>
      <c r="AK27" s="27">
        <f t="shared" ref="AK27:AK30" si="894">AJ27*$B27</f>
        <v>2</v>
      </c>
      <c r="AL27" s="36">
        <v>1</v>
      </c>
      <c r="AM27" s="27">
        <f t="shared" ref="AM27:AM30" si="895">AL27*$B27</f>
        <v>5</v>
      </c>
      <c r="AN27" s="36">
        <v>0.2</v>
      </c>
      <c r="AO27" s="27">
        <f t="shared" ref="AO27:AO30" si="896">AN27*$B27</f>
        <v>1</v>
      </c>
      <c r="AP27" s="36">
        <v>0</v>
      </c>
      <c r="AQ27" s="27">
        <f t="shared" ref="AQ27:AQ30" si="897">AP27*$B27</f>
        <v>0</v>
      </c>
      <c r="AR27" s="36">
        <v>1</v>
      </c>
      <c r="AS27" s="27">
        <f t="shared" ref="AS27:AS30" si="898">AR27*$B27</f>
        <v>5</v>
      </c>
      <c r="AT27" s="36">
        <v>1</v>
      </c>
      <c r="AU27" s="27">
        <f t="shared" ref="AU27:AU30" si="899">AT27*$B27</f>
        <v>5</v>
      </c>
      <c r="AV27" s="36">
        <v>0.2</v>
      </c>
      <c r="AW27" s="27">
        <f t="shared" ref="AW27:AW30" si="900">AV27*$B27</f>
        <v>1</v>
      </c>
      <c r="AX27" s="36">
        <v>1</v>
      </c>
      <c r="AY27" s="27">
        <f t="shared" ref="AY27:AY30" si="901">AX27*$B27</f>
        <v>5</v>
      </c>
      <c r="AZ27" s="36">
        <v>1</v>
      </c>
      <c r="BA27" s="27">
        <f t="shared" ref="BA27:BA30" si="902">AZ27*$B27</f>
        <v>5</v>
      </c>
      <c r="BB27" s="36">
        <v>1</v>
      </c>
      <c r="BC27" s="27">
        <f t="shared" ref="BC27:BC30" si="903">BB27*$B27</f>
        <v>5</v>
      </c>
      <c r="BD27" s="36">
        <v>0.4</v>
      </c>
      <c r="BE27" s="27">
        <f t="shared" ref="BE27:BE30" si="904">BD27*$B27</f>
        <v>2</v>
      </c>
      <c r="BF27" s="36">
        <v>0</v>
      </c>
      <c r="BG27" s="27">
        <f t="shared" ref="BG27:BG30" si="905">BF27*$B27</f>
        <v>0</v>
      </c>
      <c r="BH27" s="36">
        <v>0.7</v>
      </c>
      <c r="BI27" s="27">
        <f t="shared" ref="BI27:BI30" si="906">BH27*$B27</f>
        <v>3.5</v>
      </c>
      <c r="BJ27" s="36">
        <v>1</v>
      </c>
      <c r="BK27" s="27">
        <f t="shared" ref="BK27:BK30" si="907">BJ27*$B27</f>
        <v>5</v>
      </c>
      <c r="BL27" s="36">
        <v>0.7</v>
      </c>
      <c r="BM27" s="27">
        <f t="shared" ref="BM27:BM30" si="908">BL27*$B27</f>
        <v>3.5</v>
      </c>
      <c r="BN27" s="36">
        <v>1</v>
      </c>
      <c r="BO27" s="27">
        <f t="shared" ref="BO27:BO30" si="909">BN27*$B27</f>
        <v>5</v>
      </c>
      <c r="BP27" s="36">
        <v>0</v>
      </c>
      <c r="BQ27" s="27">
        <f t="shared" ref="BQ27:BQ30" si="910">BP27*$B27</f>
        <v>0</v>
      </c>
      <c r="BR27" s="36">
        <v>0</v>
      </c>
      <c r="BS27" s="27">
        <f t="shared" ref="BS27:BS30" si="911">BR27*$B27</f>
        <v>0</v>
      </c>
      <c r="BT27" s="36">
        <v>0.7</v>
      </c>
      <c r="BU27" s="27">
        <f t="shared" ref="BU27:BU30" si="912">BT27*$B27</f>
        <v>3.5</v>
      </c>
      <c r="BV27" s="36">
        <v>0</v>
      </c>
      <c r="BW27" s="27">
        <f t="shared" ref="BW27:BW30" si="913">BV27*$B27</f>
        <v>0</v>
      </c>
      <c r="BX27" s="36">
        <v>0</v>
      </c>
      <c r="BY27" s="27">
        <f t="shared" ref="BY27:BY30" si="914">BX27*$B27</f>
        <v>0</v>
      </c>
      <c r="BZ27" s="36">
        <v>0.4</v>
      </c>
      <c r="CA27" s="27">
        <f t="shared" ref="CA27:CA30" si="915">BZ27*$B27</f>
        <v>2</v>
      </c>
      <c r="CB27" s="36">
        <v>1</v>
      </c>
      <c r="CC27" s="27">
        <f t="shared" ref="CC27:CC30" si="916">CB27*$B27</f>
        <v>5</v>
      </c>
      <c r="CD27" s="36">
        <v>0</v>
      </c>
      <c r="CE27" s="27">
        <f t="shared" ref="CE27:CE30" si="917">CD27*$B27</f>
        <v>0</v>
      </c>
      <c r="CF27" s="36">
        <v>0</v>
      </c>
      <c r="CG27" s="27">
        <f t="shared" ref="CG27:CG30" si="918">CF27*$B27</f>
        <v>0</v>
      </c>
      <c r="CH27" s="36">
        <v>1</v>
      </c>
      <c r="CI27" s="27">
        <f t="shared" ref="CI27:CI30" si="919">CH27*$B27</f>
        <v>5</v>
      </c>
      <c r="CJ27" s="36">
        <v>0</v>
      </c>
      <c r="CK27" s="27">
        <f t="shared" ref="CK27:CK30" si="920">CJ27*$B27</f>
        <v>0</v>
      </c>
      <c r="CL27" s="36">
        <v>0</v>
      </c>
      <c r="CM27" s="27">
        <f t="shared" ref="CM27:CM30" si="921">CL27*$B27</f>
        <v>0</v>
      </c>
      <c r="CN27" s="36">
        <v>1</v>
      </c>
      <c r="CO27" s="27">
        <f t="shared" ref="CO27:CO30" si="922">CN27*$B27</f>
        <v>5</v>
      </c>
      <c r="CP27" s="36">
        <v>0</v>
      </c>
      <c r="CQ27" s="27">
        <f t="shared" ref="CQ27:CQ30" si="923">CP27*$B27</f>
        <v>0</v>
      </c>
      <c r="CR27" s="36">
        <v>0.4</v>
      </c>
      <c r="CS27" s="27">
        <f t="shared" ref="CS27:CS30" si="924">CR27*$B27</f>
        <v>2</v>
      </c>
      <c r="CT27" s="36">
        <v>1</v>
      </c>
      <c r="CU27" s="27">
        <f t="shared" ref="CU27:CU30" si="925">CT27*$B27</f>
        <v>5</v>
      </c>
      <c r="CV27" s="36">
        <v>0</v>
      </c>
      <c r="CW27" s="27">
        <f t="shared" ref="CW27:CW30" si="926">CV27*$B27</f>
        <v>0</v>
      </c>
      <c r="CX27" s="36">
        <v>0.7</v>
      </c>
      <c r="CY27" s="27">
        <f t="shared" ref="CY27:CY30" si="927">CX27*$B27</f>
        <v>3.5</v>
      </c>
      <c r="CZ27" s="36">
        <v>0.7</v>
      </c>
      <c r="DA27" s="27">
        <f t="shared" ref="DA27:DA30" si="928">CZ27*$B27</f>
        <v>3.5</v>
      </c>
      <c r="DB27" s="36">
        <v>0</v>
      </c>
      <c r="DC27" s="27">
        <f t="shared" ref="DC27:DC30" si="929">DB27*$B27</f>
        <v>0</v>
      </c>
      <c r="DD27" s="36">
        <v>0</v>
      </c>
      <c r="DE27" s="27">
        <f t="shared" ref="DE27:DE30" si="930">DD27*$B27</f>
        <v>0</v>
      </c>
      <c r="DF27" s="36">
        <v>0</v>
      </c>
      <c r="DG27" s="27">
        <f t="shared" ref="DG27:DG30" si="931">DF27*$B27</f>
        <v>0</v>
      </c>
      <c r="DH27" s="36">
        <v>1</v>
      </c>
      <c r="DI27" s="27">
        <f t="shared" ref="DI27:DI30" si="932">DH27*$B27</f>
        <v>5</v>
      </c>
      <c r="DJ27" s="36">
        <v>1</v>
      </c>
      <c r="DK27" s="27">
        <f t="shared" ref="DK27:DK30" si="933">DJ27*$B27</f>
        <v>5</v>
      </c>
      <c r="DL27" s="36">
        <v>1</v>
      </c>
      <c r="DM27" s="27">
        <f t="shared" ref="DM27:DM30" si="934">DL27*$B27</f>
        <v>5</v>
      </c>
      <c r="DN27" s="36">
        <v>1</v>
      </c>
      <c r="DO27" s="27">
        <f t="shared" ref="DO27:DO30" si="935">DN27*$B27</f>
        <v>5</v>
      </c>
      <c r="DP27" s="36">
        <v>0.4</v>
      </c>
      <c r="DQ27" s="27">
        <f t="shared" ref="DQ27:DQ30" si="936">DP27*$B27</f>
        <v>2</v>
      </c>
      <c r="DR27" s="36">
        <v>0.2</v>
      </c>
      <c r="DS27" s="27">
        <f t="shared" ref="DS27:DS30" si="937">DR27*$B27</f>
        <v>1</v>
      </c>
      <c r="DT27" s="36">
        <v>1</v>
      </c>
      <c r="DU27" s="27">
        <f t="shared" ref="DU27:DU30" si="938">DT27*$B27</f>
        <v>5</v>
      </c>
      <c r="DV27" s="36">
        <v>0</v>
      </c>
      <c r="DW27" s="27">
        <f t="shared" ref="DW27:DW30" si="939">DV27*$B27</f>
        <v>0</v>
      </c>
      <c r="DX27" s="36">
        <v>1</v>
      </c>
      <c r="DY27" s="27">
        <f t="shared" ref="DY27:DY30" si="940">DX27*$B27</f>
        <v>5</v>
      </c>
      <c r="DZ27" s="36">
        <v>0</v>
      </c>
      <c r="EA27" s="27">
        <f t="shared" ref="EA27:EA30" si="941">DZ27*$B27</f>
        <v>0</v>
      </c>
      <c r="EB27" s="36">
        <v>0.4</v>
      </c>
      <c r="EC27" s="27">
        <f t="shared" ref="EC27:EC30" si="942">EB27*$B27</f>
        <v>2</v>
      </c>
      <c r="ED27" s="36">
        <v>0</v>
      </c>
      <c r="EE27" s="27">
        <f t="shared" ref="EE27:EE30" si="943">ED27*$B27</f>
        <v>0</v>
      </c>
      <c r="EF27" s="36">
        <v>1</v>
      </c>
      <c r="EG27" s="27">
        <f t="shared" ref="EG27:EG30" si="944">EF27*$B27</f>
        <v>5</v>
      </c>
      <c r="EH27" s="36">
        <v>0.8</v>
      </c>
      <c r="EI27" s="27">
        <f t="shared" ref="EI27:EI30" si="945">EH27*$B27</f>
        <v>4</v>
      </c>
      <c r="EJ27" s="36">
        <v>1</v>
      </c>
      <c r="EK27" s="27">
        <f t="shared" ref="EK27:EK30" si="946">EJ27*$B27</f>
        <v>5</v>
      </c>
      <c r="EL27" s="36">
        <v>1</v>
      </c>
      <c r="EM27" s="27">
        <f t="shared" ref="EM27:EM30" si="947">EL27*$B27</f>
        <v>5</v>
      </c>
      <c r="EN27" s="36">
        <v>0.4</v>
      </c>
      <c r="EO27" s="27">
        <f t="shared" ref="EO27:EO30" si="948">EN27*$B27</f>
        <v>2</v>
      </c>
      <c r="EP27" s="36">
        <v>1</v>
      </c>
      <c r="EQ27" s="27">
        <f t="shared" ref="EQ27:EQ30" si="949">EP27*$B27</f>
        <v>5</v>
      </c>
      <c r="ER27" s="36">
        <v>1</v>
      </c>
      <c r="ES27" s="27">
        <f t="shared" ref="ES27:ES30" si="950">ER27*$B27</f>
        <v>5</v>
      </c>
      <c r="ET27" s="36">
        <v>1</v>
      </c>
      <c r="EU27" s="27">
        <f t="shared" ref="EU27:EU30" si="951">ET27*$B27</f>
        <v>5</v>
      </c>
      <c r="EV27" s="36">
        <v>0</v>
      </c>
      <c r="EW27" s="27">
        <f t="shared" ref="EW27:EW30" si="952">EV27*$B27</f>
        <v>0</v>
      </c>
      <c r="EX27" s="36">
        <v>1</v>
      </c>
      <c r="EY27" s="27">
        <f t="shared" ref="EY27:EY30" si="953">EX27*$B27</f>
        <v>5</v>
      </c>
      <c r="EZ27" s="36">
        <v>1</v>
      </c>
      <c r="FA27" s="27">
        <f t="shared" ref="FA27:FA30" si="954">EZ27*$B27</f>
        <v>5</v>
      </c>
      <c r="FB27" s="36">
        <v>0</v>
      </c>
      <c r="FC27" s="27">
        <f t="shared" ref="FC27:FC30" si="955">FB27*$B27</f>
        <v>0</v>
      </c>
      <c r="FD27" s="36">
        <v>1</v>
      </c>
      <c r="FE27" s="27">
        <f t="shared" ref="FE27:FE30" si="956">FD27*$B27</f>
        <v>5</v>
      </c>
      <c r="FF27" s="36">
        <v>1</v>
      </c>
      <c r="FG27" s="27">
        <f t="shared" ref="FG27:FG30" si="957">FF27*$B27</f>
        <v>5</v>
      </c>
      <c r="FH27" s="36">
        <v>0</v>
      </c>
      <c r="FI27" s="27">
        <f t="shared" ref="FI27:FI30" si="958">FH27*$B27</f>
        <v>0</v>
      </c>
      <c r="FJ27" s="36">
        <v>0</v>
      </c>
      <c r="FK27" s="27">
        <f t="shared" ref="FK27:FK30" si="959">FJ27*$B27</f>
        <v>0</v>
      </c>
      <c r="FL27" s="36">
        <v>1</v>
      </c>
      <c r="FM27" s="27">
        <f t="shared" ref="FM27:FM30" si="960">FL27*$B27</f>
        <v>5</v>
      </c>
      <c r="FN27" s="36">
        <v>0</v>
      </c>
      <c r="FO27" s="27">
        <f t="shared" ref="FO27:FO30" si="961">FN27*$B27</f>
        <v>0</v>
      </c>
      <c r="FP27" s="36">
        <v>1</v>
      </c>
      <c r="FQ27" s="27">
        <f t="shared" ref="FQ27:FQ30" si="962">FP27*$B27</f>
        <v>5</v>
      </c>
      <c r="FR27" s="36">
        <v>1</v>
      </c>
      <c r="FS27" s="27">
        <f t="shared" ref="FS27:FS30" si="963">FR27*$B27</f>
        <v>5</v>
      </c>
      <c r="FT27" s="36">
        <v>0</v>
      </c>
      <c r="FU27" s="27">
        <f t="shared" ref="FU27:FU30" si="964">FT27*$B27</f>
        <v>0</v>
      </c>
      <c r="FV27" s="36">
        <v>1</v>
      </c>
      <c r="FW27" s="27">
        <f t="shared" ref="FW27:FW30" si="965">FV27*$B27</f>
        <v>5</v>
      </c>
      <c r="FX27" s="36">
        <v>1</v>
      </c>
      <c r="FY27" s="27">
        <f t="shared" ref="FY27:FY30" si="966">FX27*$B27</f>
        <v>5</v>
      </c>
      <c r="FZ27" s="36">
        <v>0</v>
      </c>
      <c r="GA27" s="27">
        <f t="shared" ref="GA27:GA30" si="967">FZ27*$B27</f>
        <v>0</v>
      </c>
      <c r="GB27" s="36">
        <v>0.4</v>
      </c>
      <c r="GC27" s="27">
        <f t="shared" ref="GC27:GC30" si="968">GB27*$B27</f>
        <v>2</v>
      </c>
      <c r="GD27" s="36">
        <v>1</v>
      </c>
      <c r="GE27" s="27">
        <f t="shared" ref="GE27:GE30" si="969">GD27*$B27</f>
        <v>5</v>
      </c>
      <c r="GF27" s="36">
        <v>0</v>
      </c>
      <c r="GG27" s="27">
        <f t="shared" ref="GG27:GG30" si="970">GF27*$B27</f>
        <v>0</v>
      </c>
      <c r="GH27" s="36">
        <v>0</v>
      </c>
      <c r="GI27" s="27">
        <f t="shared" ref="GI27:GI30" si="971">GH27*$B27</f>
        <v>0</v>
      </c>
      <c r="GJ27" s="36">
        <v>0</v>
      </c>
      <c r="GK27" s="27">
        <f t="shared" ref="GK27:GK30" si="972">GJ27*$B27</f>
        <v>0</v>
      </c>
      <c r="GL27" s="36">
        <v>0</v>
      </c>
      <c r="GM27" s="27">
        <f t="shared" ref="GM27:GM30" si="973">GL27*$B27</f>
        <v>0</v>
      </c>
      <c r="GN27" s="36">
        <v>0</v>
      </c>
      <c r="GO27" s="27">
        <f t="shared" ref="GO27:GO30" si="974">GN27*$B27</f>
        <v>0</v>
      </c>
      <c r="GP27" s="36">
        <v>0.7</v>
      </c>
      <c r="GQ27" s="27">
        <f t="shared" ref="GQ27:GQ30" si="975">GP27*$B27</f>
        <v>3.5</v>
      </c>
      <c r="GR27" s="36">
        <v>0</v>
      </c>
      <c r="GS27" s="27">
        <f t="shared" ref="GS27:GS30" si="976">GR27*$B27</f>
        <v>0</v>
      </c>
      <c r="GT27" s="36">
        <v>1</v>
      </c>
      <c r="GU27" s="27">
        <f t="shared" ref="GU27:GU30" si="977">GT27*$B27</f>
        <v>5</v>
      </c>
      <c r="GV27" s="36">
        <v>1</v>
      </c>
      <c r="GW27" s="27">
        <f t="shared" ref="GW27:GW30" si="978">GV27*$B27</f>
        <v>5</v>
      </c>
      <c r="GX27" s="36">
        <v>1</v>
      </c>
      <c r="GY27" s="27">
        <v>4</v>
      </c>
      <c r="GZ27" s="36">
        <v>0.4</v>
      </c>
      <c r="HA27" s="27">
        <f t="shared" ref="HA27:HA30" si="979">GZ27*$B27</f>
        <v>2</v>
      </c>
      <c r="HB27" s="36">
        <v>0</v>
      </c>
      <c r="HC27" s="27">
        <f t="shared" ref="HC27:HC30" si="980">HB27*$B27</f>
        <v>0</v>
      </c>
      <c r="HD27" s="36">
        <v>0</v>
      </c>
      <c r="HE27" s="27">
        <f t="shared" ref="HE27:HE30" si="981">HD27*$B27</f>
        <v>0</v>
      </c>
      <c r="HF27" s="36">
        <v>1</v>
      </c>
      <c r="HG27" s="27">
        <f t="shared" ref="HG27:HG30" si="982">HF27*$B27</f>
        <v>5</v>
      </c>
      <c r="HH27" s="36">
        <v>0</v>
      </c>
      <c r="HI27" s="27">
        <f t="shared" ref="HI27:HI30" si="983">HH27*$B27</f>
        <v>0</v>
      </c>
      <c r="HJ27" s="36">
        <v>0.7</v>
      </c>
      <c r="HK27" s="27">
        <f t="shared" ref="HK27:HK30" si="984">HJ27*$B27</f>
        <v>3.5</v>
      </c>
      <c r="HL27" s="36">
        <v>0.4</v>
      </c>
      <c r="HM27" s="27">
        <f t="shared" ref="HM27:HM30" si="985">HL27*$B27</f>
        <v>2</v>
      </c>
      <c r="HN27" s="36">
        <v>0</v>
      </c>
      <c r="HO27" s="27">
        <f t="shared" ref="HO27:HO30" si="986">HN27*$B27</f>
        <v>0</v>
      </c>
      <c r="HP27" s="36">
        <v>1</v>
      </c>
      <c r="HQ27" s="27">
        <f t="shared" ref="HQ27:HQ30" si="987">HP27*$B27</f>
        <v>5</v>
      </c>
      <c r="HR27" s="36">
        <v>0</v>
      </c>
      <c r="HS27" s="27">
        <f t="shared" ref="HS27:HS30" si="988">HR27*$B27</f>
        <v>0</v>
      </c>
      <c r="HT27" s="36">
        <v>1</v>
      </c>
      <c r="HU27" s="27">
        <f t="shared" ref="HU27:HU30" si="989">HT27*$B27</f>
        <v>5</v>
      </c>
      <c r="HV27" s="36">
        <v>1</v>
      </c>
      <c r="HW27" s="27">
        <f t="shared" ref="HW27:HW30" si="990">HV27*$B27</f>
        <v>5</v>
      </c>
      <c r="HX27" s="36">
        <v>0</v>
      </c>
      <c r="HY27" s="27">
        <f t="shared" ref="HY27:HY30" si="991">HX27*$B27</f>
        <v>0</v>
      </c>
      <c r="HZ27" s="36">
        <v>0</v>
      </c>
      <c r="IA27" s="27">
        <f t="shared" ref="IA27:IA30" si="992">HZ27*$B27</f>
        <v>0</v>
      </c>
      <c r="IB27" s="36">
        <v>0.2</v>
      </c>
      <c r="IC27" s="27">
        <f t="shared" ref="IC27:IC30" si="993">IB27*$B27</f>
        <v>1</v>
      </c>
      <c r="ID27" s="36">
        <v>0.7</v>
      </c>
      <c r="IE27" s="27">
        <f t="shared" ref="IE27:IE30" si="994">ID27*$B27</f>
        <v>3.5</v>
      </c>
      <c r="IF27" s="36">
        <v>1</v>
      </c>
      <c r="IG27" s="27">
        <f t="shared" ref="IG27:IG30" si="995">IF27*$B27</f>
        <v>5</v>
      </c>
      <c r="IH27" s="36">
        <v>1</v>
      </c>
      <c r="II27" s="27">
        <f t="shared" ref="II27:II30" si="996">IH27*$B27</f>
        <v>5</v>
      </c>
      <c r="IJ27" s="36">
        <v>0.4</v>
      </c>
      <c r="IK27" s="27">
        <f t="shared" ref="IK27:IK30" si="997">IJ27*$B27</f>
        <v>2</v>
      </c>
      <c r="IL27" s="36">
        <v>0.2</v>
      </c>
      <c r="IM27" s="27">
        <f t="shared" ref="IM27:IM30" si="998">IL27*$B27</f>
        <v>1</v>
      </c>
      <c r="IN27" s="36">
        <v>1</v>
      </c>
      <c r="IO27" s="27">
        <f t="shared" ref="IO27:IO30" si="999">IN27*$B27</f>
        <v>5</v>
      </c>
      <c r="IP27" s="36">
        <v>0</v>
      </c>
      <c r="IQ27" s="27">
        <f t="shared" ref="IQ27:IQ30" si="1000">IP27*$B27</f>
        <v>0</v>
      </c>
      <c r="IR27" s="36">
        <v>1</v>
      </c>
      <c r="IS27" s="27">
        <f t="shared" ref="IS27:IS30" si="1001">IR27*$B27</f>
        <v>5</v>
      </c>
      <c r="IT27" s="36">
        <v>0</v>
      </c>
      <c r="IU27" s="27">
        <f t="shared" ref="IU27:IU30" si="1002">IT27*$B27</f>
        <v>0</v>
      </c>
      <c r="IV27" s="36">
        <v>0.7</v>
      </c>
      <c r="IW27" s="27">
        <f t="shared" ref="IW27:IW30" si="1003">IV27*$B27</f>
        <v>3.5</v>
      </c>
      <c r="IX27" s="36">
        <v>1</v>
      </c>
      <c r="IY27" s="27">
        <f t="shared" ref="IY27:IY30" si="1004">IX27*$B27</f>
        <v>5</v>
      </c>
      <c r="IZ27" s="36">
        <v>0</v>
      </c>
      <c r="JA27" s="27">
        <f t="shared" ref="JA27:JA30" si="1005">IZ27*$B27</f>
        <v>0</v>
      </c>
      <c r="JB27" s="36">
        <v>0.7</v>
      </c>
      <c r="JC27" s="27">
        <f t="shared" ref="JC27:JC30" si="1006">JB27*$B27</f>
        <v>3.5</v>
      </c>
      <c r="JD27" s="36">
        <v>1</v>
      </c>
      <c r="JE27" s="27">
        <f t="shared" ref="JE27:JE30" si="1007">JD27*$B27</f>
        <v>5</v>
      </c>
      <c r="JF27" s="36">
        <v>0.4</v>
      </c>
      <c r="JG27" s="27">
        <f t="shared" ref="JG27:JG30" si="1008">JF27*$B27</f>
        <v>2</v>
      </c>
      <c r="JH27" s="36">
        <v>0</v>
      </c>
      <c r="JI27" s="27">
        <f t="shared" ref="JI27:JI30" si="1009">JH27*$B27</f>
        <v>0</v>
      </c>
      <c r="JJ27" s="36">
        <v>1</v>
      </c>
      <c r="JK27" s="27">
        <f t="shared" ref="JK27:JK30" si="1010">JJ27*$B27</f>
        <v>5</v>
      </c>
      <c r="JL27" s="36">
        <v>1</v>
      </c>
      <c r="JM27" s="27">
        <f t="shared" ref="JM27:JM30" si="1011">JL27*$B27</f>
        <v>5</v>
      </c>
      <c r="JN27" s="36">
        <v>0.7</v>
      </c>
      <c r="JO27" s="27">
        <f t="shared" ref="JO27:JO30" si="1012">JN27*$B27</f>
        <v>3.5</v>
      </c>
      <c r="JP27" s="36">
        <v>0</v>
      </c>
      <c r="JQ27" s="27">
        <f t="shared" ref="JQ27:JQ30" si="1013">JP27*$B27</f>
        <v>0</v>
      </c>
      <c r="JR27" s="36">
        <v>0.2</v>
      </c>
      <c r="JS27" s="27">
        <f t="shared" ref="JS27:JS30" si="1014">JR27*$B27</f>
        <v>1</v>
      </c>
      <c r="JT27" s="36">
        <v>0</v>
      </c>
      <c r="JU27" s="27">
        <f t="shared" ref="JU27:JU30" si="1015">JT27*$B27</f>
        <v>0</v>
      </c>
      <c r="JV27" s="36">
        <v>1</v>
      </c>
      <c r="JW27" s="27">
        <f t="shared" ref="JW27:JW30" si="1016">JV27*$B27</f>
        <v>5</v>
      </c>
      <c r="JX27" s="36">
        <v>0.4</v>
      </c>
      <c r="JY27" s="27">
        <f t="shared" ref="JY27:JY30" si="1017">JX27*$B27</f>
        <v>2</v>
      </c>
      <c r="JZ27" s="36">
        <v>0</v>
      </c>
      <c r="KA27" s="27">
        <f t="shared" ref="KA27:KA30" si="1018">JZ27*$B27</f>
        <v>0</v>
      </c>
      <c r="KB27" s="36">
        <v>0</v>
      </c>
      <c r="KC27" s="27">
        <f t="shared" ref="KC27:KC30" si="1019">KB27*$B27</f>
        <v>0</v>
      </c>
      <c r="KD27" s="36">
        <v>0</v>
      </c>
      <c r="KE27" s="27">
        <f t="shared" ref="KE27:KE30" si="1020">KD27*$B27</f>
        <v>0</v>
      </c>
      <c r="KF27" s="36">
        <v>0</v>
      </c>
      <c r="KG27" s="27">
        <f t="shared" ref="KG27:KG30" si="1021">KF27*$B27</f>
        <v>0</v>
      </c>
      <c r="KH27" s="36">
        <v>1</v>
      </c>
      <c r="KI27" s="27">
        <f t="shared" ref="KI27:KI30" si="1022">KH27*$B27</f>
        <v>5</v>
      </c>
    </row>
    <row r="28" spans="1:295" ht="15.75" customHeight="1" x14ac:dyDescent="0.25">
      <c r="A28" s="12" t="s">
        <v>49</v>
      </c>
      <c r="B28" s="13">
        <v>10</v>
      </c>
      <c r="C28" s="35">
        <f t="shared" si="877"/>
        <v>3.8461538461538464E-2</v>
      </c>
      <c r="D28" s="36">
        <v>0</v>
      </c>
      <c r="E28" s="27">
        <f t="shared" si="878"/>
        <v>0</v>
      </c>
      <c r="F28" s="36">
        <v>0.55000000000000004</v>
      </c>
      <c r="G28" s="27">
        <f t="shared" si="879"/>
        <v>5.5</v>
      </c>
      <c r="H28" s="36">
        <v>0</v>
      </c>
      <c r="I28" s="27">
        <f t="shared" si="880"/>
        <v>0</v>
      </c>
      <c r="J28" s="36">
        <v>0</v>
      </c>
      <c r="K28" s="27">
        <f t="shared" si="881"/>
        <v>0</v>
      </c>
      <c r="L28" s="36">
        <v>0</v>
      </c>
      <c r="M28" s="27">
        <f t="shared" si="882"/>
        <v>0</v>
      </c>
      <c r="N28" s="36">
        <v>0</v>
      </c>
      <c r="O28" s="27">
        <f t="shared" si="883"/>
        <v>0</v>
      </c>
      <c r="P28" s="36">
        <v>0.4</v>
      </c>
      <c r="Q28" s="27">
        <f t="shared" si="884"/>
        <v>4</v>
      </c>
      <c r="R28" s="36">
        <v>0.3</v>
      </c>
      <c r="S28" s="27">
        <f t="shared" si="885"/>
        <v>3</v>
      </c>
      <c r="T28" s="36">
        <v>0</v>
      </c>
      <c r="U28" s="27">
        <f t="shared" si="886"/>
        <v>0</v>
      </c>
      <c r="V28" s="36">
        <v>0.6</v>
      </c>
      <c r="W28" s="27">
        <f t="shared" si="887"/>
        <v>6</v>
      </c>
      <c r="X28" s="36">
        <v>0</v>
      </c>
      <c r="Y28" s="27">
        <f t="shared" si="888"/>
        <v>0</v>
      </c>
      <c r="Z28" s="36">
        <v>0.35</v>
      </c>
      <c r="AA28" s="27">
        <f t="shared" si="889"/>
        <v>3.5</v>
      </c>
      <c r="AB28" s="36">
        <v>0.6</v>
      </c>
      <c r="AC28" s="27">
        <f t="shared" si="890"/>
        <v>6</v>
      </c>
      <c r="AD28" s="36">
        <v>0</v>
      </c>
      <c r="AE28" s="27">
        <f t="shared" si="891"/>
        <v>0</v>
      </c>
      <c r="AF28" s="36">
        <v>0.5</v>
      </c>
      <c r="AG28" s="27">
        <f t="shared" si="892"/>
        <v>5</v>
      </c>
      <c r="AH28" s="36">
        <v>0.7</v>
      </c>
      <c r="AI28" s="27">
        <f t="shared" si="893"/>
        <v>7</v>
      </c>
      <c r="AJ28" s="36">
        <v>0.7</v>
      </c>
      <c r="AK28" s="27">
        <f t="shared" si="894"/>
        <v>7</v>
      </c>
      <c r="AL28" s="36">
        <v>0.75</v>
      </c>
      <c r="AM28" s="27">
        <f t="shared" si="895"/>
        <v>7.5</v>
      </c>
      <c r="AN28" s="36">
        <v>0</v>
      </c>
      <c r="AO28" s="27">
        <f t="shared" si="896"/>
        <v>0</v>
      </c>
      <c r="AP28" s="36">
        <v>0</v>
      </c>
      <c r="AQ28" s="27">
        <f t="shared" si="897"/>
        <v>0</v>
      </c>
      <c r="AR28" s="36">
        <v>0.25</v>
      </c>
      <c r="AS28" s="27">
        <f t="shared" si="898"/>
        <v>2.5</v>
      </c>
      <c r="AT28" s="36">
        <v>0.3</v>
      </c>
      <c r="AU28" s="27">
        <f t="shared" si="899"/>
        <v>3</v>
      </c>
      <c r="AV28" s="36">
        <v>0.3</v>
      </c>
      <c r="AW28" s="27">
        <f t="shared" si="900"/>
        <v>3</v>
      </c>
      <c r="AX28" s="36">
        <v>0.4</v>
      </c>
      <c r="AY28" s="27">
        <f t="shared" si="901"/>
        <v>4</v>
      </c>
      <c r="AZ28" s="36">
        <v>1</v>
      </c>
      <c r="BA28" s="27">
        <f t="shared" si="902"/>
        <v>10</v>
      </c>
      <c r="BB28" s="36">
        <v>1</v>
      </c>
      <c r="BC28" s="27">
        <f t="shared" si="903"/>
        <v>10</v>
      </c>
      <c r="BD28" s="36">
        <v>1</v>
      </c>
      <c r="BE28" s="27">
        <f t="shared" si="904"/>
        <v>10</v>
      </c>
      <c r="BF28" s="36">
        <v>0</v>
      </c>
      <c r="BG28" s="27">
        <f t="shared" si="905"/>
        <v>0</v>
      </c>
      <c r="BH28" s="36">
        <v>0.6</v>
      </c>
      <c r="BI28" s="27">
        <f t="shared" si="906"/>
        <v>6</v>
      </c>
      <c r="BJ28" s="36">
        <v>0.9</v>
      </c>
      <c r="BK28" s="27">
        <f t="shared" si="907"/>
        <v>9</v>
      </c>
      <c r="BL28" s="36">
        <v>0.6</v>
      </c>
      <c r="BM28" s="27">
        <f t="shared" si="908"/>
        <v>6</v>
      </c>
      <c r="BN28" s="36">
        <v>0.9</v>
      </c>
      <c r="BO28" s="27">
        <f t="shared" si="909"/>
        <v>9</v>
      </c>
      <c r="BP28" s="36">
        <v>0</v>
      </c>
      <c r="BQ28" s="27">
        <f t="shared" si="910"/>
        <v>0</v>
      </c>
      <c r="BR28" s="36">
        <v>0</v>
      </c>
      <c r="BS28" s="27">
        <f t="shared" si="911"/>
        <v>0</v>
      </c>
      <c r="BT28" s="36">
        <v>0.25</v>
      </c>
      <c r="BU28" s="27">
        <f t="shared" si="912"/>
        <v>2.5</v>
      </c>
      <c r="BV28" s="36">
        <v>0</v>
      </c>
      <c r="BW28" s="27">
        <f t="shared" si="913"/>
        <v>0</v>
      </c>
      <c r="BX28" s="36">
        <v>0</v>
      </c>
      <c r="BY28" s="27">
        <f t="shared" si="914"/>
        <v>0</v>
      </c>
      <c r="BZ28" s="36">
        <v>0.6</v>
      </c>
      <c r="CA28" s="27">
        <f t="shared" si="915"/>
        <v>6</v>
      </c>
      <c r="CB28" s="36">
        <v>0.9</v>
      </c>
      <c r="CC28" s="27">
        <f t="shared" si="916"/>
        <v>9</v>
      </c>
      <c r="CD28" s="36">
        <v>0</v>
      </c>
      <c r="CE28" s="27">
        <f t="shared" si="917"/>
        <v>0</v>
      </c>
      <c r="CF28" s="36">
        <v>0</v>
      </c>
      <c r="CG28" s="27">
        <f t="shared" si="918"/>
        <v>0</v>
      </c>
      <c r="CH28" s="36">
        <v>1</v>
      </c>
      <c r="CI28" s="27">
        <f t="shared" si="919"/>
        <v>10</v>
      </c>
      <c r="CJ28" s="36">
        <v>0</v>
      </c>
      <c r="CK28" s="27">
        <f t="shared" si="920"/>
        <v>0</v>
      </c>
      <c r="CL28" s="36">
        <v>0</v>
      </c>
      <c r="CM28" s="27">
        <f t="shared" si="921"/>
        <v>0</v>
      </c>
      <c r="CN28" s="36">
        <v>0.6</v>
      </c>
      <c r="CO28" s="27">
        <f t="shared" si="922"/>
        <v>6</v>
      </c>
      <c r="CP28" s="36">
        <v>0</v>
      </c>
      <c r="CQ28" s="27">
        <f t="shared" si="923"/>
        <v>0</v>
      </c>
      <c r="CR28" s="36">
        <v>0.6</v>
      </c>
      <c r="CS28" s="27">
        <f t="shared" si="924"/>
        <v>6</v>
      </c>
      <c r="CT28" s="36">
        <v>0.2</v>
      </c>
      <c r="CU28" s="27">
        <f t="shared" si="925"/>
        <v>2</v>
      </c>
      <c r="CV28" s="36">
        <v>0</v>
      </c>
      <c r="CW28" s="27">
        <f t="shared" si="926"/>
        <v>0</v>
      </c>
      <c r="CX28" s="36">
        <v>0.1</v>
      </c>
      <c r="CY28" s="27">
        <f t="shared" si="927"/>
        <v>1</v>
      </c>
      <c r="CZ28" s="36">
        <v>0.6</v>
      </c>
      <c r="DA28" s="27">
        <f t="shared" si="928"/>
        <v>6</v>
      </c>
      <c r="DB28" s="36">
        <v>0</v>
      </c>
      <c r="DC28" s="27">
        <f t="shared" si="929"/>
        <v>0</v>
      </c>
      <c r="DD28" s="36">
        <v>0</v>
      </c>
      <c r="DE28" s="27">
        <f t="shared" si="930"/>
        <v>0</v>
      </c>
      <c r="DF28" s="36">
        <v>0</v>
      </c>
      <c r="DG28" s="27">
        <f t="shared" si="931"/>
        <v>0</v>
      </c>
      <c r="DH28" s="36">
        <v>0.6</v>
      </c>
      <c r="DI28" s="27">
        <f t="shared" si="932"/>
        <v>6</v>
      </c>
      <c r="DJ28" s="36">
        <v>0.9</v>
      </c>
      <c r="DK28" s="27">
        <f t="shared" si="933"/>
        <v>9</v>
      </c>
      <c r="DL28" s="36">
        <v>0.9</v>
      </c>
      <c r="DM28" s="27">
        <f t="shared" si="934"/>
        <v>9</v>
      </c>
      <c r="DN28" s="36">
        <v>0.6</v>
      </c>
      <c r="DO28" s="27">
        <f t="shared" si="935"/>
        <v>6</v>
      </c>
      <c r="DP28" s="36">
        <v>0.6</v>
      </c>
      <c r="DQ28" s="27">
        <f t="shared" si="936"/>
        <v>6</v>
      </c>
      <c r="DR28" s="36">
        <v>0.3</v>
      </c>
      <c r="DS28" s="27">
        <f t="shared" si="937"/>
        <v>3</v>
      </c>
      <c r="DT28" s="36">
        <v>0.6</v>
      </c>
      <c r="DU28" s="27">
        <f t="shared" si="938"/>
        <v>6</v>
      </c>
      <c r="DV28" s="36">
        <v>0</v>
      </c>
      <c r="DW28" s="27">
        <f t="shared" si="939"/>
        <v>0</v>
      </c>
      <c r="DX28" s="36">
        <v>0.9</v>
      </c>
      <c r="DY28" s="27">
        <f t="shared" si="940"/>
        <v>9</v>
      </c>
      <c r="DZ28" s="36">
        <v>0</v>
      </c>
      <c r="EA28" s="27">
        <f t="shared" si="941"/>
        <v>0</v>
      </c>
      <c r="EB28" s="36">
        <v>0.6</v>
      </c>
      <c r="EC28" s="27">
        <f t="shared" si="942"/>
        <v>6</v>
      </c>
      <c r="ED28" s="36">
        <v>0</v>
      </c>
      <c r="EE28" s="27">
        <f t="shared" si="943"/>
        <v>0</v>
      </c>
      <c r="EF28" s="36">
        <v>0.9</v>
      </c>
      <c r="EG28" s="27">
        <f t="shared" si="944"/>
        <v>9</v>
      </c>
      <c r="EH28" s="36">
        <v>0.9</v>
      </c>
      <c r="EI28" s="27">
        <f t="shared" si="945"/>
        <v>9</v>
      </c>
      <c r="EJ28" s="36">
        <v>0.9</v>
      </c>
      <c r="EK28" s="27">
        <f t="shared" si="946"/>
        <v>9</v>
      </c>
      <c r="EL28" s="36">
        <v>0.5</v>
      </c>
      <c r="EM28" s="27">
        <f t="shared" si="947"/>
        <v>5</v>
      </c>
      <c r="EN28" s="36">
        <v>0.6</v>
      </c>
      <c r="EO28" s="27">
        <f t="shared" si="948"/>
        <v>6</v>
      </c>
      <c r="EP28" s="36">
        <v>0.9</v>
      </c>
      <c r="EQ28" s="27">
        <f t="shared" si="949"/>
        <v>9</v>
      </c>
      <c r="ER28" s="36">
        <v>0.6</v>
      </c>
      <c r="ES28" s="27">
        <f t="shared" si="950"/>
        <v>6</v>
      </c>
      <c r="ET28" s="36">
        <v>0.9</v>
      </c>
      <c r="EU28" s="27">
        <f t="shared" si="951"/>
        <v>9</v>
      </c>
      <c r="EV28" s="36">
        <v>0</v>
      </c>
      <c r="EW28" s="27">
        <f t="shared" si="952"/>
        <v>0</v>
      </c>
      <c r="EX28" s="36">
        <v>0.9</v>
      </c>
      <c r="EY28" s="27">
        <f t="shared" si="953"/>
        <v>9</v>
      </c>
      <c r="EZ28" s="36">
        <v>0.6</v>
      </c>
      <c r="FA28" s="27">
        <f t="shared" si="954"/>
        <v>6</v>
      </c>
      <c r="FB28" s="36">
        <v>0</v>
      </c>
      <c r="FC28" s="27">
        <f t="shared" si="955"/>
        <v>0</v>
      </c>
      <c r="FD28" s="36">
        <v>0.6</v>
      </c>
      <c r="FE28" s="27">
        <f t="shared" si="956"/>
        <v>6</v>
      </c>
      <c r="FF28" s="36">
        <v>0.6</v>
      </c>
      <c r="FG28" s="27">
        <f t="shared" si="957"/>
        <v>6</v>
      </c>
      <c r="FH28" s="36">
        <v>0</v>
      </c>
      <c r="FI28" s="27">
        <f t="shared" si="958"/>
        <v>0</v>
      </c>
      <c r="FJ28" s="40">
        <v>0</v>
      </c>
      <c r="FK28" s="27">
        <f t="shared" si="959"/>
        <v>0</v>
      </c>
      <c r="FL28" s="40">
        <v>0.9</v>
      </c>
      <c r="FM28" s="27">
        <f t="shared" si="960"/>
        <v>9</v>
      </c>
      <c r="FN28" s="40">
        <v>0</v>
      </c>
      <c r="FO28" s="27">
        <f t="shared" si="961"/>
        <v>0</v>
      </c>
      <c r="FP28" s="40">
        <v>0.3</v>
      </c>
      <c r="FQ28" s="27">
        <f t="shared" si="962"/>
        <v>3</v>
      </c>
      <c r="FR28" s="40">
        <v>0.9</v>
      </c>
      <c r="FS28" s="27">
        <f t="shared" si="963"/>
        <v>9</v>
      </c>
      <c r="FT28" s="40">
        <v>0</v>
      </c>
      <c r="FU28" s="27">
        <f t="shared" si="964"/>
        <v>0</v>
      </c>
      <c r="FV28" s="40">
        <v>1</v>
      </c>
      <c r="FW28" s="27">
        <f t="shared" si="965"/>
        <v>10</v>
      </c>
      <c r="FX28" s="40">
        <v>1</v>
      </c>
      <c r="FY28" s="27">
        <f t="shared" si="966"/>
        <v>10</v>
      </c>
      <c r="FZ28" s="40">
        <v>0</v>
      </c>
      <c r="GA28" s="27">
        <f t="shared" si="967"/>
        <v>0</v>
      </c>
      <c r="GB28" s="40">
        <v>0.6</v>
      </c>
      <c r="GC28" s="27">
        <f t="shared" si="968"/>
        <v>6</v>
      </c>
      <c r="GD28" s="40">
        <v>0.9</v>
      </c>
      <c r="GE28" s="27">
        <f t="shared" si="969"/>
        <v>9</v>
      </c>
      <c r="GF28" s="40">
        <v>0</v>
      </c>
      <c r="GG28" s="27">
        <f t="shared" si="970"/>
        <v>0</v>
      </c>
      <c r="GH28" s="40">
        <v>0</v>
      </c>
      <c r="GI28" s="27">
        <f t="shared" si="971"/>
        <v>0</v>
      </c>
      <c r="GJ28" s="40">
        <v>0</v>
      </c>
      <c r="GK28" s="27">
        <f t="shared" si="972"/>
        <v>0</v>
      </c>
      <c r="GL28" s="40">
        <v>0</v>
      </c>
      <c r="GM28" s="27">
        <f t="shared" si="973"/>
        <v>0</v>
      </c>
      <c r="GN28" s="40">
        <v>0</v>
      </c>
      <c r="GO28" s="27">
        <f t="shared" si="974"/>
        <v>0</v>
      </c>
      <c r="GP28" s="40">
        <v>0.9</v>
      </c>
      <c r="GQ28" s="27">
        <f t="shared" si="975"/>
        <v>9</v>
      </c>
      <c r="GR28" s="40">
        <v>0</v>
      </c>
      <c r="GS28" s="27">
        <f t="shared" si="976"/>
        <v>0</v>
      </c>
      <c r="GT28" s="40">
        <v>1</v>
      </c>
      <c r="GU28" s="27">
        <f t="shared" si="977"/>
        <v>10</v>
      </c>
      <c r="GV28" s="40">
        <v>0.15</v>
      </c>
      <c r="GW28" s="27">
        <f t="shared" si="978"/>
        <v>1.5</v>
      </c>
      <c r="GX28" s="40">
        <v>0.9</v>
      </c>
      <c r="GY28" s="27">
        <f t="shared" ref="GY28:GY30" si="1023">GX28*$B28</f>
        <v>9</v>
      </c>
      <c r="GZ28" s="40">
        <v>0.9</v>
      </c>
      <c r="HA28" s="27">
        <f t="shared" si="979"/>
        <v>9</v>
      </c>
      <c r="HB28" s="40">
        <v>0</v>
      </c>
      <c r="HC28" s="27">
        <f t="shared" si="980"/>
        <v>0</v>
      </c>
      <c r="HD28" s="40">
        <v>0.6</v>
      </c>
      <c r="HE28" s="27">
        <f t="shared" si="981"/>
        <v>6</v>
      </c>
      <c r="HF28" s="40">
        <v>0.8</v>
      </c>
      <c r="HG28" s="27">
        <f t="shared" si="982"/>
        <v>8</v>
      </c>
      <c r="HH28" s="40">
        <v>0</v>
      </c>
      <c r="HI28" s="27">
        <f t="shared" si="983"/>
        <v>0</v>
      </c>
      <c r="HJ28" s="40">
        <v>0.6</v>
      </c>
      <c r="HK28" s="27">
        <f t="shared" si="984"/>
        <v>6</v>
      </c>
      <c r="HL28" s="40">
        <v>0.9</v>
      </c>
      <c r="HM28" s="27">
        <f t="shared" si="985"/>
        <v>9</v>
      </c>
      <c r="HN28" s="40">
        <v>0</v>
      </c>
      <c r="HO28" s="27">
        <f t="shared" si="986"/>
        <v>0</v>
      </c>
      <c r="HP28" s="40">
        <v>1</v>
      </c>
      <c r="HQ28" s="27">
        <f t="shared" si="987"/>
        <v>10</v>
      </c>
      <c r="HR28" s="40">
        <v>0</v>
      </c>
      <c r="HS28" s="27">
        <f t="shared" si="988"/>
        <v>0</v>
      </c>
      <c r="HT28" s="40">
        <v>0.9</v>
      </c>
      <c r="HU28" s="27">
        <f t="shared" si="989"/>
        <v>9</v>
      </c>
      <c r="HV28" s="40">
        <v>0.3</v>
      </c>
      <c r="HW28" s="27">
        <f t="shared" si="990"/>
        <v>3</v>
      </c>
      <c r="HX28" s="40">
        <v>0</v>
      </c>
      <c r="HY28" s="27">
        <f t="shared" si="991"/>
        <v>0</v>
      </c>
      <c r="HZ28" s="40">
        <v>0</v>
      </c>
      <c r="IA28" s="27">
        <f t="shared" si="992"/>
        <v>0</v>
      </c>
      <c r="IB28" s="40">
        <v>0.25</v>
      </c>
      <c r="IC28" s="27">
        <f t="shared" si="993"/>
        <v>2.5</v>
      </c>
      <c r="ID28" s="40">
        <v>1</v>
      </c>
      <c r="IE28" s="27">
        <f t="shared" si="994"/>
        <v>10</v>
      </c>
      <c r="IF28" s="40">
        <v>0.9</v>
      </c>
      <c r="IG28" s="27">
        <f t="shared" si="995"/>
        <v>9</v>
      </c>
      <c r="IH28" s="40">
        <v>0.9</v>
      </c>
      <c r="II28" s="27">
        <f t="shared" si="996"/>
        <v>9</v>
      </c>
      <c r="IJ28" s="40">
        <v>0.6</v>
      </c>
      <c r="IK28" s="27">
        <f t="shared" si="997"/>
        <v>6</v>
      </c>
      <c r="IL28" s="40">
        <v>0</v>
      </c>
      <c r="IM28" s="27">
        <f t="shared" si="998"/>
        <v>0</v>
      </c>
      <c r="IN28" s="36">
        <v>0.6</v>
      </c>
      <c r="IO28" s="27">
        <f t="shared" si="999"/>
        <v>6</v>
      </c>
      <c r="IP28" s="36">
        <v>0.1</v>
      </c>
      <c r="IQ28" s="27">
        <f t="shared" si="1000"/>
        <v>1</v>
      </c>
      <c r="IR28" s="36">
        <v>1</v>
      </c>
      <c r="IS28" s="27">
        <f t="shared" si="1001"/>
        <v>10</v>
      </c>
      <c r="IT28" s="36">
        <v>0</v>
      </c>
      <c r="IU28" s="27">
        <f t="shared" si="1002"/>
        <v>0</v>
      </c>
      <c r="IV28" s="36">
        <v>0.15</v>
      </c>
      <c r="IW28" s="27">
        <f t="shared" si="1003"/>
        <v>1.5</v>
      </c>
      <c r="IX28" s="36">
        <v>0.9</v>
      </c>
      <c r="IY28" s="27">
        <f t="shared" si="1004"/>
        <v>9</v>
      </c>
      <c r="IZ28" s="36">
        <v>0</v>
      </c>
      <c r="JA28" s="27">
        <f t="shared" si="1005"/>
        <v>0</v>
      </c>
      <c r="JB28" s="36">
        <v>0.5</v>
      </c>
      <c r="JC28" s="27">
        <f t="shared" si="1006"/>
        <v>5</v>
      </c>
      <c r="JD28" s="36">
        <v>0.3</v>
      </c>
      <c r="JE28" s="27">
        <f t="shared" si="1007"/>
        <v>3</v>
      </c>
      <c r="JF28" s="36">
        <v>0.55000000000000004</v>
      </c>
      <c r="JG28" s="27">
        <f t="shared" si="1008"/>
        <v>5.5</v>
      </c>
      <c r="JH28" s="36">
        <v>0</v>
      </c>
      <c r="JI28" s="27">
        <f t="shared" si="1009"/>
        <v>0</v>
      </c>
      <c r="JJ28" s="36">
        <v>0.9</v>
      </c>
      <c r="JK28" s="27">
        <f t="shared" si="1010"/>
        <v>9</v>
      </c>
      <c r="JL28" s="36">
        <v>0.9</v>
      </c>
      <c r="JM28" s="27">
        <f t="shared" si="1011"/>
        <v>9</v>
      </c>
      <c r="JN28" s="36">
        <v>0.5</v>
      </c>
      <c r="JO28" s="27">
        <f t="shared" si="1012"/>
        <v>5</v>
      </c>
      <c r="JP28" s="36">
        <v>0</v>
      </c>
      <c r="JQ28" s="27">
        <f t="shared" si="1013"/>
        <v>0</v>
      </c>
      <c r="JR28" s="36">
        <v>0.3</v>
      </c>
      <c r="JS28" s="27">
        <f t="shared" si="1014"/>
        <v>3</v>
      </c>
      <c r="JT28" s="36">
        <v>0</v>
      </c>
      <c r="JU28" s="27">
        <f t="shared" si="1015"/>
        <v>0</v>
      </c>
      <c r="JV28" s="36">
        <v>0.9</v>
      </c>
      <c r="JW28" s="27">
        <f t="shared" si="1016"/>
        <v>9</v>
      </c>
      <c r="JX28" s="36">
        <v>0.23</v>
      </c>
      <c r="JY28" s="27">
        <f t="shared" si="1017"/>
        <v>2.3000000000000003</v>
      </c>
      <c r="JZ28" s="36">
        <v>0</v>
      </c>
      <c r="KA28" s="27">
        <f t="shared" si="1018"/>
        <v>0</v>
      </c>
      <c r="KB28" s="36">
        <v>0</v>
      </c>
      <c r="KC28" s="27">
        <f t="shared" si="1019"/>
        <v>0</v>
      </c>
      <c r="KD28" s="36">
        <v>0</v>
      </c>
      <c r="KE28" s="27">
        <f t="shared" si="1020"/>
        <v>0</v>
      </c>
      <c r="KF28" s="36">
        <v>0</v>
      </c>
      <c r="KG28" s="27">
        <f t="shared" si="1021"/>
        <v>0</v>
      </c>
      <c r="KH28" s="36">
        <v>0.9</v>
      </c>
      <c r="KI28" s="27">
        <f t="shared" si="1022"/>
        <v>9</v>
      </c>
    </row>
    <row r="29" spans="1:295" ht="15.75" customHeight="1" x14ac:dyDescent="0.25">
      <c r="A29" s="12" t="s">
        <v>51</v>
      </c>
      <c r="B29" s="13">
        <v>10</v>
      </c>
      <c r="C29" s="35">
        <f t="shared" si="877"/>
        <v>3.8461538461538464E-2</v>
      </c>
      <c r="D29" s="36">
        <v>0</v>
      </c>
      <c r="E29" s="27">
        <f t="shared" si="878"/>
        <v>0</v>
      </c>
      <c r="F29" s="36">
        <v>0.7</v>
      </c>
      <c r="G29" s="27">
        <f t="shared" si="879"/>
        <v>7</v>
      </c>
      <c r="H29" s="36">
        <v>0</v>
      </c>
      <c r="I29" s="27">
        <f t="shared" si="880"/>
        <v>0</v>
      </c>
      <c r="J29" s="36">
        <v>0</v>
      </c>
      <c r="K29" s="27">
        <f t="shared" si="881"/>
        <v>0</v>
      </c>
      <c r="L29" s="36">
        <v>0</v>
      </c>
      <c r="M29" s="27">
        <f t="shared" si="882"/>
        <v>0</v>
      </c>
      <c r="N29" s="36">
        <v>0</v>
      </c>
      <c r="O29" s="27">
        <f t="shared" si="883"/>
        <v>0</v>
      </c>
      <c r="P29" s="36">
        <v>0</v>
      </c>
      <c r="Q29" s="27">
        <f t="shared" si="884"/>
        <v>0</v>
      </c>
      <c r="R29" s="36">
        <v>0.9</v>
      </c>
      <c r="S29" s="27">
        <f t="shared" si="885"/>
        <v>9</v>
      </c>
      <c r="T29" s="36">
        <v>0</v>
      </c>
      <c r="U29" s="27">
        <f t="shared" si="886"/>
        <v>0</v>
      </c>
      <c r="V29" s="36">
        <v>0.9</v>
      </c>
      <c r="W29" s="27">
        <f t="shared" si="887"/>
        <v>9</v>
      </c>
      <c r="X29" s="36">
        <v>0</v>
      </c>
      <c r="Y29" s="27">
        <f t="shared" si="888"/>
        <v>0</v>
      </c>
      <c r="Z29" s="36">
        <v>0.9</v>
      </c>
      <c r="AA29" s="27">
        <f t="shared" si="889"/>
        <v>9</v>
      </c>
      <c r="AB29" s="36">
        <v>0.3</v>
      </c>
      <c r="AC29" s="27">
        <f t="shared" si="890"/>
        <v>3</v>
      </c>
      <c r="AD29" s="36">
        <v>0</v>
      </c>
      <c r="AE29" s="27">
        <f t="shared" si="891"/>
        <v>0</v>
      </c>
      <c r="AF29" s="36">
        <v>0.9</v>
      </c>
      <c r="AG29" s="27">
        <f t="shared" si="892"/>
        <v>9</v>
      </c>
      <c r="AH29" s="36">
        <v>0.3</v>
      </c>
      <c r="AI29" s="27">
        <f t="shared" si="893"/>
        <v>3</v>
      </c>
      <c r="AJ29" s="36">
        <v>0.3</v>
      </c>
      <c r="AK29" s="27">
        <f t="shared" si="894"/>
        <v>3</v>
      </c>
      <c r="AL29" s="36">
        <v>0.3</v>
      </c>
      <c r="AM29" s="27">
        <f t="shared" si="895"/>
        <v>3</v>
      </c>
      <c r="AN29" s="36">
        <v>0</v>
      </c>
      <c r="AO29" s="27">
        <f t="shared" si="896"/>
        <v>0</v>
      </c>
      <c r="AP29" s="36">
        <v>0</v>
      </c>
      <c r="AQ29" s="27">
        <f t="shared" si="897"/>
        <v>0</v>
      </c>
      <c r="AR29" s="36">
        <v>0.3</v>
      </c>
      <c r="AS29" s="27">
        <f t="shared" si="898"/>
        <v>3</v>
      </c>
      <c r="AT29" s="36">
        <v>0.3</v>
      </c>
      <c r="AU29" s="27">
        <f t="shared" si="899"/>
        <v>3</v>
      </c>
      <c r="AV29" s="36">
        <v>0.9</v>
      </c>
      <c r="AW29" s="27">
        <f t="shared" si="900"/>
        <v>9</v>
      </c>
      <c r="AX29" s="36">
        <v>0.9</v>
      </c>
      <c r="AY29" s="27">
        <f t="shared" si="901"/>
        <v>9</v>
      </c>
      <c r="AZ29" s="36">
        <v>1</v>
      </c>
      <c r="BA29" s="27">
        <f t="shared" si="902"/>
        <v>10</v>
      </c>
      <c r="BB29" s="36">
        <v>1</v>
      </c>
      <c r="BC29" s="27">
        <f t="shared" si="903"/>
        <v>10</v>
      </c>
      <c r="BD29" s="36">
        <v>1</v>
      </c>
      <c r="BE29" s="27">
        <f t="shared" si="904"/>
        <v>10</v>
      </c>
      <c r="BF29" s="36">
        <v>0</v>
      </c>
      <c r="BG29" s="27">
        <f t="shared" si="905"/>
        <v>0</v>
      </c>
      <c r="BH29" s="36">
        <v>0.9</v>
      </c>
      <c r="BI29" s="27">
        <f t="shared" si="906"/>
        <v>9</v>
      </c>
      <c r="BJ29" s="36">
        <v>0.9</v>
      </c>
      <c r="BK29" s="27">
        <f t="shared" si="907"/>
        <v>9</v>
      </c>
      <c r="BL29" s="36">
        <v>0.3</v>
      </c>
      <c r="BM29" s="27">
        <f t="shared" si="908"/>
        <v>3</v>
      </c>
      <c r="BN29" s="36">
        <v>0.9</v>
      </c>
      <c r="BO29" s="27">
        <f t="shared" si="909"/>
        <v>9</v>
      </c>
      <c r="BP29" s="36">
        <v>0</v>
      </c>
      <c r="BQ29" s="27">
        <f t="shared" si="910"/>
        <v>0</v>
      </c>
      <c r="BR29" s="36">
        <v>0</v>
      </c>
      <c r="BS29" s="27">
        <f t="shared" si="911"/>
        <v>0</v>
      </c>
      <c r="BT29" s="36">
        <v>0.9</v>
      </c>
      <c r="BU29" s="27">
        <f t="shared" si="912"/>
        <v>9</v>
      </c>
      <c r="BV29" s="36">
        <v>0</v>
      </c>
      <c r="BW29" s="27">
        <f t="shared" si="913"/>
        <v>0</v>
      </c>
      <c r="BX29" s="36">
        <v>0</v>
      </c>
      <c r="BY29" s="27">
        <f t="shared" si="914"/>
        <v>0</v>
      </c>
      <c r="BZ29" s="36">
        <v>0.3</v>
      </c>
      <c r="CA29" s="27">
        <f t="shared" si="915"/>
        <v>3</v>
      </c>
      <c r="CB29" s="36">
        <v>0.3</v>
      </c>
      <c r="CC29" s="27">
        <f t="shared" si="916"/>
        <v>3</v>
      </c>
      <c r="CD29" s="36">
        <v>0</v>
      </c>
      <c r="CE29" s="27">
        <f t="shared" si="917"/>
        <v>0</v>
      </c>
      <c r="CF29" s="36">
        <v>0</v>
      </c>
      <c r="CG29" s="27">
        <f t="shared" si="918"/>
        <v>0</v>
      </c>
      <c r="CH29" s="36">
        <v>1</v>
      </c>
      <c r="CI29" s="27">
        <f t="shared" si="919"/>
        <v>10</v>
      </c>
      <c r="CJ29" s="36">
        <v>0</v>
      </c>
      <c r="CK29" s="27">
        <f t="shared" si="920"/>
        <v>0</v>
      </c>
      <c r="CL29" s="36">
        <v>0</v>
      </c>
      <c r="CM29" s="27">
        <f t="shared" si="921"/>
        <v>0</v>
      </c>
      <c r="CN29" s="36">
        <v>0.3</v>
      </c>
      <c r="CO29" s="27">
        <f t="shared" si="922"/>
        <v>3</v>
      </c>
      <c r="CP29" s="36">
        <v>0</v>
      </c>
      <c r="CQ29" s="27">
        <f t="shared" si="923"/>
        <v>0</v>
      </c>
      <c r="CR29" s="36">
        <v>0.9</v>
      </c>
      <c r="CS29" s="27">
        <f t="shared" si="924"/>
        <v>9</v>
      </c>
      <c r="CT29" s="36">
        <v>0.3</v>
      </c>
      <c r="CU29" s="27">
        <f t="shared" si="925"/>
        <v>3</v>
      </c>
      <c r="CV29" s="36">
        <v>0</v>
      </c>
      <c r="CW29" s="27">
        <f t="shared" si="926"/>
        <v>0</v>
      </c>
      <c r="CX29" s="36">
        <v>0.2</v>
      </c>
      <c r="CY29" s="27">
        <f t="shared" si="927"/>
        <v>2</v>
      </c>
      <c r="CZ29" s="36">
        <v>0.9</v>
      </c>
      <c r="DA29" s="27">
        <f t="shared" si="928"/>
        <v>9</v>
      </c>
      <c r="DB29" s="36">
        <v>0</v>
      </c>
      <c r="DC29" s="27">
        <f t="shared" si="929"/>
        <v>0</v>
      </c>
      <c r="DD29" s="36">
        <v>0</v>
      </c>
      <c r="DE29" s="27">
        <f t="shared" si="930"/>
        <v>0</v>
      </c>
      <c r="DF29" s="36">
        <v>0</v>
      </c>
      <c r="DG29" s="27">
        <f t="shared" si="931"/>
        <v>0</v>
      </c>
      <c r="DH29" s="36">
        <v>0.9</v>
      </c>
      <c r="DI29" s="27">
        <f t="shared" si="932"/>
        <v>9</v>
      </c>
      <c r="DJ29" s="36">
        <v>0.9</v>
      </c>
      <c r="DK29" s="27">
        <f t="shared" si="933"/>
        <v>9</v>
      </c>
      <c r="DL29" s="36">
        <v>0.9</v>
      </c>
      <c r="DM29" s="27">
        <f t="shared" si="934"/>
        <v>9</v>
      </c>
      <c r="DN29" s="36">
        <v>0.3</v>
      </c>
      <c r="DO29" s="27">
        <f t="shared" si="935"/>
        <v>3</v>
      </c>
      <c r="DP29" s="36">
        <v>0.9</v>
      </c>
      <c r="DQ29" s="27">
        <f t="shared" si="936"/>
        <v>9</v>
      </c>
      <c r="DR29" s="36">
        <v>0</v>
      </c>
      <c r="DS29" s="27">
        <f t="shared" si="937"/>
        <v>0</v>
      </c>
      <c r="DT29" s="36">
        <v>0.9</v>
      </c>
      <c r="DU29" s="27">
        <f t="shared" si="938"/>
        <v>9</v>
      </c>
      <c r="DV29" s="36">
        <v>0</v>
      </c>
      <c r="DW29" s="27">
        <f t="shared" si="939"/>
        <v>0</v>
      </c>
      <c r="DX29" s="36">
        <v>0.9</v>
      </c>
      <c r="DY29" s="27">
        <f t="shared" si="940"/>
        <v>9</v>
      </c>
      <c r="DZ29" s="36">
        <v>0</v>
      </c>
      <c r="EA29" s="27">
        <f t="shared" si="941"/>
        <v>0</v>
      </c>
      <c r="EB29" s="36">
        <v>0.3</v>
      </c>
      <c r="EC29" s="27">
        <f t="shared" si="942"/>
        <v>3</v>
      </c>
      <c r="ED29" s="36">
        <v>0</v>
      </c>
      <c r="EE29" s="27">
        <f t="shared" si="943"/>
        <v>0</v>
      </c>
      <c r="EF29" s="36">
        <v>0.9</v>
      </c>
      <c r="EG29" s="27">
        <f t="shared" si="944"/>
        <v>9</v>
      </c>
      <c r="EH29" s="36">
        <v>0.9</v>
      </c>
      <c r="EI29" s="27">
        <f t="shared" si="945"/>
        <v>9</v>
      </c>
      <c r="EJ29" s="36">
        <v>0.9</v>
      </c>
      <c r="EK29" s="27">
        <f t="shared" si="946"/>
        <v>9</v>
      </c>
      <c r="EL29" s="36">
        <v>0.9</v>
      </c>
      <c r="EM29" s="27">
        <f t="shared" si="947"/>
        <v>9</v>
      </c>
      <c r="EN29" s="36">
        <v>0.9</v>
      </c>
      <c r="EO29" s="27">
        <f t="shared" si="948"/>
        <v>9</v>
      </c>
      <c r="EP29" s="36">
        <v>0.9</v>
      </c>
      <c r="EQ29" s="27">
        <f t="shared" si="949"/>
        <v>9</v>
      </c>
      <c r="ER29" s="36">
        <v>0.3</v>
      </c>
      <c r="ES29" s="27">
        <f t="shared" si="950"/>
        <v>3</v>
      </c>
      <c r="ET29" s="36">
        <v>0.9</v>
      </c>
      <c r="EU29" s="27">
        <f t="shared" si="951"/>
        <v>9</v>
      </c>
      <c r="EV29" s="36">
        <v>0</v>
      </c>
      <c r="EW29" s="27">
        <f t="shared" si="952"/>
        <v>0</v>
      </c>
      <c r="EX29" s="36">
        <v>0.9</v>
      </c>
      <c r="EY29" s="27">
        <f t="shared" si="953"/>
        <v>9</v>
      </c>
      <c r="EZ29" s="36">
        <v>0.9</v>
      </c>
      <c r="FA29" s="27">
        <f t="shared" si="954"/>
        <v>9</v>
      </c>
      <c r="FB29" s="36">
        <v>0</v>
      </c>
      <c r="FC29" s="27">
        <f t="shared" si="955"/>
        <v>0</v>
      </c>
      <c r="FD29" s="36">
        <v>0.9</v>
      </c>
      <c r="FE29" s="27">
        <f t="shared" si="956"/>
        <v>9</v>
      </c>
      <c r="FF29" s="36">
        <v>0.3</v>
      </c>
      <c r="FG29" s="27">
        <f t="shared" si="957"/>
        <v>3</v>
      </c>
      <c r="FH29" s="36">
        <v>0</v>
      </c>
      <c r="FI29" s="27">
        <f t="shared" si="958"/>
        <v>0</v>
      </c>
      <c r="FJ29" s="36">
        <v>0</v>
      </c>
      <c r="FK29" s="27">
        <f t="shared" si="959"/>
        <v>0</v>
      </c>
      <c r="FL29" s="36">
        <v>1</v>
      </c>
      <c r="FM29" s="27">
        <f t="shared" si="960"/>
        <v>10</v>
      </c>
      <c r="FN29" s="36">
        <v>0</v>
      </c>
      <c r="FO29" s="27">
        <f t="shared" si="961"/>
        <v>0</v>
      </c>
      <c r="FP29" s="36">
        <v>0.3</v>
      </c>
      <c r="FQ29" s="27">
        <f t="shared" si="962"/>
        <v>3</v>
      </c>
      <c r="FR29" s="36">
        <v>0.9</v>
      </c>
      <c r="FS29" s="27">
        <f t="shared" si="963"/>
        <v>9</v>
      </c>
      <c r="FT29" s="36">
        <v>0</v>
      </c>
      <c r="FU29" s="27">
        <f t="shared" si="964"/>
        <v>0</v>
      </c>
      <c r="FV29" s="36">
        <v>1</v>
      </c>
      <c r="FW29" s="27">
        <f t="shared" si="965"/>
        <v>10</v>
      </c>
      <c r="FX29" s="36">
        <v>1</v>
      </c>
      <c r="FY29" s="27">
        <f t="shared" si="966"/>
        <v>10</v>
      </c>
      <c r="FZ29" s="36">
        <v>0</v>
      </c>
      <c r="GA29" s="27">
        <f t="shared" si="967"/>
        <v>0</v>
      </c>
      <c r="GB29" s="36">
        <v>0.3</v>
      </c>
      <c r="GC29" s="27">
        <f t="shared" si="968"/>
        <v>3</v>
      </c>
      <c r="GD29" s="36">
        <v>0.9</v>
      </c>
      <c r="GE29" s="27">
        <f t="shared" si="969"/>
        <v>9</v>
      </c>
      <c r="GF29" s="36">
        <v>0</v>
      </c>
      <c r="GG29" s="27">
        <f t="shared" si="970"/>
        <v>0</v>
      </c>
      <c r="GH29" s="36">
        <v>0</v>
      </c>
      <c r="GI29" s="27">
        <f t="shared" si="971"/>
        <v>0</v>
      </c>
      <c r="GJ29" s="36">
        <v>0</v>
      </c>
      <c r="GK29" s="27">
        <f t="shared" si="972"/>
        <v>0</v>
      </c>
      <c r="GL29" s="36">
        <v>0</v>
      </c>
      <c r="GM29" s="27">
        <f t="shared" si="973"/>
        <v>0</v>
      </c>
      <c r="GN29" s="36">
        <v>0</v>
      </c>
      <c r="GO29" s="27">
        <f t="shared" si="974"/>
        <v>0</v>
      </c>
      <c r="GP29" s="36">
        <v>0.9</v>
      </c>
      <c r="GQ29" s="27">
        <f t="shared" si="975"/>
        <v>9</v>
      </c>
      <c r="GR29" s="36">
        <v>0</v>
      </c>
      <c r="GS29" s="27">
        <f t="shared" si="976"/>
        <v>0</v>
      </c>
      <c r="GT29" s="36">
        <v>1</v>
      </c>
      <c r="GU29" s="27">
        <f t="shared" si="977"/>
        <v>10</v>
      </c>
      <c r="GV29" s="36">
        <v>0</v>
      </c>
      <c r="GW29" s="27">
        <f t="shared" si="978"/>
        <v>0</v>
      </c>
      <c r="GX29" s="36">
        <v>0.9</v>
      </c>
      <c r="GY29" s="27">
        <f t="shared" si="1023"/>
        <v>9</v>
      </c>
      <c r="GZ29" s="36">
        <v>0.3</v>
      </c>
      <c r="HA29" s="27">
        <f t="shared" si="979"/>
        <v>3</v>
      </c>
      <c r="HB29" s="36">
        <v>0</v>
      </c>
      <c r="HC29" s="27">
        <f t="shared" si="980"/>
        <v>0</v>
      </c>
      <c r="HD29" s="36">
        <v>0.3</v>
      </c>
      <c r="HE29" s="27">
        <f t="shared" si="981"/>
        <v>3</v>
      </c>
      <c r="HF29" s="36">
        <v>0.9</v>
      </c>
      <c r="HG29" s="27">
        <f t="shared" si="982"/>
        <v>9</v>
      </c>
      <c r="HH29" s="36">
        <v>0</v>
      </c>
      <c r="HI29" s="27">
        <f t="shared" si="983"/>
        <v>0</v>
      </c>
      <c r="HJ29" s="36">
        <v>0.3</v>
      </c>
      <c r="HK29" s="27">
        <f t="shared" si="984"/>
        <v>3</v>
      </c>
      <c r="HL29" s="36">
        <v>0.9</v>
      </c>
      <c r="HM29" s="27">
        <f t="shared" si="985"/>
        <v>9</v>
      </c>
      <c r="HN29" s="36">
        <v>0</v>
      </c>
      <c r="HO29" s="27">
        <f t="shared" si="986"/>
        <v>0</v>
      </c>
      <c r="HP29" s="36">
        <v>1</v>
      </c>
      <c r="HQ29" s="27">
        <f t="shared" si="987"/>
        <v>10</v>
      </c>
      <c r="HR29" s="36">
        <v>0</v>
      </c>
      <c r="HS29" s="27">
        <f t="shared" si="988"/>
        <v>0</v>
      </c>
      <c r="HT29" s="36">
        <v>0.3</v>
      </c>
      <c r="HU29" s="27">
        <f t="shared" si="989"/>
        <v>3</v>
      </c>
      <c r="HV29" s="36">
        <v>0.9</v>
      </c>
      <c r="HW29" s="27">
        <f t="shared" si="990"/>
        <v>9</v>
      </c>
      <c r="HX29" s="36">
        <v>0</v>
      </c>
      <c r="HY29" s="27">
        <f t="shared" si="991"/>
        <v>0</v>
      </c>
      <c r="HZ29" s="36">
        <v>0</v>
      </c>
      <c r="IA29" s="27">
        <f t="shared" si="992"/>
        <v>0</v>
      </c>
      <c r="IB29" s="36">
        <v>0.3</v>
      </c>
      <c r="IC29" s="27">
        <f t="shared" si="993"/>
        <v>3</v>
      </c>
      <c r="ID29" s="36">
        <v>1</v>
      </c>
      <c r="IE29" s="27">
        <f t="shared" si="994"/>
        <v>10</v>
      </c>
      <c r="IF29" s="36">
        <v>0.3</v>
      </c>
      <c r="IG29" s="27">
        <f t="shared" si="995"/>
        <v>3</v>
      </c>
      <c r="IH29" s="36">
        <v>0.3</v>
      </c>
      <c r="II29" s="27">
        <f t="shared" si="996"/>
        <v>3</v>
      </c>
      <c r="IJ29" s="36">
        <v>0.9</v>
      </c>
      <c r="IK29" s="27">
        <f t="shared" si="997"/>
        <v>9</v>
      </c>
      <c r="IL29" s="36">
        <v>0.3</v>
      </c>
      <c r="IM29" s="27">
        <f t="shared" si="998"/>
        <v>3</v>
      </c>
      <c r="IN29" s="36">
        <v>0.3</v>
      </c>
      <c r="IO29" s="27">
        <f t="shared" si="999"/>
        <v>3</v>
      </c>
      <c r="IP29" s="36">
        <v>0</v>
      </c>
      <c r="IQ29" s="27">
        <f t="shared" si="1000"/>
        <v>0</v>
      </c>
      <c r="IR29" s="36">
        <v>1</v>
      </c>
      <c r="IS29" s="27">
        <f t="shared" si="1001"/>
        <v>10</v>
      </c>
      <c r="IT29" s="36">
        <v>0</v>
      </c>
      <c r="IU29" s="27">
        <f t="shared" si="1002"/>
        <v>0</v>
      </c>
      <c r="IV29" s="36">
        <v>0</v>
      </c>
      <c r="IW29" s="27">
        <f t="shared" si="1003"/>
        <v>0</v>
      </c>
      <c r="IX29" s="36">
        <v>0.3</v>
      </c>
      <c r="IY29" s="27">
        <f t="shared" si="1004"/>
        <v>3</v>
      </c>
      <c r="IZ29" s="36">
        <v>0</v>
      </c>
      <c r="JA29" s="27">
        <f t="shared" si="1005"/>
        <v>0</v>
      </c>
      <c r="JB29" s="36">
        <v>0.9</v>
      </c>
      <c r="JC29" s="27">
        <f t="shared" si="1006"/>
        <v>9</v>
      </c>
      <c r="JD29" s="36">
        <v>0.3</v>
      </c>
      <c r="JE29" s="27">
        <f t="shared" si="1007"/>
        <v>3</v>
      </c>
      <c r="JF29" s="36">
        <v>0.3</v>
      </c>
      <c r="JG29" s="27">
        <f t="shared" si="1008"/>
        <v>3</v>
      </c>
      <c r="JH29" s="36">
        <v>0</v>
      </c>
      <c r="JI29" s="27">
        <f t="shared" si="1009"/>
        <v>0</v>
      </c>
      <c r="JJ29" s="36">
        <v>0.3</v>
      </c>
      <c r="JK29" s="27">
        <f t="shared" si="1010"/>
        <v>3</v>
      </c>
      <c r="JL29" s="36">
        <v>0.3</v>
      </c>
      <c r="JM29" s="27">
        <f t="shared" si="1011"/>
        <v>3</v>
      </c>
      <c r="JN29" s="36">
        <v>0.3</v>
      </c>
      <c r="JO29" s="27">
        <f t="shared" si="1012"/>
        <v>3</v>
      </c>
      <c r="JP29" s="36">
        <v>0</v>
      </c>
      <c r="JQ29" s="27">
        <f t="shared" si="1013"/>
        <v>0</v>
      </c>
      <c r="JR29" s="36">
        <v>0.9</v>
      </c>
      <c r="JS29" s="27">
        <f t="shared" si="1014"/>
        <v>9</v>
      </c>
      <c r="JT29" s="36">
        <v>0</v>
      </c>
      <c r="JU29" s="27">
        <f t="shared" si="1015"/>
        <v>0</v>
      </c>
      <c r="JV29" s="36">
        <v>0.3</v>
      </c>
      <c r="JW29" s="27">
        <f t="shared" si="1016"/>
        <v>3</v>
      </c>
      <c r="JX29" s="36">
        <v>0.9</v>
      </c>
      <c r="JY29" s="27">
        <f t="shared" si="1017"/>
        <v>9</v>
      </c>
      <c r="JZ29" s="36">
        <v>0</v>
      </c>
      <c r="KA29" s="27">
        <f t="shared" si="1018"/>
        <v>0</v>
      </c>
      <c r="KB29" s="36">
        <v>0</v>
      </c>
      <c r="KC29" s="27">
        <f t="shared" si="1019"/>
        <v>0</v>
      </c>
      <c r="KD29" s="36">
        <v>0</v>
      </c>
      <c r="KE29" s="27">
        <f t="shared" si="1020"/>
        <v>0</v>
      </c>
      <c r="KF29" s="36">
        <v>0</v>
      </c>
      <c r="KG29" s="27">
        <f t="shared" si="1021"/>
        <v>0</v>
      </c>
      <c r="KH29" s="36">
        <v>0.3</v>
      </c>
      <c r="KI29" s="27">
        <f t="shared" si="1022"/>
        <v>3</v>
      </c>
    </row>
    <row r="30" spans="1:295" ht="15.75" customHeight="1" x14ac:dyDescent="0.25">
      <c r="A30" s="12" t="s">
        <v>53</v>
      </c>
      <c r="B30" s="13">
        <v>10</v>
      </c>
      <c r="C30" s="38">
        <f t="shared" si="877"/>
        <v>3.8461538461538464E-2</v>
      </c>
      <c r="D30" s="36">
        <v>0.8</v>
      </c>
      <c r="E30" s="27">
        <f t="shared" si="878"/>
        <v>8</v>
      </c>
      <c r="F30" s="36">
        <v>0</v>
      </c>
      <c r="G30" s="27">
        <f t="shared" si="879"/>
        <v>0</v>
      </c>
      <c r="H30" s="36">
        <v>0</v>
      </c>
      <c r="I30" s="27">
        <f t="shared" si="880"/>
        <v>0</v>
      </c>
      <c r="J30" s="36">
        <v>0</v>
      </c>
      <c r="K30" s="27">
        <f t="shared" si="881"/>
        <v>0</v>
      </c>
      <c r="L30" s="36">
        <v>0</v>
      </c>
      <c r="M30" s="27">
        <f t="shared" si="882"/>
        <v>0</v>
      </c>
      <c r="N30" s="36">
        <v>0</v>
      </c>
      <c r="O30" s="27">
        <f t="shared" si="883"/>
        <v>0</v>
      </c>
      <c r="P30" s="36">
        <v>0</v>
      </c>
      <c r="Q30" s="27">
        <f t="shared" si="884"/>
        <v>0</v>
      </c>
      <c r="R30" s="36">
        <v>0</v>
      </c>
      <c r="S30" s="27">
        <f t="shared" si="885"/>
        <v>0</v>
      </c>
      <c r="T30" s="36">
        <v>0</v>
      </c>
      <c r="U30" s="27">
        <f t="shared" si="886"/>
        <v>0</v>
      </c>
      <c r="V30" s="36">
        <v>0</v>
      </c>
      <c r="W30" s="27">
        <f t="shared" si="887"/>
        <v>0</v>
      </c>
      <c r="X30" s="36">
        <v>0</v>
      </c>
      <c r="Y30" s="27">
        <f t="shared" si="888"/>
        <v>0</v>
      </c>
      <c r="Z30" s="36">
        <v>0</v>
      </c>
      <c r="AA30" s="27">
        <f t="shared" si="889"/>
        <v>0</v>
      </c>
      <c r="AB30" s="36">
        <v>0</v>
      </c>
      <c r="AC30" s="27">
        <f t="shared" si="890"/>
        <v>0</v>
      </c>
      <c r="AD30" s="36">
        <v>0</v>
      </c>
      <c r="AE30" s="27">
        <f t="shared" si="891"/>
        <v>0</v>
      </c>
      <c r="AF30" s="36">
        <v>1</v>
      </c>
      <c r="AG30" s="27">
        <f t="shared" si="892"/>
        <v>10</v>
      </c>
      <c r="AH30" s="36">
        <v>0</v>
      </c>
      <c r="AI30" s="27">
        <f t="shared" si="893"/>
        <v>0</v>
      </c>
      <c r="AJ30" s="36">
        <v>0</v>
      </c>
      <c r="AK30" s="27">
        <f t="shared" si="894"/>
        <v>0</v>
      </c>
      <c r="AL30" s="36">
        <v>0.8</v>
      </c>
      <c r="AM30" s="27">
        <f t="shared" si="895"/>
        <v>8</v>
      </c>
      <c r="AN30" s="36">
        <v>0</v>
      </c>
      <c r="AO30" s="27">
        <f t="shared" si="896"/>
        <v>0</v>
      </c>
      <c r="AP30" s="36">
        <v>0</v>
      </c>
      <c r="AQ30" s="27">
        <f t="shared" si="897"/>
        <v>0</v>
      </c>
      <c r="AR30" s="36">
        <v>0.8</v>
      </c>
      <c r="AS30" s="27">
        <f t="shared" si="898"/>
        <v>8</v>
      </c>
      <c r="AT30" s="36">
        <v>0</v>
      </c>
      <c r="AU30" s="27">
        <f t="shared" si="899"/>
        <v>0</v>
      </c>
      <c r="AV30" s="36">
        <v>0</v>
      </c>
      <c r="AW30" s="27">
        <f t="shared" si="900"/>
        <v>0</v>
      </c>
      <c r="AX30" s="36">
        <v>0</v>
      </c>
      <c r="AY30" s="27">
        <f t="shared" si="901"/>
        <v>0</v>
      </c>
      <c r="AZ30" s="36">
        <v>1</v>
      </c>
      <c r="BA30" s="27">
        <f t="shared" si="902"/>
        <v>10</v>
      </c>
      <c r="BB30" s="36">
        <v>1</v>
      </c>
      <c r="BC30" s="27">
        <f t="shared" si="903"/>
        <v>10</v>
      </c>
      <c r="BD30" s="36">
        <v>1</v>
      </c>
      <c r="BE30" s="27">
        <f t="shared" si="904"/>
        <v>10</v>
      </c>
      <c r="BF30" s="36">
        <v>0</v>
      </c>
      <c r="BG30" s="27">
        <f t="shared" si="905"/>
        <v>0</v>
      </c>
      <c r="BH30" s="36">
        <v>0</v>
      </c>
      <c r="BI30" s="27">
        <f t="shared" si="906"/>
        <v>0</v>
      </c>
      <c r="BJ30" s="36">
        <v>0.8</v>
      </c>
      <c r="BK30" s="27">
        <f t="shared" si="907"/>
        <v>8</v>
      </c>
      <c r="BL30" s="36">
        <v>0.8</v>
      </c>
      <c r="BM30" s="27">
        <f t="shared" si="908"/>
        <v>8</v>
      </c>
      <c r="BN30" s="36">
        <v>0.8</v>
      </c>
      <c r="BO30" s="27">
        <f t="shared" si="909"/>
        <v>8</v>
      </c>
      <c r="BP30" s="36">
        <v>0</v>
      </c>
      <c r="BQ30" s="27">
        <f t="shared" si="910"/>
        <v>0</v>
      </c>
      <c r="BR30" s="36">
        <v>0</v>
      </c>
      <c r="BS30" s="27">
        <f t="shared" si="911"/>
        <v>0</v>
      </c>
      <c r="BT30" s="36">
        <v>0.4</v>
      </c>
      <c r="BU30" s="27">
        <f t="shared" si="912"/>
        <v>4</v>
      </c>
      <c r="BV30" s="36">
        <v>0</v>
      </c>
      <c r="BW30" s="27">
        <f t="shared" si="913"/>
        <v>0</v>
      </c>
      <c r="BX30" s="36">
        <v>0</v>
      </c>
      <c r="BY30" s="27">
        <f t="shared" si="914"/>
        <v>0</v>
      </c>
      <c r="BZ30" s="36">
        <v>0</v>
      </c>
      <c r="CA30" s="27">
        <f t="shared" si="915"/>
        <v>0</v>
      </c>
      <c r="CB30" s="36">
        <v>0</v>
      </c>
      <c r="CC30" s="27">
        <f t="shared" si="916"/>
        <v>0</v>
      </c>
      <c r="CD30" s="36">
        <v>0</v>
      </c>
      <c r="CE30" s="27">
        <f t="shared" si="917"/>
        <v>0</v>
      </c>
      <c r="CF30" s="36">
        <v>0</v>
      </c>
      <c r="CG30" s="27">
        <f t="shared" si="918"/>
        <v>0</v>
      </c>
      <c r="CH30" s="36">
        <v>1</v>
      </c>
      <c r="CI30" s="27">
        <f t="shared" si="919"/>
        <v>10</v>
      </c>
      <c r="CJ30" s="36">
        <v>0</v>
      </c>
      <c r="CK30" s="27">
        <f t="shared" si="920"/>
        <v>0</v>
      </c>
      <c r="CL30" s="36">
        <v>0</v>
      </c>
      <c r="CM30" s="27">
        <f t="shared" si="921"/>
        <v>0</v>
      </c>
      <c r="CN30" s="36">
        <v>0</v>
      </c>
      <c r="CO30" s="27">
        <f t="shared" si="922"/>
        <v>0</v>
      </c>
      <c r="CP30" s="36">
        <v>0</v>
      </c>
      <c r="CQ30" s="27">
        <f t="shared" si="923"/>
        <v>0</v>
      </c>
      <c r="CR30" s="36">
        <v>0</v>
      </c>
      <c r="CS30" s="27">
        <f t="shared" si="924"/>
        <v>0</v>
      </c>
      <c r="CT30" s="36">
        <v>0</v>
      </c>
      <c r="CU30" s="27">
        <f t="shared" si="925"/>
        <v>0</v>
      </c>
      <c r="CV30" s="36">
        <v>0</v>
      </c>
      <c r="CW30" s="27">
        <f t="shared" si="926"/>
        <v>0</v>
      </c>
      <c r="CX30" s="36">
        <v>0</v>
      </c>
      <c r="CY30" s="27">
        <f t="shared" si="927"/>
        <v>0</v>
      </c>
      <c r="CZ30" s="36">
        <v>0</v>
      </c>
      <c r="DA30" s="27">
        <f t="shared" si="928"/>
        <v>0</v>
      </c>
      <c r="DB30" s="36">
        <v>0</v>
      </c>
      <c r="DC30" s="27">
        <f t="shared" si="929"/>
        <v>0</v>
      </c>
      <c r="DD30" s="36">
        <v>0</v>
      </c>
      <c r="DE30" s="27">
        <f t="shared" si="930"/>
        <v>0</v>
      </c>
      <c r="DF30" s="36">
        <v>0</v>
      </c>
      <c r="DG30" s="27">
        <f t="shared" si="931"/>
        <v>0</v>
      </c>
      <c r="DH30" s="36">
        <v>0</v>
      </c>
      <c r="DI30" s="27">
        <f t="shared" si="932"/>
        <v>0</v>
      </c>
      <c r="DJ30" s="36">
        <v>1</v>
      </c>
      <c r="DK30" s="27">
        <f t="shared" si="933"/>
        <v>10</v>
      </c>
      <c r="DL30" s="36">
        <v>0</v>
      </c>
      <c r="DM30" s="27">
        <f t="shared" si="934"/>
        <v>0</v>
      </c>
      <c r="DN30" s="36">
        <v>0</v>
      </c>
      <c r="DO30" s="27">
        <f t="shared" si="935"/>
        <v>0</v>
      </c>
      <c r="DP30" s="36">
        <v>0.8</v>
      </c>
      <c r="DQ30" s="27">
        <f t="shared" si="936"/>
        <v>8</v>
      </c>
      <c r="DR30" s="36">
        <v>0</v>
      </c>
      <c r="DS30" s="27">
        <f t="shared" si="937"/>
        <v>0</v>
      </c>
      <c r="DT30" s="36">
        <v>0</v>
      </c>
      <c r="DU30" s="27">
        <f t="shared" si="938"/>
        <v>0</v>
      </c>
      <c r="DV30" s="36">
        <v>0</v>
      </c>
      <c r="DW30" s="27">
        <f t="shared" si="939"/>
        <v>0</v>
      </c>
      <c r="DX30" s="36">
        <v>0.8</v>
      </c>
      <c r="DY30" s="27">
        <f t="shared" si="940"/>
        <v>8</v>
      </c>
      <c r="DZ30" s="36">
        <v>0</v>
      </c>
      <c r="EA30" s="27">
        <f t="shared" si="941"/>
        <v>0</v>
      </c>
      <c r="EB30" s="36">
        <v>0</v>
      </c>
      <c r="EC30" s="27">
        <f t="shared" si="942"/>
        <v>0</v>
      </c>
      <c r="ED30" s="36">
        <v>0.8</v>
      </c>
      <c r="EE30" s="27">
        <f t="shared" si="943"/>
        <v>8</v>
      </c>
      <c r="EF30" s="36">
        <v>0.8</v>
      </c>
      <c r="EG30" s="27">
        <f t="shared" si="944"/>
        <v>8</v>
      </c>
      <c r="EH30" s="36">
        <v>1</v>
      </c>
      <c r="EI30" s="27">
        <f t="shared" si="945"/>
        <v>10</v>
      </c>
      <c r="EJ30" s="36">
        <v>0.8</v>
      </c>
      <c r="EK30" s="27">
        <f t="shared" si="946"/>
        <v>8</v>
      </c>
      <c r="EL30" s="36">
        <v>0</v>
      </c>
      <c r="EM30" s="27">
        <f t="shared" si="947"/>
        <v>0</v>
      </c>
      <c r="EN30" s="36">
        <v>0.4</v>
      </c>
      <c r="EO30" s="27">
        <f t="shared" si="948"/>
        <v>4</v>
      </c>
      <c r="EP30" s="36">
        <v>0.8</v>
      </c>
      <c r="EQ30" s="27">
        <f t="shared" si="949"/>
        <v>8</v>
      </c>
      <c r="ER30" s="36">
        <v>0.4</v>
      </c>
      <c r="ES30" s="27">
        <f t="shared" si="950"/>
        <v>4</v>
      </c>
      <c r="ET30" s="36">
        <v>0.8</v>
      </c>
      <c r="EU30" s="27">
        <f t="shared" si="951"/>
        <v>8</v>
      </c>
      <c r="EV30" s="36">
        <v>0</v>
      </c>
      <c r="EW30" s="27">
        <f t="shared" si="952"/>
        <v>0</v>
      </c>
      <c r="EX30" s="36">
        <v>0</v>
      </c>
      <c r="EY30" s="27">
        <f t="shared" si="953"/>
        <v>0</v>
      </c>
      <c r="EZ30" s="36">
        <v>0.4</v>
      </c>
      <c r="FA30" s="27">
        <f t="shared" si="954"/>
        <v>4</v>
      </c>
      <c r="FB30" s="36">
        <v>0</v>
      </c>
      <c r="FC30" s="27">
        <f t="shared" si="955"/>
        <v>0</v>
      </c>
      <c r="FD30" s="36">
        <v>0</v>
      </c>
      <c r="FE30" s="27">
        <f t="shared" si="956"/>
        <v>0</v>
      </c>
      <c r="FF30" s="36">
        <v>0.4</v>
      </c>
      <c r="FG30" s="27">
        <f t="shared" si="957"/>
        <v>4</v>
      </c>
      <c r="FH30" s="36">
        <v>0</v>
      </c>
      <c r="FI30" s="27">
        <f t="shared" si="958"/>
        <v>0</v>
      </c>
      <c r="FJ30" s="36">
        <v>0</v>
      </c>
      <c r="FK30" s="27">
        <f t="shared" si="959"/>
        <v>0</v>
      </c>
      <c r="FL30" s="36">
        <v>0</v>
      </c>
      <c r="FM30" s="27">
        <f t="shared" si="960"/>
        <v>0</v>
      </c>
      <c r="FN30" s="36">
        <v>0</v>
      </c>
      <c r="FO30" s="27">
        <f t="shared" si="961"/>
        <v>0</v>
      </c>
      <c r="FP30" s="36">
        <v>0</v>
      </c>
      <c r="FQ30" s="27">
        <f t="shared" si="962"/>
        <v>0</v>
      </c>
      <c r="FR30" s="36">
        <v>0.4</v>
      </c>
      <c r="FS30" s="27">
        <f t="shared" si="963"/>
        <v>4</v>
      </c>
      <c r="FT30" s="36">
        <v>0</v>
      </c>
      <c r="FU30" s="27">
        <f t="shared" si="964"/>
        <v>0</v>
      </c>
      <c r="FV30" s="36">
        <v>1</v>
      </c>
      <c r="FW30" s="27">
        <f t="shared" si="965"/>
        <v>10</v>
      </c>
      <c r="FX30" s="36">
        <v>0.8</v>
      </c>
      <c r="FY30" s="27">
        <f t="shared" si="966"/>
        <v>8</v>
      </c>
      <c r="FZ30" s="36">
        <v>0</v>
      </c>
      <c r="GA30" s="27">
        <f t="shared" si="967"/>
        <v>0</v>
      </c>
      <c r="GB30" s="36">
        <v>0</v>
      </c>
      <c r="GC30" s="27">
        <f t="shared" si="968"/>
        <v>0</v>
      </c>
      <c r="GD30" s="36">
        <v>0.4</v>
      </c>
      <c r="GE30" s="27">
        <f t="shared" si="969"/>
        <v>4</v>
      </c>
      <c r="GF30" s="36">
        <v>0</v>
      </c>
      <c r="GG30" s="27">
        <f t="shared" si="970"/>
        <v>0</v>
      </c>
      <c r="GH30" s="36">
        <v>0</v>
      </c>
      <c r="GI30" s="27">
        <f t="shared" si="971"/>
        <v>0</v>
      </c>
      <c r="GJ30" s="36">
        <v>0.4</v>
      </c>
      <c r="GK30" s="27">
        <f t="shared" si="972"/>
        <v>4</v>
      </c>
      <c r="GL30" s="36">
        <v>0</v>
      </c>
      <c r="GM30" s="27">
        <f t="shared" si="973"/>
        <v>0</v>
      </c>
      <c r="GN30" s="36">
        <v>0</v>
      </c>
      <c r="GO30" s="27">
        <f t="shared" si="974"/>
        <v>0</v>
      </c>
      <c r="GP30" s="36">
        <v>0.4</v>
      </c>
      <c r="GQ30" s="27">
        <f t="shared" si="975"/>
        <v>4</v>
      </c>
      <c r="GR30" s="36">
        <v>0</v>
      </c>
      <c r="GS30" s="27">
        <f t="shared" si="976"/>
        <v>0</v>
      </c>
      <c r="GT30" s="36">
        <v>1</v>
      </c>
      <c r="GU30" s="27">
        <f t="shared" si="977"/>
        <v>10</v>
      </c>
      <c r="GV30" s="36">
        <v>0.4</v>
      </c>
      <c r="GW30" s="27">
        <f t="shared" si="978"/>
        <v>4</v>
      </c>
      <c r="GX30" s="36">
        <v>0.8</v>
      </c>
      <c r="GY30" s="27">
        <f t="shared" si="1023"/>
        <v>8</v>
      </c>
      <c r="GZ30" s="36">
        <v>0.8</v>
      </c>
      <c r="HA30" s="27">
        <f t="shared" si="979"/>
        <v>8</v>
      </c>
      <c r="HB30" s="36">
        <v>0</v>
      </c>
      <c r="HC30" s="27">
        <f t="shared" si="980"/>
        <v>0</v>
      </c>
      <c r="HD30" s="36">
        <v>0</v>
      </c>
      <c r="HE30" s="27">
        <f t="shared" si="981"/>
        <v>0</v>
      </c>
      <c r="HF30" s="36">
        <v>0.4</v>
      </c>
      <c r="HG30" s="27">
        <f t="shared" si="982"/>
        <v>4</v>
      </c>
      <c r="HH30" s="36">
        <v>0.2</v>
      </c>
      <c r="HI30" s="27">
        <f t="shared" si="983"/>
        <v>2</v>
      </c>
      <c r="HJ30" s="36">
        <v>0</v>
      </c>
      <c r="HK30" s="27">
        <f t="shared" si="984"/>
        <v>0</v>
      </c>
      <c r="HL30" s="36">
        <v>0</v>
      </c>
      <c r="HM30" s="27">
        <f t="shared" si="985"/>
        <v>0</v>
      </c>
      <c r="HN30" s="36">
        <v>0</v>
      </c>
      <c r="HO30" s="27">
        <f t="shared" si="986"/>
        <v>0</v>
      </c>
      <c r="HP30" s="36">
        <v>0</v>
      </c>
      <c r="HQ30" s="27">
        <f t="shared" si="987"/>
        <v>0</v>
      </c>
      <c r="HR30" s="36">
        <v>0</v>
      </c>
      <c r="HS30" s="27">
        <f t="shared" si="988"/>
        <v>0</v>
      </c>
      <c r="HT30" s="36">
        <v>0</v>
      </c>
      <c r="HU30" s="27">
        <f t="shared" si="989"/>
        <v>0</v>
      </c>
      <c r="HV30" s="36">
        <v>0</v>
      </c>
      <c r="HW30" s="27">
        <f t="shared" si="990"/>
        <v>0</v>
      </c>
      <c r="HX30" s="36">
        <v>0.4</v>
      </c>
      <c r="HY30" s="27">
        <f t="shared" si="991"/>
        <v>4</v>
      </c>
      <c r="HZ30" s="36">
        <v>0</v>
      </c>
      <c r="IA30" s="27">
        <f t="shared" si="992"/>
        <v>0</v>
      </c>
      <c r="IB30" s="36">
        <v>0</v>
      </c>
      <c r="IC30" s="27">
        <f t="shared" si="993"/>
        <v>0</v>
      </c>
      <c r="ID30" s="36">
        <v>0.8</v>
      </c>
      <c r="IE30" s="27">
        <f t="shared" si="994"/>
        <v>8</v>
      </c>
      <c r="IF30" s="36">
        <v>0.8</v>
      </c>
      <c r="IG30" s="27">
        <f t="shared" si="995"/>
        <v>8</v>
      </c>
      <c r="IH30" s="36">
        <v>0</v>
      </c>
      <c r="II30" s="27">
        <f t="shared" si="996"/>
        <v>0</v>
      </c>
      <c r="IJ30" s="36">
        <v>0.4</v>
      </c>
      <c r="IK30" s="27">
        <f t="shared" si="997"/>
        <v>4</v>
      </c>
      <c r="IL30" s="36">
        <v>0</v>
      </c>
      <c r="IM30" s="27">
        <f t="shared" si="998"/>
        <v>0</v>
      </c>
      <c r="IN30" s="36">
        <v>0.4</v>
      </c>
      <c r="IO30" s="27">
        <f t="shared" si="999"/>
        <v>4</v>
      </c>
      <c r="IP30" s="36">
        <v>0</v>
      </c>
      <c r="IQ30" s="27">
        <f t="shared" si="1000"/>
        <v>0</v>
      </c>
      <c r="IR30" s="36">
        <v>0.8</v>
      </c>
      <c r="IS30" s="27">
        <f t="shared" si="1001"/>
        <v>8</v>
      </c>
      <c r="IT30" s="36">
        <v>0</v>
      </c>
      <c r="IU30" s="27">
        <f t="shared" si="1002"/>
        <v>0</v>
      </c>
      <c r="IV30" s="36">
        <v>0</v>
      </c>
      <c r="IW30" s="27">
        <f t="shared" si="1003"/>
        <v>0</v>
      </c>
      <c r="IX30" s="36">
        <v>0.8</v>
      </c>
      <c r="IY30" s="27">
        <f t="shared" si="1004"/>
        <v>8</v>
      </c>
      <c r="IZ30" s="36">
        <v>0</v>
      </c>
      <c r="JA30" s="27">
        <f t="shared" si="1005"/>
        <v>0</v>
      </c>
      <c r="JB30" s="36">
        <v>1</v>
      </c>
      <c r="JC30" s="27">
        <f t="shared" si="1006"/>
        <v>10</v>
      </c>
      <c r="JD30" s="36">
        <v>0</v>
      </c>
      <c r="JE30" s="27">
        <f t="shared" si="1007"/>
        <v>0</v>
      </c>
      <c r="JF30" s="36">
        <v>0</v>
      </c>
      <c r="JG30" s="27">
        <f t="shared" si="1008"/>
        <v>0</v>
      </c>
      <c r="JH30" s="36">
        <v>0</v>
      </c>
      <c r="JI30" s="27">
        <f t="shared" si="1009"/>
        <v>0</v>
      </c>
      <c r="JJ30" s="36">
        <v>0.4</v>
      </c>
      <c r="JK30" s="27">
        <f t="shared" si="1010"/>
        <v>4</v>
      </c>
      <c r="JL30" s="36">
        <v>0.8</v>
      </c>
      <c r="JM30" s="27">
        <f t="shared" si="1011"/>
        <v>8</v>
      </c>
      <c r="JN30" s="36">
        <v>0</v>
      </c>
      <c r="JO30" s="27">
        <f t="shared" si="1012"/>
        <v>0</v>
      </c>
      <c r="JP30" s="36">
        <v>0</v>
      </c>
      <c r="JQ30" s="27">
        <f t="shared" si="1013"/>
        <v>0</v>
      </c>
      <c r="JR30" s="36">
        <v>0</v>
      </c>
      <c r="JS30" s="27">
        <f t="shared" si="1014"/>
        <v>0</v>
      </c>
      <c r="JT30" s="36">
        <v>0</v>
      </c>
      <c r="JU30" s="27">
        <f t="shared" si="1015"/>
        <v>0</v>
      </c>
      <c r="JV30" s="36">
        <v>0.8</v>
      </c>
      <c r="JW30" s="27">
        <f t="shared" si="1016"/>
        <v>8</v>
      </c>
      <c r="JX30" s="36">
        <v>0</v>
      </c>
      <c r="JY30" s="27">
        <f t="shared" si="1017"/>
        <v>0</v>
      </c>
      <c r="JZ30" s="36">
        <v>0</v>
      </c>
      <c r="KA30" s="27">
        <f t="shared" si="1018"/>
        <v>0</v>
      </c>
      <c r="KB30" s="36">
        <v>0</v>
      </c>
      <c r="KC30" s="27">
        <f t="shared" si="1019"/>
        <v>0</v>
      </c>
      <c r="KD30" s="36">
        <v>0</v>
      </c>
      <c r="KE30" s="27">
        <f t="shared" si="1020"/>
        <v>0</v>
      </c>
      <c r="KF30" s="36">
        <v>0</v>
      </c>
      <c r="KG30" s="27">
        <f t="shared" si="1021"/>
        <v>0</v>
      </c>
      <c r="KH30" s="36">
        <v>0</v>
      </c>
      <c r="KI30" s="27">
        <f t="shared" si="1022"/>
        <v>0</v>
      </c>
    </row>
    <row r="31" spans="1:295" ht="15.75" customHeight="1" x14ac:dyDescent="0.25">
      <c r="A31" s="12"/>
      <c r="B31" s="13"/>
      <c r="C31" s="39">
        <f>SUM(C27:C30)</f>
        <v>0.13461538461538464</v>
      </c>
      <c r="D31" s="36"/>
      <c r="E31" s="27"/>
      <c r="F31" s="36"/>
      <c r="G31" s="27"/>
      <c r="H31" s="36"/>
      <c r="I31" s="27"/>
      <c r="J31" s="36"/>
      <c r="K31" s="27"/>
      <c r="L31" s="36"/>
      <c r="M31" s="27"/>
      <c r="N31" s="36"/>
      <c r="O31" s="27"/>
      <c r="P31" s="36"/>
      <c r="Q31" s="27"/>
      <c r="R31" s="36"/>
      <c r="S31" s="27"/>
      <c r="T31" s="36"/>
      <c r="U31" s="27"/>
      <c r="V31" s="36"/>
      <c r="W31" s="27"/>
      <c r="X31" s="36"/>
      <c r="Y31" s="27"/>
      <c r="Z31" s="36"/>
      <c r="AA31" s="27"/>
      <c r="AB31" s="36"/>
      <c r="AC31" s="27"/>
      <c r="AD31" s="36"/>
      <c r="AE31" s="27"/>
      <c r="AF31" s="36"/>
      <c r="AG31" s="27"/>
      <c r="AH31" s="36"/>
      <c r="AI31" s="27"/>
      <c r="AJ31" s="36"/>
      <c r="AK31" s="27"/>
      <c r="AL31" s="36"/>
      <c r="AM31" s="27"/>
      <c r="AN31" s="36"/>
      <c r="AO31" s="27"/>
      <c r="AP31" s="36"/>
      <c r="AQ31" s="27"/>
      <c r="AR31" s="36"/>
      <c r="AS31" s="27"/>
      <c r="AT31" s="36"/>
      <c r="AU31" s="27"/>
      <c r="AV31" s="36"/>
      <c r="AW31" s="27"/>
      <c r="AX31" s="36"/>
      <c r="AY31" s="27"/>
      <c r="AZ31" s="36"/>
      <c r="BA31" s="27"/>
      <c r="BB31" s="36"/>
      <c r="BC31" s="27"/>
      <c r="BD31" s="36"/>
      <c r="BE31" s="27"/>
      <c r="BF31" s="36"/>
      <c r="BG31" s="27"/>
      <c r="BH31" s="36"/>
      <c r="BI31" s="27"/>
      <c r="BJ31" s="36"/>
      <c r="BK31" s="27"/>
      <c r="BL31" s="36"/>
      <c r="BM31" s="27"/>
      <c r="BN31" s="36"/>
      <c r="BO31" s="27"/>
      <c r="BP31" s="36"/>
      <c r="BQ31" s="27"/>
      <c r="BR31" s="36"/>
      <c r="BS31" s="27"/>
      <c r="BT31" s="36"/>
      <c r="BU31" s="27"/>
      <c r="BV31" s="36"/>
      <c r="BW31" s="27"/>
      <c r="BX31" s="36"/>
      <c r="BY31" s="27"/>
      <c r="BZ31" s="36"/>
      <c r="CA31" s="27"/>
      <c r="CB31" s="36"/>
      <c r="CC31" s="27"/>
      <c r="CD31" s="36"/>
      <c r="CE31" s="27"/>
      <c r="CF31" s="36"/>
      <c r="CG31" s="27"/>
      <c r="CH31" s="36"/>
      <c r="CI31" s="27"/>
      <c r="CJ31" s="36"/>
      <c r="CK31" s="27"/>
      <c r="CL31" s="36"/>
      <c r="CM31" s="27"/>
      <c r="CN31" s="36"/>
      <c r="CO31" s="27"/>
      <c r="CP31" s="36"/>
      <c r="CQ31" s="27"/>
      <c r="CR31" s="36"/>
      <c r="CS31" s="27"/>
      <c r="CT31" s="36"/>
      <c r="CU31" s="27"/>
      <c r="CV31" s="36"/>
      <c r="CW31" s="27"/>
      <c r="CX31" s="36"/>
      <c r="CY31" s="27"/>
      <c r="CZ31" s="36"/>
      <c r="DA31" s="27"/>
      <c r="DB31" s="36"/>
      <c r="DC31" s="27"/>
      <c r="DD31" s="36"/>
      <c r="DE31" s="27"/>
      <c r="DF31" s="36"/>
      <c r="DG31" s="27"/>
      <c r="DH31" s="36"/>
      <c r="DI31" s="27"/>
      <c r="DJ31" s="36"/>
      <c r="DK31" s="27"/>
      <c r="DL31" s="36"/>
      <c r="DM31" s="27"/>
      <c r="DN31" s="36"/>
      <c r="DO31" s="27"/>
      <c r="DP31" s="36"/>
      <c r="DQ31" s="27"/>
      <c r="DR31" s="36"/>
      <c r="DS31" s="27"/>
      <c r="DT31" s="36"/>
      <c r="DU31" s="27"/>
      <c r="DV31" s="36"/>
      <c r="DW31" s="27"/>
      <c r="DX31" s="36"/>
      <c r="DY31" s="27"/>
      <c r="DZ31" s="36"/>
      <c r="EA31" s="27"/>
      <c r="EB31" s="36"/>
      <c r="EC31" s="27"/>
      <c r="ED31" s="36"/>
      <c r="EE31" s="27"/>
      <c r="EF31" s="36"/>
      <c r="EG31" s="27"/>
      <c r="EH31" s="36"/>
      <c r="EI31" s="27"/>
      <c r="EJ31" s="36"/>
      <c r="EK31" s="27"/>
      <c r="EL31" s="36"/>
      <c r="EM31" s="27"/>
      <c r="EN31" s="36"/>
      <c r="EO31" s="27"/>
      <c r="EP31" s="36"/>
      <c r="EQ31" s="27"/>
      <c r="ER31" s="36"/>
      <c r="ES31" s="27"/>
      <c r="ET31" s="36"/>
      <c r="EU31" s="27"/>
      <c r="EV31" s="36"/>
      <c r="EW31" s="27"/>
      <c r="EX31" s="36"/>
      <c r="EY31" s="27"/>
      <c r="EZ31" s="36"/>
      <c r="FA31" s="27"/>
      <c r="FB31" s="36"/>
      <c r="FC31" s="27"/>
      <c r="FD31" s="36"/>
      <c r="FE31" s="27"/>
      <c r="FF31" s="36"/>
      <c r="FG31" s="27"/>
      <c r="FH31" s="36"/>
      <c r="FI31" s="27"/>
      <c r="FJ31" s="36"/>
      <c r="FK31" s="27"/>
      <c r="FL31" s="36"/>
      <c r="FM31" s="27"/>
      <c r="FN31" s="36"/>
      <c r="FO31" s="27"/>
      <c r="FP31" s="36"/>
      <c r="FQ31" s="27"/>
      <c r="FR31" s="36"/>
      <c r="FS31" s="27"/>
      <c r="FT31" s="36"/>
      <c r="FU31" s="27"/>
      <c r="FV31" s="36"/>
      <c r="FW31" s="27"/>
      <c r="FX31" s="36"/>
      <c r="FY31" s="27"/>
      <c r="FZ31" s="36"/>
      <c r="GA31" s="27"/>
      <c r="GB31" s="36"/>
      <c r="GC31" s="27"/>
      <c r="GD31" s="36"/>
      <c r="GE31" s="27"/>
      <c r="GF31" s="36"/>
      <c r="GG31" s="27"/>
      <c r="GH31" s="36"/>
      <c r="GI31" s="27"/>
      <c r="GJ31" s="36"/>
      <c r="GK31" s="27"/>
      <c r="GL31" s="36"/>
      <c r="GM31" s="27"/>
      <c r="GN31" s="36"/>
      <c r="GO31" s="27"/>
      <c r="GP31" s="36"/>
      <c r="GQ31" s="27"/>
      <c r="GR31" s="36"/>
      <c r="GS31" s="27"/>
      <c r="GT31" s="36"/>
      <c r="GU31" s="27"/>
      <c r="GV31" s="36"/>
      <c r="GW31" s="27"/>
      <c r="GX31" s="36"/>
      <c r="GY31" s="27"/>
      <c r="GZ31" s="36"/>
      <c r="HA31" s="27"/>
      <c r="HB31" s="36"/>
      <c r="HC31" s="27"/>
      <c r="HD31" s="36"/>
      <c r="HE31" s="27"/>
      <c r="HF31" s="36"/>
      <c r="HG31" s="27"/>
      <c r="HH31" s="36"/>
      <c r="HI31" s="27"/>
      <c r="HJ31" s="36"/>
      <c r="HK31" s="27"/>
    </row>
    <row r="32" spans="1:295" ht="15.75" customHeight="1" x14ac:dyDescent="0.3">
      <c r="A32" s="8" t="s">
        <v>213</v>
      </c>
      <c r="B32" s="27"/>
      <c r="C32" s="27"/>
    </row>
    <row r="33" spans="1:294" ht="15.75" customHeight="1" x14ac:dyDescent="0.3">
      <c r="A33" s="29" t="s">
        <v>6</v>
      </c>
      <c r="B33" s="27">
        <f>SUM(B5:B9)</f>
        <v>50</v>
      </c>
      <c r="C33" s="27"/>
      <c r="D33" s="41">
        <f>SUM(E5:E9)/$B33</f>
        <v>0.92</v>
      </c>
      <c r="F33" s="41">
        <f>SUM(G5:G9)/$B33</f>
        <v>1</v>
      </c>
      <c r="H33" s="41">
        <f>SUM(I5:I9)/$B33</f>
        <v>0.1</v>
      </c>
      <c r="J33" s="41">
        <f>SUM(K5:K9)/$B33</f>
        <v>0.1</v>
      </c>
      <c r="L33" s="41">
        <f>SUM(M5:M9)/$B33</f>
        <v>7.0000000000000007E-2</v>
      </c>
      <c r="N33" s="41">
        <f>SUM(O5:O9)/$B33</f>
        <v>0.57999999999999996</v>
      </c>
      <c r="P33" s="41">
        <f>SUM(Q5:Q9)/$B33</f>
        <v>1</v>
      </c>
      <c r="R33" s="41">
        <f>SUM(S5:S9)/$B33</f>
        <v>0.7</v>
      </c>
      <c r="T33" s="41">
        <f>SUM(U5:U9)/$B33</f>
        <v>0.5</v>
      </c>
      <c r="V33" s="41">
        <f>SUM(W5:W9)/$B33</f>
        <v>0.5</v>
      </c>
      <c r="X33" s="41">
        <f>SUM(Y5:Y9)/$B33</f>
        <v>0.97</v>
      </c>
      <c r="Z33" s="41">
        <f>SUM(AA5:AA9)/$B33</f>
        <v>1</v>
      </c>
      <c r="AB33" s="41">
        <f>SUM(AC5:AC9)/$B33</f>
        <v>0.97</v>
      </c>
      <c r="AD33" s="41">
        <f>SUM(AE5:AE9)/$B33</f>
        <v>0.85</v>
      </c>
      <c r="AF33" s="41">
        <f>SUM(AG5:AG9)/$B33</f>
        <v>1</v>
      </c>
      <c r="AH33" s="41">
        <f>SUM(AI5:AI9)/$B33</f>
        <v>0.94</v>
      </c>
      <c r="AJ33" s="41">
        <f>SUM(AK5:AK9)/$B33</f>
        <v>0.7</v>
      </c>
      <c r="AL33" s="41">
        <f>SUM(AM5:AM9)/$B33</f>
        <v>1</v>
      </c>
      <c r="AN33" s="41">
        <f>SUM(AO5:AO9)/$B33</f>
        <v>0.7</v>
      </c>
      <c r="AP33" s="41">
        <f>SUM(AQ5:AQ9)/$B33</f>
        <v>0.7</v>
      </c>
      <c r="AR33" s="41">
        <f>SUM(AS5:AS9)/$B33</f>
        <v>0.76</v>
      </c>
      <c r="AT33" s="41">
        <f>SUM(AU5:AU9)/$B33</f>
        <v>0.97</v>
      </c>
      <c r="AV33" s="41">
        <f>SUM(AW5:AW9)/$B33</f>
        <v>0.61</v>
      </c>
      <c r="AX33" s="41">
        <f>SUM(AY5:AY9)/$B33</f>
        <v>0.7</v>
      </c>
      <c r="AZ33" s="41">
        <f>SUM(BA5:BA9)/$B33</f>
        <v>0.68</v>
      </c>
      <c r="BB33" s="41">
        <f>SUM(BC5:BC9)/$B33</f>
        <v>1</v>
      </c>
      <c r="BD33" s="41">
        <f>SUM(BE5:BE9)/$B33</f>
        <v>0.5</v>
      </c>
      <c r="BF33" s="41">
        <f>SUM(BG5:BG9)/$B33</f>
        <v>0.62</v>
      </c>
      <c r="BH33" s="41">
        <f>SUM(BI5:BI9)/$B33</f>
        <v>0.95</v>
      </c>
      <c r="BJ33" s="41">
        <f>SUM(BK5:BK9)/$B33</f>
        <v>1</v>
      </c>
      <c r="BL33" s="41">
        <f>SUM(BM5:BM9)/$B33</f>
        <v>1</v>
      </c>
      <c r="BN33" s="41">
        <f>SUM(BO5:BO9)/$B33</f>
        <v>0.7</v>
      </c>
      <c r="BP33" s="41">
        <f>SUM(BQ5:BQ9)/$B33</f>
        <v>0.57999999999999996</v>
      </c>
      <c r="BR33" s="41">
        <f>SUM(BS5:BS9)/$B33</f>
        <v>0.62</v>
      </c>
      <c r="BT33" s="41">
        <f>SUM(BU5:BU9)/$B33</f>
        <v>0.3</v>
      </c>
      <c r="BV33" s="41">
        <f>SUM(BW5:BW9)/$B33</f>
        <v>0.68</v>
      </c>
      <c r="BX33" s="41">
        <f>SUM(BY5:BY9)/$B33</f>
        <v>0.7</v>
      </c>
      <c r="BZ33" s="41">
        <f>SUM(CA5:CA9)/$B33</f>
        <v>0.55000000000000004</v>
      </c>
      <c r="CB33" s="41">
        <f>SUM(CC5:CC9)/$B33</f>
        <v>0.7</v>
      </c>
      <c r="CD33" s="41">
        <f>SUM(CE5:CE9)/$B33</f>
        <v>0.48</v>
      </c>
      <c r="CF33" s="41">
        <f>SUM(CG5:CG9)/$B33</f>
        <v>0.9</v>
      </c>
      <c r="CH33" s="41">
        <f>SUM(CI5:CI9)/$B33</f>
        <v>1</v>
      </c>
      <c r="CJ33" s="41">
        <f>SUM(CK5:CK9)/$B33</f>
        <v>0.7</v>
      </c>
      <c r="CL33" s="41">
        <f>SUM(CM5:CM9)/$B33</f>
        <v>0.74</v>
      </c>
      <c r="CN33" s="41">
        <f>SUM(CO5:CO9)/$B33</f>
        <v>0.78</v>
      </c>
      <c r="CP33" s="41">
        <f>SUM(CQ5:CQ9)/$B33</f>
        <v>0.6</v>
      </c>
      <c r="CR33" s="41">
        <f>SUM(CS5:CS9)/$B33</f>
        <v>0.93</v>
      </c>
      <c r="CT33" s="41">
        <f>SUM(CU5:CU9)/$B33</f>
        <v>0.8</v>
      </c>
      <c r="CV33" s="41">
        <f>SUM(CW5:CW9)/$B33</f>
        <v>0.1</v>
      </c>
      <c r="CX33" s="41">
        <f>SUM(CY5:CY9)/$B33</f>
        <v>0.28000000000000003</v>
      </c>
      <c r="CZ33" s="41">
        <f>SUM(DA5:DA9)/$B33</f>
        <v>0.6</v>
      </c>
      <c r="DB33" s="41">
        <f>SUM(DC5:DC9)/$B33</f>
        <v>1</v>
      </c>
      <c r="DD33" s="41">
        <f>SUM(DE5:DE9)/$B33</f>
        <v>0.5</v>
      </c>
      <c r="DF33" s="41">
        <f>SUM(DG5:DG9)/$B33</f>
        <v>0.5</v>
      </c>
      <c r="DH33" s="41">
        <f>SUM(DI5:DI9)/$B33</f>
        <v>0</v>
      </c>
      <c r="DJ33" s="41">
        <f>SUM(DK5:DK9)/$B33</f>
        <v>1</v>
      </c>
      <c r="DL33" s="41">
        <f>SUM(DM5:DM9)/$B33</f>
        <v>0.68</v>
      </c>
      <c r="DN33" s="41">
        <f>SUM(DO5:DO9)/$B33</f>
        <v>0.63</v>
      </c>
      <c r="DP33" s="41">
        <f>SUM(DQ5:DQ9)/$B33</f>
        <v>0.7</v>
      </c>
      <c r="DR33" s="41">
        <f>SUM(DS5:DS9)/$B33</f>
        <v>0.6</v>
      </c>
      <c r="DT33" s="41">
        <f>SUM(DU5:DU9)/$B33</f>
        <v>0.63</v>
      </c>
      <c r="DV33" s="41">
        <f>SUM(DW5:DW9)/$B33</f>
        <v>0.5</v>
      </c>
      <c r="DX33" s="41">
        <f>SUM(DY5:DY9)/$B33</f>
        <v>0.9</v>
      </c>
      <c r="DZ33" s="41">
        <f>SUM(EA5:EA9)/$B33</f>
        <v>0.6</v>
      </c>
      <c r="EB33" s="41">
        <f>SUM(EC5:EC9)/$B33</f>
        <v>0.76</v>
      </c>
      <c r="ED33" s="41">
        <f>SUM(EE5:EE9)/$B33</f>
        <v>0.9</v>
      </c>
      <c r="EF33" s="41">
        <f>SUM(EG5:EG9)/$B33</f>
        <v>1</v>
      </c>
      <c r="EH33" s="41">
        <f>SUM(EI5:EI9)/$B33</f>
        <v>1</v>
      </c>
      <c r="EJ33" s="41">
        <f>SUM(EK5:EK9)/$B33</f>
        <v>1</v>
      </c>
      <c r="EL33" s="41">
        <f>SUM(EM5:EM9)/$B33</f>
        <v>1</v>
      </c>
      <c r="EN33" s="41">
        <f>SUM(EO5:EO9)/$B33</f>
        <v>0.62</v>
      </c>
      <c r="EP33" s="41">
        <f>SUM(EQ5:EQ9)/$B33</f>
        <v>1</v>
      </c>
      <c r="ER33" s="41">
        <f>SUM(ES5:ES9)/$B33</f>
        <v>0.6</v>
      </c>
      <c r="ET33" s="41">
        <f>SUM(EU5:EU9)/$B33</f>
        <v>1</v>
      </c>
      <c r="EV33" s="41">
        <f>SUM(EW5:EW9)/$B33</f>
        <v>0.63</v>
      </c>
      <c r="EX33" s="41">
        <f>SUM(EY5:EY9)/$B33</f>
        <v>1</v>
      </c>
      <c r="EZ33" s="41">
        <f>SUM(FA5:FA9)/$B33</f>
        <v>0.7</v>
      </c>
      <c r="FB33" s="41">
        <f>SUM(FC5:FC9)/$B33</f>
        <v>0.48</v>
      </c>
      <c r="FD33" s="41">
        <f>SUM(FE5:FE9)/$B33</f>
        <v>0.97</v>
      </c>
      <c r="FF33" s="41">
        <f>SUM(FG5:FG9)/$B33</f>
        <v>0.68</v>
      </c>
      <c r="FH33" s="41">
        <f>SUM(FI5:FI9)/$B33</f>
        <v>0.18</v>
      </c>
      <c r="FJ33" s="41">
        <f>SUM(FK5:FK9)/$B33</f>
        <v>0.65</v>
      </c>
      <c r="FL33" s="41">
        <f>SUM(FM5:FM9)/$B33</f>
        <v>1</v>
      </c>
      <c r="FN33" s="41">
        <f>SUM(FO5:FO9)/$B33</f>
        <v>0.36</v>
      </c>
      <c r="FP33" s="41">
        <f>SUM(FQ5:FQ9)/$B33</f>
        <v>0.6</v>
      </c>
      <c r="FR33" s="41">
        <f>SUM(FS5:FS9)/$B33</f>
        <v>1</v>
      </c>
      <c r="FT33" s="41">
        <f>SUM(FU5:FU9)/$B33</f>
        <v>0.63</v>
      </c>
      <c r="FV33" s="41">
        <f>SUM(FW5:FW9)/$B33</f>
        <v>0.88</v>
      </c>
      <c r="FX33" s="41">
        <f>SUM(FY5:FY9)/$B33</f>
        <v>1</v>
      </c>
      <c r="FZ33" s="41">
        <f>SUM(GA5:GA9)/$B33</f>
        <v>0.63</v>
      </c>
      <c r="GB33" s="41">
        <f>SUM(GC5:GC9)/$B33</f>
        <v>0.3</v>
      </c>
      <c r="GD33" s="41">
        <f>SUM(GE5:GE9)/$B33</f>
        <v>0.6</v>
      </c>
      <c r="GF33" s="41">
        <f>SUM(GG5:GG9)/$B33</f>
        <v>0.6</v>
      </c>
      <c r="GH33" s="41">
        <f>SUM(GI5:GI9)/$B33</f>
        <v>0.6</v>
      </c>
      <c r="GJ33" s="41">
        <f>SUM(GK5:GK9)/$B33</f>
        <v>0.95</v>
      </c>
      <c r="GL33" s="41">
        <f>SUM(GM5:GM9)/$B33</f>
        <v>0.6</v>
      </c>
      <c r="GN33" s="41">
        <f>SUM(GO5:GO9)/$B33</f>
        <v>0.7</v>
      </c>
      <c r="GP33" s="41">
        <f>SUM(GQ5:GQ9)/$B33</f>
        <v>0.76</v>
      </c>
      <c r="GR33" s="41">
        <f>SUM(GS5:GS9)/$B33</f>
        <v>0.5</v>
      </c>
      <c r="GT33" s="41">
        <f>SUM(GU5:GU9)/$B33</f>
        <v>1</v>
      </c>
      <c r="GV33" s="41">
        <f>SUM(GW5:GW9)/$B33</f>
        <v>0.88</v>
      </c>
      <c r="GX33" s="41">
        <f>SUM(GY5:GY9)/$B33</f>
        <v>1</v>
      </c>
      <c r="GZ33" s="41">
        <f>SUM(HA5:HA9)/$B33</f>
        <v>1</v>
      </c>
      <c r="HB33" s="41">
        <f>SUM(HC5:HC9)/$B33</f>
        <v>7.0000000000000007E-2</v>
      </c>
      <c r="HD33" s="41">
        <f>SUM(HE5:HE9)/$B33</f>
        <v>1</v>
      </c>
      <c r="HF33" s="41">
        <f>SUM(HG5:HG9)/$B33</f>
        <v>1</v>
      </c>
      <c r="HH33" s="41">
        <f>SUM(HI5:HI9)/$B33</f>
        <v>0.6</v>
      </c>
      <c r="HJ33" s="41">
        <f>SUM(HK5:HK9)/$B33</f>
        <v>1</v>
      </c>
      <c r="HL33" s="41">
        <f>SUM(HM5:HM9)/$B33</f>
        <v>1</v>
      </c>
      <c r="HN33" s="41">
        <f>SUM(HO5:HO9)/$B33</f>
        <v>0.7</v>
      </c>
      <c r="HP33" s="41">
        <f>SUM(HQ5:HQ9)/$B33</f>
        <v>1</v>
      </c>
      <c r="HR33" s="41">
        <f>SUM(HS5:HS9)/$B33</f>
        <v>0</v>
      </c>
      <c r="HT33" s="41">
        <f>SUM(HU5:HU9)/$B33</f>
        <v>1</v>
      </c>
      <c r="HV33" s="41">
        <f>SUM(HW5:HW9)/$B33</f>
        <v>0.57999999999999996</v>
      </c>
      <c r="HX33" s="41">
        <f>SUM(HY5:HY9)/$B33</f>
        <v>0.36</v>
      </c>
      <c r="HZ33" s="41">
        <f>SUM(IA5:IA9)/$B33</f>
        <v>0.48</v>
      </c>
      <c r="IB33" s="41">
        <f>SUM(IC5:IC9)/$B33</f>
        <v>1</v>
      </c>
      <c r="ID33" s="41">
        <f>SUM(IE5:IE9)/$B33</f>
        <v>1</v>
      </c>
      <c r="IF33" s="41">
        <f>SUM(IG5:IG9)/$B33</f>
        <v>1</v>
      </c>
      <c r="IH33" s="41">
        <f>SUM(II5:II9)/$B33</f>
        <v>1</v>
      </c>
      <c r="IJ33" s="41">
        <f>SUM(IK5:IK9)/$B33</f>
        <v>0.65</v>
      </c>
      <c r="IL33" s="41">
        <f>SUM(IM5:IM9)/$B33</f>
        <v>0.6</v>
      </c>
      <c r="IN33" s="41">
        <f>SUM(IO5:IO9)/$B33</f>
        <v>0.8</v>
      </c>
      <c r="IP33" s="41">
        <f>SUM(IQ5:IQ9)/$B33</f>
        <v>1</v>
      </c>
      <c r="IR33" s="41">
        <f>SUM(IS5:IS9)/$B33</f>
        <v>1</v>
      </c>
      <c r="IT33" s="41">
        <f>SUM(IU5:IU9)/$B33</f>
        <v>0.6</v>
      </c>
      <c r="IV33" s="41">
        <f>SUM(IW5:IW9)/$B33</f>
        <v>0.6</v>
      </c>
      <c r="IX33" s="41">
        <f>SUM(IY5:IY9)/$B33</f>
        <v>0.97</v>
      </c>
      <c r="IZ33" s="41">
        <f>SUM(JA5:JA9)/$B33</f>
        <v>0.54</v>
      </c>
      <c r="JB33" s="41">
        <f>SUM(JC5:JC9)/$B33</f>
        <v>1</v>
      </c>
      <c r="JD33" s="41">
        <f>SUM(JE5:JE9)/$B33</f>
        <v>0.97</v>
      </c>
      <c r="JF33" s="41">
        <f>SUM(JG5:JG9)/$B33</f>
        <v>1</v>
      </c>
      <c r="JH33" s="41">
        <f>SUM(JI5:JI9)/$B33</f>
        <v>0.6</v>
      </c>
      <c r="JJ33" s="41">
        <f>SUM(JK5:JK9)/$B33</f>
        <v>1</v>
      </c>
      <c r="JL33" s="41">
        <f>SUM(JM5:JM9)/$B33</f>
        <v>0.68</v>
      </c>
      <c r="JN33" s="41">
        <f>SUM(JO5:JO9)/$B33</f>
        <v>0.9</v>
      </c>
      <c r="JP33" s="41">
        <f>SUM(JQ5:JQ9)/$B33</f>
        <v>0.5</v>
      </c>
      <c r="JR33" s="41">
        <f>SUM(JS5:JS9)/$B33</f>
        <v>0.61</v>
      </c>
      <c r="JT33" s="41">
        <f>SUM(JU5:JU9)/$B33</f>
        <v>0.6</v>
      </c>
      <c r="JV33" s="41">
        <f>SUM(JW5:JW9)/$B33</f>
        <v>1</v>
      </c>
      <c r="JX33" s="41">
        <f>SUM(JY5:JY9)/$B33</f>
        <v>0.9</v>
      </c>
      <c r="JZ33" s="41">
        <f>SUM(KA5:KA9)/$B33</f>
        <v>0.38</v>
      </c>
      <c r="KB33" s="41">
        <f>SUM(KC5:KC9)/$B33</f>
        <v>0.1</v>
      </c>
      <c r="KD33" s="41">
        <f>SUM(KE5:KE9)/$B33</f>
        <v>0.1</v>
      </c>
      <c r="KF33" s="41">
        <f>SUM(KG5:KG9)/$B33</f>
        <v>0.1</v>
      </c>
      <c r="KH33" s="41">
        <f>SUM(KI5:KI9)/$B33</f>
        <v>0.65</v>
      </c>
    </row>
    <row r="34" spans="1:294" ht="15.75" customHeight="1" x14ac:dyDescent="0.3">
      <c r="A34" s="29" t="s">
        <v>214</v>
      </c>
      <c r="B34" s="27">
        <f>SUM(B11:B15)</f>
        <v>45</v>
      </c>
      <c r="C34" s="27"/>
      <c r="D34" s="41">
        <f>SUM(E11:E15)/$B34</f>
        <v>0.82777777777777772</v>
      </c>
      <c r="F34" s="41">
        <f>SUM(G11:G15)/$B34</f>
        <v>0.51666666666666672</v>
      </c>
      <c r="H34" s="41">
        <f>SUM(I11:I15)/$B34</f>
        <v>5.4444444444444448E-2</v>
      </c>
      <c r="J34" s="41">
        <f>SUM(K11:K15)/$B34</f>
        <v>0.96111111111111114</v>
      </c>
      <c r="L34" s="41">
        <f>SUM(M11:M15)/$B34</f>
        <v>0.96666666666666667</v>
      </c>
      <c r="N34" s="41">
        <f>SUM(O11:O15)/$B34</f>
        <v>0.13999999999999999</v>
      </c>
      <c r="P34" s="41">
        <f>SUM(Q11:Q15)/$B34</f>
        <v>0.96111111111111114</v>
      </c>
      <c r="R34" s="41">
        <f>SUM(S11:S15)/$B34</f>
        <v>0.1111111111111111</v>
      </c>
      <c r="T34" s="41">
        <f>SUM(U11:U15)/$B34</f>
        <v>0.22222222222222221</v>
      </c>
      <c r="V34" s="41">
        <f>SUM(W11:W15)/$B34</f>
        <v>0.71666666666666667</v>
      </c>
      <c r="X34" s="41">
        <f>SUM(Y11:Y15)/$B34</f>
        <v>0.22222222222222221</v>
      </c>
      <c r="Z34" s="41">
        <f>SUM(AA11:AA15)/$B34</f>
        <v>0.82222222222222219</v>
      </c>
      <c r="AB34" s="41">
        <f>SUM(AC11:AC15)/$B34</f>
        <v>0.83555555555555561</v>
      </c>
      <c r="AD34" s="41">
        <f>SUM(AE11:AE15)/$B34</f>
        <v>0.65666666666666673</v>
      </c>
      <c r="AF34" s="41">
        <f>SUM(AG11:AG15)/$B34</f>
        <v>0.94333333333333336</v>
      </c>
      <c r="AH34" s="41">
        <f>SUM(AI11:AI15)/$B34</f>
        <v>0.60222222222222221</v>
      </c>
      <c r="AJ34" s="41">
        <f>SUM(AK11:AK15)/$B34</f>
        <v>0.7944444444444444</v>
      </c>
      <c r="AL34" s="41">
        <f>SUM(AM11:AM15)/$B34</f>
        <v>0.78888888888888886</v>
      </c>
      <c r="AN34" s="41">
        <f>SUM(AO11:AO15)/$B34</f>
        <v>0.1111111111111111</v>
      </c>
      <c r="AP34" s="41">
        <f>SUM(AQ11:AQ15)/$B34</f>
        <v>0.16555555555555557</v>
      </c>
      <c r="AR34" s="41">
        <f>SUM(AS11:AS15)/$B34</f>
        <v>0.88777777777777789</v>
      </c>
      <c r="AT34" s="41">
        <f>SUM(AU11:AU15)/$B34</f>
        <v>0.85555555555555551</v>
      </c>
      <c r="AV34" s="41">
        <f>SUM(AW11:AW15)/$B34</f>
        <v>0.22222222222222221</v>
      </c>
      <c r="AX34" s="41">
        <f>SUM(AY11:AY15)/$B34</f>
        <v>0.46111111111111114</v>
      </c>
      <c r="AZ34" s="41">
        <f>SUM(BA11:BA15)/$B34</f>
        <v>0.1111111111111111</v>
      </c>
      <c r="BB34" s="41">
        <f>SUM(BC11:BC15)/$B34</f>
        <v>0.92333333333333323</v>
      </c>
      <c r="BD34" s="41">
        <f>SUM(BE11:BE15)/$B34</f>
        <v>0.22222222222222221</v>
      </c>
      <c r="BF34" s="41">
        <f>SUM(BG11:BG15)/$B34</f>
        <v>0.19333333333333333</v>
      </c>
      <c r="BH34" s="41">
        <f>SUM(BI11:BI15)/$B34</f>
        <v>0.9588888888888889</v>
      </c>
      <c r="BJ34" s="41">
        <f>SUM(BK11:BK15)/$B34</f>
        <v>0.78888888888888886</v>
      </c>
      <c r="BL34" s="41">
        <f>SUM(BM11:BM15)/$B34</f>
        <v>0.80777777777777782</v>
      </c>
      <c r="BN34" s="41">
        <f>SUM(BO11:BO15)/$B34</f>
        <v>0.89222222222222214</v>
      </c>
      <c r="BP34" s="41">
        <f>SUM(BQ11:BQ15)/$B34</f>
        <v>0.1111111111111111</v>
      </c>
      <c r="BR34" s="41">
        <f>SUM(BS11:BS15)/$B34</f>
        <v>0.4</v>
      </c>
      <c r="BT34" s="41">
        <f>SUM(BU11:BU15)/$B34</f>
        <v>0.4</v>
      </c>
      <c r="BV34" s="41">
        <f>SUM(BW11:BW15)/$B34</f>
        <v>6.4444444444444443E-2</v>
      </c>
      <c r="BX34" s="41">
        <f>SUM(BY11:BY15)/$B34</f>
        <v>0.39444444444444443</v>
      </c>
      <c r="BZ34" s="41">
        <f>SUM(CA11:CA15)/$B34</f>
        <v>0.14777777777777779</v>
      </c>
      <c r="CB34" s="41">
        <f>SUM(CC11:CC15)/$B34</f>
        <v>0.48333333333333334</v>
      </c>
      <c r="CD34" s="41">
        <f>SUM(CE11:CE15)/$B34</f>
        <v>0.1111111111111111</v>
      </c>
      <c r="CF34" s="41">
        <f>SUM(CG11:CG15)/$B34</f>
        <v>0.1111111111111111</v>
      </c>
      <c r="CH34" s="41">
        <f>SUM(CI11:CI15)/$B34</f>
        <v>0.98333333333333328</v>
      </c>
      <c r="CJ34" s="41">
        <f>SUM(CK11:CK15)/$B34</f>
        <v>0.1388888888888889</v>
      </c>
      <c r="CL34" s="41">
        <f>SUM(CM11:CM15)/$B34</f>
        <v>0.1111111111111111</v>
      </c>
      <c r="CN34" s="41">
        <f>SUM(CO11:CO15)/$B34</f>
        <v>0.1111111111111111</v>
      </c>
      <c r="CP34" s="41">
        <f>SUM(CQ11:CQ15)/$B34</f>
        <v>0.19333333333333333</v>
      </c>
      <c r="CR34" s="41">
        <f>SUM(CS11:CS15)/$B34</f>
        <v>0.64444444444444449</v>
      </c>
      <c r="CT34" s="41">
        <f>SUM(CU11:CU15)/$B34</f>
        <v>0.1111111111111111</v>
      </c>
      <c r="CV34" s="41">
        <f>SUM(CW11:CW15)/$B34</f>
        <v>0.2</v>
      </c>
      <c r="CX34" s="41">
        <f>SUM(CY11:CY15)/$B34</f>
        <v>0.20111111111111113</v>
      </c>
      <c r="CZ34" s="41">
        <f>SUM(DA11:DA15)/$B34</f>
        <v>0.17666666666666664</v>
      </c>
      <c r="DB34" s="41">
        <f>SUM(DC11:DC15)/$B34</f>
        <v>0.73333333333333328</v>
      </c>
      <c r="DD34" s="41">
        <f>SUM(DE11:DE15)/$B34</f>
        <v>0.21111111111111111</v>
      </c>
      <c r="DF34" s="41">
        <f>SUM(DG11:DG15)/$B34</f>
        <v>0.1111111111111111</v>
      </c>
      <c r="DH34" s="41">
        <f>SUM(DI11:DI15)/$B34</f>
        <v>0.13777777777777778</v>
      </c>
      <c r="DJ34" s="41">
        <f>SUM(DK11:DK15)/$B34</f>
        <v>0.55555555555555558</v>
      </c>
      <c r="DL34" s="41">
        <f>SUM(DM11:DM15)/$B34</f>
        <v>0.79222222222222216</v>
      </c>
      <c r="DN34" s="41">
        <f>SUM(DO11:DO15)/$B34</f>
        <v>0.6333333333333333</v>
      </c>
      <c r="DP34" s="41">
        <f>SUM(DQ11:DQ15)/$B34</f>
        <v>0.93333333333333335</v>
      </c>
      <c r="DR34" s="41">
        <f>SUM(DS11:DS15)/$B34</f>
        <v>0.15555555555555556</v>
      </c>
      <c r="DT34" s="41">
        <f>SUM(DU11:DU15)/$B34</f>
        <v>0.88888888888888884</v>
      </c>
      <c r="DV34" s="41">
        <f>SUM(DW11:DW15)/$B34</f>
        <v>0.1111111111111111</v>
      </c>
      <c r="DX34" s="41">
        <f>SUM(DY11:DY15)/$B34</f>
        <v>0.86555555555555563</v>
      </c>
      <c r="DZ34" s="41">
        <f>SUM(EA11:EA15)/$B34</f>
        <v>0.1111111111111111</v>
      </c>
      <c r="EB34" s="41">
        <f>SUM(EC11:EC15)/$B34</f>
        <v>0.76222222222222213</v>
      </c>
      <c r="ED34" s="41">
        <f>SUM(EE11:EE15)/$B34</f>
        <v>0.1111111111111111</v>
      </c>
      <c r="EF34" s="41">
        <f>SUM(EG11:EG15)/$B34</f>
        <v>0.96000000000000008</v>
      </c>
      <c r="EH34" s="41">
        <f>SUM(EI11:EI15)/$B34</f>
        <v>0.93444444444444441</v>
      </c>
      <c r="EJ34" s="41">
        <f>SUM(EK11:EK15)/$B34</f>
        <v>0.66666666666666663</v>
      </c>
      <c r="EL34" s="41">
        <f>SUM(EM11:EM15)/$B34</f>
        <v>0.96777777777777774</v>
      </c>
      <c r="EN34" s="41">
        <f>SUM(EO11:EO15)/$B34</f>
        <v>0.17444444444444443</v>
      </c>
      <c r="EP34" s="41">
        <f>SUM(EQ11:EQ15)/$B34</f>
        <v>0.65555555555555556</v>
      </c>
      <c r="ER34" s="41">
        <f>SUM(ES11:ES15)/$B34</f>
        <v>0.15333333333333335</v>
      </c>
      <c r="ET34" s="41">
        <f>SUM(EU11:EU15)/$B34</f>
        <v>0.97777777777777775</v>
      </c>
      <c r="EV34" s="41">
        <f>SUM(EW11:EW15)/$B34</f>
        <v>0.88222222222222224</v>
      </c>
      <c r="EX34" s="41">
        <f>SUM(EY11:EY15)/$B34</f>
        <v>0.88888888888888884</v>
      </c>
      <c r="EZ34" s="41">
        <f>SUM(FA11:FA15)/$B34</f>
        <v>0.1111111111111111</v>
      </c>
      <c r="FB34" s="41">
        <f>SUM(FC11:FC15)/$B34</f>
        <v>0.47555555555555551</v>
      </c>
      <c r="FD34" s="41">
        <f>SUM(FE11:FE15)/$B34</f>
        <v>0.88888888888888884</v>
      </c>
      <c r="FF34" s="41">
        <f>SUM(FG11:FG15)/$B34</f>
        <v>0.1111111111111111</v>
      </c>
      <c r="FH34" s="41">
        <f>SUM(FI11:FI15)/$B34</f>
        <v>0.1111111111111111</v>
      </c>
      <c r="FJ34" s="41">
        <f>SUM(FK11:FK15)/$B34</f>
        <v>0.89444444444444449</v>
      </c>
      <c r="FL34" s="41">
        <f>SUM(FM11:FM15)/$B34</f>
        <v>0.82222222222222219</v>
      </c>
      <c r="FN34" s="41">
        <f>SUM(FO11:FO15)/$B34</f>
        <v>0.22222222222222221</v>
      </c>
      <c r="FP34" s="41">
        <f>SUM(FQ11:FQ15)/$B34</f>
        <v>0.20555555555555555</v>
      </c>
      <c r="FR34" s="41">
        <f>SUM(FS11:FS15)/$B34</f>
        <v>0.948888888888889</v>
      </c>
      <c r="FT34" s="41">
        <f>SUM(FU11:FU15)/$B34</f>
        <v>0.15777777777777777</v>
      </c>
      <c r="FV34" s="41">
        <f>SUM(FW11:FW15)/$B34</f>
        <v>0.85222222222222221</v>
      </c>
      <c r="FX34" s="41">
        <f>SUM(FY11:FY15)/$B34</f>
        <v>0.75555555555555554</v>
      </c>
      <c r="FZ34" s="41">
        <f>SUM(GA11:GA15)/$B34</f>
        <v>0.1111111111111111</v>
      </c>
      <c r="GB34" s="41">
        <f>SUM(GC11:GC15)/$B34</f>
        <v>0.1111111111111111</v>
      </c>
      <c r="GD34" s="41">
        <f>SUM(GE11:GE15)/$B34</f>
        <v>0.7877777777777778</v>
      </c>
      <c r="GF34" s="41">
        <f>SUM(GG11:GG15)/$B34</f>
        <v>0.1111111111111111</v>
      </c>
      <c r="GH34" s="41">
        <f>SUM(GI11:GI15)/$B34</f>
        <v>0.1111111111111111</v>
      </c>
      <c r="GJ34" s="41">
        <f>SUM(GK11:GK15)/$B34</f>
        <v>0.87777777777777777</v>
      </c>
      <c r="GL34" s="41">
        <f>SUM(GM11:GM15)/$B34</f>
        <v>0.13444444444444445</v>
      </c>
      <c r="GN34" s="41">
        <f>SUM(GO11:GO15)/$B34</f>
        <v>0.78222222222222226</v>
      </c>
      <c r="GP34" s="41">
        <f>SUM(GQ11:GQ15)/$B34</f>
        <v>0.73333333333333328</v>
      </c>
      <c r="GR34" s="41">
        <f>SUM(GS11:GS15)/$B34</f>
        <v>0.1111111111111111</v>
      </c>
      <c r="GT34" s="41">
        <f>SUM(GU11:GU15)/$B34</f>
        <v>0.84222222222222221</v>
      </c>
      <c r="GV34" s="41">
        <f>SUM(GW11:GW15)/$B34</f>
        <v>0.75888888888888884</v>
      </c>
      <c r="GX34" s="41">
        <f>SUM(GY11:GY15)/$B34</f>
        <v>0.53</v>
      </c>
      <c r="GZ34" s="41">
        <f>SUM(HA11:HA15)/$B34</f>
        <v>0.66666666666666663</v>
      </c>
      <c r="HB34" s="41">
        <f>SUM(HC11:HC15)/$B34</f>
        <v>0.1111111111111111</v>
      </c>
      <c r="HD34" s="41">
        <f>SUM(HE11:HE15)/$B34</f>
        <v>0.86555555555555563</v>
      </c>
      <c r="HF34" s="41">
        <f>SUM(HG11:HG15)/$B34</f>
        <v>0.76666666666666672</v>
      </c>
      <c r="HH34" s="41">
        <f>SUM(HI11:HI15)/$B34</f>
        <v>0.19444444444444445</v>
      </c>
      <c r="HJ34" s="41">
        <f>SUM(HK11:HK15)/$B34</f>
        <v>0.8633333333333334</v>
      </c>
      <c r="HL34" s="41">
        <f>SUM(HM11:HM15)/$B34</f>
        <v>0.68888888888888888</v>
      </c>
      <c r="HN34" s="41">
        <f>SUM(HO11:HO15)/$B34</f>
        <v>0.17777777777777778</v>
      </c>
      <c r="HP34" s="41">
        <f>SUM(HQ11:HQ15)/$B34</f>
        <v>0.75555555555555554</v>
      </c>
      <c r="HR34" s="41">
        <f>SUM(HS11:HS15)/$B34</f>
        <v>0.1111111111111111</v>
      </c>
      <c r="HT34" s="41">
        <f>SUM(HU11:HU15)/$B34</f>
        <v>0.61111111111111116</v>
      </c>
      <c r="HV34" s="41">
        <f>SUM(HW11:HW15)/$B34</f>
        <v>0.1111111111111111</v>
      </c>
      <c r="HX34" s="41">
        <f>SUM(HY11:HY15)/$B34</f>
        <v>0.1111111111111111</v>
      </c>
      <c r="HZ34" s="41">
        <f>SUM(IA11:IA15)/$B34</f>
        <v>0.12777777777777777</v>
      </c>
      <c r="IB34" s="41">
        <f>SUM(IC11:IC15)/$B34</f>
        <v>0.68888888888888888</v>
      </c>
      <c r="ID34" s="41">
        <f>SUM(IE11:IE15)/$B34</f>
        <v>0.87222222222222223</v>
      </c>
      <c r="IF34" s="41">
        <f>SUM(IG11:IG15)/$B34</f>
        <v>0.7944444444444444</v>
      </c>
      <c r="IH34" s="41">
        <f>SUM(II11:II15)/$B34</f>
        <v>0.83222222222222231</v>
      </c>
      <c r="IJ34" s="41">
        <f>SUM(IK11:IK15)/$B34</f>
        <v>0.23555555555555555</v>
      </c>
      <c r="IL34" s="41">
        <f>SUM(IM11:IM15)/$B34</f>
        <v>0.22222222222222221</v>
      </c>
      <c r="IN34" s="41">
        <f>SUM(IO11:IO15)/$B34</f>
        <v>0.1111111111111111</v>
      </c>
      <c r="IP34" s="41">
        <f>SUM(IQ11:IQ15)/$B34</f>
        <v>0.58888888888888891</v>
      </c>
      <c r="IR34" s="41">
        <f>SUM(IS11:IS15)/$B34</f>
        <v>0.95333333333333325</v>
      </c>
      <c r="IT34" s="41">
        <f>SUM(IU11:IU15)/$B34</f>
        <v>0.22555555555555556</v>
      </c>
      <c r="IV34" s="41">
        <f>SUM(IW11:IW15)/$B34</f>
        <v>0.14333333333333334</v>
      </c>
      <c r="IX34" s="41">
        <f>SUM(IY11:IY15)/$B34</f>
        <v>0.65888888888888886</v>
      </c>
      <c r="IZ34" s="41">
        <f>SUM(JA11:JA15)/$B34</f>
        <v>0.17444444444444443</v>
      </c>
      <c r="JB34" s="41">
        <f>SUM(JC11:JC15)/$B34</f>
        <v>0.82777777777777772</v>
      </c>
      <c r="JD34" s="41">
        <f>SUM(JE11:JE15)/$B34</f>
        <v>0.78666666666666663</v>
      </c>
      <c r="JF34" s="41">
        <f>SUM(JG11:JG15)/$B34</f>
        <v>0.14222222222222222</v>
      </c>
      <c r="JH34" s="41">
        <f>SUM(JI11:JI15)/$B34</f>
        <v>0.13777777777777778</v>
      </c>
      <c r="JJ34" s="41">
        <f>SUM(JK11:JK15)/$B34</f>
        <v>0.91111111111111109</v>
      </c>
      <c r="JL34" s="41">
        <f>SUM(JM11:JM15)/$B34</f>
        <v>0.84</v>
      </c>
      <c r="JN34" s="41">
        <f>SUM(JO11:JO15)/$B34</f>
        <v>0.1111111111111111</v>
      </c>
      <c r="JP34" s="41">
        <f>SUM(JQ11:JQ15)/$B34</f>
        <v>0.1111111111111111</v>
      </c>
      <c r="JR34" s="41">
        <f>SUM(JS11:JS15)/$B34</f>
        <v>0.1111111111111111</v>
      </c>
      <c r="JT34" s="41">
        <f>SUM(JU11:JU15)/$B34</f>
        <v>0.22222222222222221</v>
      </c>
      <c r="JV34" s="41">
        <f>SUM(JW11:JW15)/$B34</f>
        <v>0.64222222222222214</v>
      </c>
      <c r="JX34" s="41">
        <f>SUM(JY11:JY15)/$B34</f>
        <v>0.18111111111111111</v>
      </c>
      <c r="JZ34" s="41">
        <f>SUM(KA11:KA15)/$B34</f>
        <v>0.1111111111111111</v>
      </c>
      <c r="KB34" s="41">
        <f>SUM(KC11:KC15)/$B34</f>
        <v>0.15</v>
      </c>
      <c r="KD34" s="41">
        <f>SUM(KE11:KE15)/$B34</f>
        <v>0.25888888888888889</v>
      </c>
      <c r="KF34" s="41">
        <f>SUM(KG11:KG15)/$B34</f>
        <v>0.17222222222222222</v>
      </c>
      <c r="KH34" s="41">
        <f>SUM(KI11:KI15)/$B34</f>
        <v>0.22555555555555556</v>
      </c>
    </row>
    <row r="35" spans="1:294" ht="15.75" customHeight="1" x14ac:dyDescent="0.3">
      <c r="A35" s="29" t="s">
        <v>27</v>
      </c>
      <c r="B35" s="27">
        <f>SUM(B17:B22)</f>
        <v>50</v>
      </c>
      <c r="C35" s="27"/>
      <c r="D35" s="41">
        <f>SUM(E17:E22)/$B35</f>
        <v>0.91</v>
      </c>
      <c r="F35" s="41">
        <f>SUM(G17:G22)/$B35</f>
        <v>0.53</v>
      </c>
      <c r="H35" s="41">
        <f>SUM(I17:I22)/$B35</f>
        <v>0.47</v>
      </c>
      <c r="J35" s="41">
        <f>SUM(K17:K22)/$B35</f>
        <v>0.8590000000000001</v>
      </c>
      <c r="L35" s="41">
        <f>SUM(M17:M22)/$B35</f>
        <v>0.65</v>
      </c>
      <c r="N35" s="41">
        <f>SUM(O17:O22)/$B35</f>
        <v>0.73</v>
      </c>
      <c r="P35" s="41">
        <f>SUM(Q17:Q22)/$B35</f>
        <v>0.83599999999999997</v>
      </c>
      <c r="R35" s="41">
        <f>SUM(S17:S22)/$B35</f>
        <v>7.8E-2</v>
      </c>
      <c r="T35" s="41">
        <f>SUM(U17:U22)/$B35</f>
        <v>0.37</v>
      </c>
      <c r="V35" s="41">
        <f>SUM(W17:W22)/$B35</f>
        <v>0.19</v>
      </c>
      <c r="X35" s="41">
        <f>SUM(Y17:Y22)/$B35</f>
        <v>0.36</v>
      </c>
      <c r="Z35" s="41">
        <f>SUM(AA17:AA22)/$B35</f>
        <v>0.56999999999999995</v>
      </c>
      <c r="AB35" s="41">
        <f>SUM(AC17:AC22)/$B35</f>
        <v>0.55600000000000005</v>
      </c>
      <c r="AD35" s="41">
        <f>SUM(AE17:AE22)/$B35</f>
        <v>0.84</v>
      </c>
      <c r="AF35" s="41">
        <f>SUM(AG17:AG22)/$B35</f>
        <v>0.93</v>
      </c>
      <c r="AH35" s="41">
        <f>SUM(AI17:AI22)/$B35</f>
        <v>0.55000000000000004</v>
      </c>
      <c r="AJ35" s="41">
        <f>SUM(AK17:AK22)/$B35</f>
        <v>0.55000000000000004</v>
      </c>
      <c r="AL35" s="41">
        <f>SUM(AM17:AM22)/$B35</f>
        <v>0.55000000000000004</v>
      </c>
      <c r="AN35" s="41">
        <f>SUM(AO17:AO22)/$B35</f>
        <v>0.31799999999999995</v>
      </c>
      <c r="AP35" s="41">
        <f>SUM(AQ17:AQ22)/$B35</f>
        <v>0.254</v>
      </c>
      <c r="AR35" s="41">
        <f>SUM(AS17:AS22)/$B35</f>
        <v>0.65</v>
      </c>
      <c r="AT35" s="41">
        <f>SUM(AU17:AU22)/$B35</f>
        <v>0.188</v>
      </c>
      <c r="AV35" s="41">
        <f>SUM(AW17:AW22)/$B35</f>
        <v>0</v>
      </c>
      <c r="AX35" s="41">
        <f>SUM(AY17:AY22)/$B35</f>
        <v>0.55000000000000004</v>
      </c>
      <c r="AZ35" s="41">
        <f>SUM(BA17:BA22)/$B35</f>
        <v>0.6</v>
      </c>
      <c r="BB35" s="41">
        <f>SUM(BC17:BC22)/$B35</f>
        <v>0.89800000000000002</v>
      </c>
      <c r="BD35" s="41">
        <f>SUM(BE17:BE22)/$B35</f>
        <v>0</v>
      </c>
      <c r="BF35" s="41">
        <f>SUM(BG17:BG22)/$B35</f>
        <v>0</v>
      </c>
      <c r="BH35" s="41">
        <f>SUM(BI17:BI22)/$B35</f>
        <v>0.56999999999999995</v>
      </c>
      <c r="BJ35" s="41">
        <f>SUM(BK17:BK22)/$B35</f>
        <v>0.879</v>
      </c>
      <c r="BL35" s="41">
        <f>SUM(BM17:BM22)/$B35</f>
        <v>0.83299999999999996</v>
      </c>
      <c r="BN35" s="41">
        <f>SUM(BO17:BO22)/$B35</f>
        <v>0.68500000000000005</v>
      </c>
      <c r="BP35" s="41">
        <f>SUM(BQ17:BQ22)/$B35</f>
        <v>0</v>
      </c>
      <c r="BR35" s="41">
        <f>SUM(BS17:BS22)/$B35</f>
        <v>0.19</v>
      </c>
      <c r="BT35" s="41">
        <f>SUM(BU17:BU22)/$B35</f>
        <v>0.19</v>
      </c>
      <c r="BV35" s="41">
        <f>SUM(BW17:BW22)/$B35</f>
        <v>0.31</v>
      </c>
      <c r="BX35" s="41">
        <f>SUM(BY17:BY22)/$B35</f>
        <v>0.28999999999999998</v>
      </c>
      <c r="BZ35" s="41">
        <f>SUM(CA17:CA22)/$B35</f>
        <v>0</v>
      </c>
      <c r="CB35" s="41">
        <f>SUM(CC17:CC22)/$B35</f>
        <v>0.47</v>
      </c>
      <c r="CD35" s="41">
        <f>SUM(CE17:CE22)/$B35</f>
        <v>0.55000000000000004</v>
      </c>
      <c r="CF35" s="41">
        <f>SUM(CG17:CG22)/$B35</f>
        <v>0.65</v>
      </c>
      <c r="CH35" s="41">
        <f>SUM(CI17:CI22)/$B35</f>
        <v>0.996</v>
      </c>
      <c r="CJ35" s="41">
        <f>SUM(CK17:CK22)/$B35</f>
        <v>0.19</v>
      </c>
      <c r="CL35" s="41">
        <f>SUM(CM17:CM22)/$B35</f>
        <v>0</v>
      </c>
      <c r="CN35" s="41">
        <f>SUM(CO17:CO22)/$B35</f>
        <v>0.28999999999999998</v>
      </c>
      <c r="CP35" s="41">
        <f>SUM(CQ17:CQ22)/$B35</f>
        <v>0</v>
      </c>
      <c r="CR35" s="41">
        <f>SUM(CS17:CS22)/$B35</f>
        <v>0.1</v>
      </c>
      <c r="CT35" s="41">
        <f>SUM(CU17:CU22)/$B35</f>
        <v>0</v>
      </c>
      <c r="CV35" s="41">
        <f>SUM(CW17:CW22)/$B35</f>
        <v>0.19</v>
      </c>
      <c r="CX35" s="41">
        <f>SUM(CY17:CY22)/$B35</f>
        <v>0</v>
      </c>
      <c r="CZ35" s="41">
        <f>SUM(DA17:DA22)/$B35</f>
        <v>0</v>
      </c>
      <c r="DB35" s="41">
        <f>SUM(DC17:DC22)/$B35</f>
        <v>0.1</v>
      </c>
      <c r="DD35" s="41">
        <f>SUM(DE17:DE22)/$B35</f>
        <v>0</v>
      </c>
      <c r="DF35" s="41">
        <f>SUM(DG17:DG22)/$B35</f>
        <v>0</v>
      </c>
      <c r="DH35" s="41">
        <f>SUM(DI17:DI22)/$B35</f>
        <v>0</v>
      </c>
      <c r="DJ35" s="41">
        <f>SUM(DK17:DK22)/$B35</f>
        <v>0.36</v>
      </c>
      <c r="DL35" s="41">
        <f>SUM(DM17:DM22)/$B35</f>
        <v>0.83900000000000008</v>
      </c>
      <c r="DN35" s="41">
        <f>SUM(DO17:DO22)/$B35</f>
        <v>0</v>
      </c>
      <c r="DP35" s="41">
        <f>SUM(DQ17:DQ22)/$B35</f>
        <v>0.59799999999999998</v>
      </c>
      <c r="DR35" s="41">
        <f>SUM(DS17:DS22)/$B35</f>
        <v>0</v>
      </c>
      <c r="DT35" s="41">
        <f>SUM(DU17:DU22)/$B35</f>
        <v>0.28999999999999998</v>
      </c>
      <c r="DV35" s="41">
        <f>SUM(DW17:DW22)/$B35</f>
        <v>0</v>
      </c>
      <c r="DX35" s="41">
        <f>SUM(DY17:DY22)/$B35</f>
        <v>0.2</v>
      </c>
      <c r="DZ35" s="41">
        <f>SUM(EA17:EA22)/$B35</f>
        <v>0</v>
      </c>
      <c r="EB35" s="41">
        <f>SUM(EC17:EC22)/$B35</f>
        <v>0.57999999999999996</v>
      </c>
      <c r="ED35" s="41">
        <f>SUM(EE17:EE22)/$B35</f>
        <v>0</v>
      </c>
      <c r="EF35" s="41">
        <f>SUM(EG17:EG22)/$B35</f>
        <v>0.85199999999999998</v>
      </c>
      <c r="EH35" s="41">
        <f>SUM(EI17:EI22)/$B35</f>
        <v>0.99900000000000011</v>
      </c>
      <c r="EJ35" s="41">
        <f>SUM(EK17:EK22)/$B35</f>
        <v>0.9</v>
      </c>
      <c r="EL35" s="41">
        <f>SUM(EM17:EM22)/$B35</f>
        <v>0.89</v>
      </c>
      <c r="EN35" s="41">
        <f>SUM(EO17:EO22)/$B35</f>
        <v>0.19</v>
      </c>
      <c r="EP35" s="41">
        <f>SUM(EQ17:EQ22)/$B35</f>
        <v>0.79900000000000004</v>
      </c>
      <c r="ER35" s="41">
        <f>SUM(ES17:ES22)/$B35</f>
        <v>0.39</v>
      </c>
      <c r="ET35" s="41">
        <f>SUM(EU17:EU22)/$B35</f>
        <v>0.77</v>
      </c>
      <c r="EV35" s="41">
        <f>SUM(EW17:EW22)/$B35</f>
        <v>0</v>
      </c>
      <c r="EX35" s="41">
        <f>SUM(EY17:EY22)/$B35</f>
        <v>0.67500000000000004</v>
      </c>
      <c r="EZ35" s="41">
        <f>SUM(FA17:FA22)/$B35</f>
        <v>0.26</v>
      </c>
      <c r="FB35" s="41">
        <f>SUM(FC17:FC22)/$B35</f>
        <v>0.1</v>
      </c>
      <c r="FD35" s="41">
        <f>SUM(FE17:FE22)/$B35</f>
        <v>0.67500000000000004</v>
      </c>
      <c r="FF35" s="41">
        <f>SUM(FG17:FG22)/$B35</f>
        <v>0.1</v>
      </c>
      <c r="FH35" s="41">
        <f>SUM(FI17:FI22)/$B35</f>
        <v>0</v>
      </c>
      <c r="FJ35" s="41">
        <f>SUM(FK17:FK22)/$B35</f>
        <v>0.6</v>
      </c>
      <c r="FL35" s="41">
        <f>SUM(FM17:FM22)/$B35</f>
        <v>0.81700000000000006</v>
      </c>
      <c r="FN35" s="41">
        <f>SUM(FO17:FO22)/$B35</f>
        <v>0</v>
      </c>
      <c r="FP35" s="41">
        <f>SUM(FQ17:FQ22)/$B35</f>
        <v>0</v>
      </c>
      <c r="FR35" s="41">
        <f>SUM(FS17:FS22)/$B35</f>
        <v>0.84</v>
      </c>
      <c r="FT35" s="41">
        <f>SUM(FU17:FU22)/$B35</f>
        <v>0</v>
      </c>
      <c r="FV35" s="41">
        <f>SUM(FW17:FW22)/$B35</f>
        <v>0.67500000000000004</v>
      </c>
      <c r="FX35" s="41">
        <f>SUM(FY17:FY22)/$B35</f>
        <v>0.83200000000000007</v>
      </c>
      <c r="FZ35" s="41">
        <f>SUM(GA17:GA22)/$B35</f>
        <v>0.1</v>
      </c>
      <c r="GB35" s="41">
        <f>SUM(GC17:GC22)/$B35</f>
        <v>0</v>
      </c>
      <c r="GD35" s="41">
        <f>SUM(GE17:GE22)/$B35</f>
        <v>0.37</v>
      </c>
      <c r="GF35" s="41">
        <f>SUM(GG17:GG22)/$B35</f>
        <v>0</v>
      </c>
      <c r="GH35" s="41">
        <f>SUM(GI17:GI22)/$B35</f>
        <v>0</v>
      </c>
      <c r="GJ35" s="41">
        <f>SUM(GK17:GK22)/$B35</f>
        <v>0.1</v>
      </c>
      <c r="GL35" s="41">
        <f>SUM(GM17:GM22)/$B35</f>
        <v>0.55000000000000004</v>
      </c>
      <c r="GN35" s="41">
        <f>SUM(GO17:GO22)/$B35</f>
        <v>0.55000000000000004</v>
      </c>
      <c r="GP35" s="41">
        <f>SUM(GQ17:GQ22)/$B35</f>
        <v>0.49</v>
      </c>
      <c r="GR35" s="41">
        <f>SUM(GS17:GS22)/$B35</f>
        <v>0.55000000000000004</v>
      </c>
      <c r="GT35" s="41">
        <f>SUM(GU17:GU22)/$B35</f>
        <v>0.83400000000000007</v>
      </c>
      <c r="GV35" s="41">
        <f>SUM(GW17:GW22)/$B35</f>
        <v>0.56999999999999995</v>
      </c>
      <c r="GX35" s="41">
        <f>SUM(GY17:GY22)/$B35</f>
        <v>0.58899999999999997</v>
      </c>
      <c r="GZ35" s="41">
        <f>SUM(HA17:HA22)/$B35</f>
        <v>0.65</v>
      </c>
      <c r="HB35" s="41">
        <f>SUM(HC17:HC22)/$B35</f>
        <v>0</v>
      </c>
      <c r="HD35" s="41">
        <f>SUM(HE17:HE22)/$B35</f>
        <v>0.56999999999999995</v>
      </c>
      <c r="HF35" s="41">
        <f>SUM(HG17:HG22)/$B35</f>
        <v>0.65500000000000003</v>
      </c>
      <c r="HH35" s="41">
        <f>SUM(HI17:HI22)/$B35</f>
        <v>0.55000000000000004</v>
      </c>
      <c r="HJ35" s="41">
        <f>SUM(HK17:HK22)/$B35</f>
        <v>0.436</v>
      </c>
      <c r="HL35" s="41">
        <f>SUM(HM17:HM22)/$B35</f>
        <v>0.23</v>
      </c>
      <c r="HN35" s="41">
        <f>SUM(HO17:HO22)/$B35</f>
        <v>0.374</v>
      </c>
      <c r="HP35" s="41">
        <f>SUM(HQ17:HQ22)/$B35</f>
        <v>0.65</v>
      </c>
      <c r="HR35" s="41">
        <f>SUM(HS17:HS22)/$B35</f>
        <v>0</v>
      </c>
      <c r="HT35" s="41">
        <f>SUM(HU17:HU22)/$B35</f>
        <v>0.56999999999999995</v>
      </c>
      <c r="HV35" s="41">
        <f>SUM(HW17:HW22)/$B35</f>
        <v>0.2</v>
      </c>
      <c r="HX35" s="41">
        <f>SUM(HY17:HY22)/$B35</f>
        <v>0</v>
      </c>
      <c r="HZ35" s="41">
        <f>SUM(IA17:IA22)/$B35</f>
        <v>0</v>
      </c>
      <c r="IB35" s="41">
        <f>SUM(IC17:IC22)/$B35</f>
        <v>0.37</v>
      </c>
      <c r="ID35" s="41">
        <f>SUM(IE17:IE22)/$B35</f>
        <v>0.81499999999999995</v>
      </c>
      <c r="IF35" s="41">
        <f>SUM(IG17:IG22)/$B35</f>
        <v>0.67299999999999993</v>
      </c>
      <c r="IH35" s="41">
        <f>SUM(II17:II22)/$B35</f>
        <v>0.65</v>
      </c>
      <c r="IJ35" s="41">
        <f>SUM(IK17:IK22)/$B35</f>
        <v>0.39</v>
      </c>
      <c r="IL35" s="41">
        <f>SUM(IM17:IM22)/$B35</f>
        <v>0</v>
      </c>
      <c r="IN35" s="41">
        <f>SUM(IO17:IO22)/$B35</f>
        <v>0.1</v>
      </c>
      <c r="IP35" s="41">
        <f>SUM(IQ17:IQ22)/$B35</f>
        <v>0.56999999999999995</v>
      </c>
      <c r="IR35" s="41">
        <f>SUM(IS17:IS22)/$B35</f>
        <v>0.82</v>
      </c>
      <c r="IT35" s="41">
        <f>SUM(IU17:IU22)/$B35</f>
        <v>0.55000000000000004</v>
      </c>
      <c r="IV35" s="41">
        <f>SUM(IW17:IW22)/$B35</f>
        <v>0</v>
      </c>
      <c r="IX35" s="41">
        <f>SUM(IY17:IY22)/$B35</f>
        <v>0.65</v>
      </c>
      <c r="IZ35" s="41">
        <f>SUM(JA17:JA22)/$B35</f>
        <v>0.64700000000000002</v>
      </c>
      <c r="JB35" s="41">
        <f>SUM(JC17:JC22)/$B35</f>
        <v>0.65</v>
      </c>
      <c r="JD35" s="41">
        <f>SUM(JE17:JE22)/$B35</f>
        <v>0.39</v>
      </c>
      <c r="JF35" s="41">
        <f>SUM(JG17:JG22)/$B35</f>
        <v>0.47</v>
      </c>
      <c r="JH35" s="41">
        <f>SUM(JI17:JI22)/$B35</f>
        <v>0.47</v>
      </c>
      <c r="JJ35" s="41">
        <f>SUM(JK17:JK22)/$B35</f>
        <v>0.7</v>
      </c>
      <c r="JL35" s="41">
        <f>SUM(JM17:JM22)/$B35</f>
        <v>0.75</v>
      </c>
      <c r="JN35" s="41">
        <f>SUM(JO17:JO22)/$B35</f>
        <v>8.5000000000000006E-2</v>
      </c>
      <c r="JP35" s="41">
        <f>SUM(JQ17:JQ22)/$B35</f>
        <v>0</v>
      </c>
      <c r="JR35" s="41">
        <f>SUM(JS17:JS22)/$B35</f>
        <v>0.1</v>
      </c>
      <c r="JT35" s="41">
        <f>SUM(JU17:JU22)/$B35</f>
        <v>0</v>
      </c>
      <c r="JV35" s="41">
        <f>SUM(JW17:JW22)/$B35</f>
        <v>0.78799999999999992</v>
      </c>
      <c r="JX35" s="41">
        <f>SUM(JY17:JY22)/$B35</f>
        <v>0</v>
      </c>
      <c r="JZ35" s="41">
        <f>SUM(KA17:KA22)/$B35</f>
        <v>0</v>
      </c>
      <c r="KB35" s="41">
        <f>SUM(KC17:KC22)/$B35</f>
        <v>0</v>
      </c>
      <c r="KD35" s="41">
        <f>SUM(KE17:KE22)/$B35</f>
        <v>0</v>
      </c>
      <c r="KF35" s="41">
        <f>SUM(KG17:KG22)/$B35</f>
        <v>0</v>
      </c>
      <c r="KH35" s="41">
        <f>SUM(KI17:KI22)/$B35</f>
        <v>0.37</v>
      </c>
    </row>
    <row r="36" spans="1:294" ht="15.75" customHeight="1" x14ac:dyDescent="0.3">
      <c r="A36" s="29" t="s">
        <v>40</v>
      </c>
      <c r="B36" s="27">
        <f>B24+B25</f>
        <v>80</v>
      </c>
      <c r="C36" s="27"/>
      <c r="D36" s="41">
        <f>SUM(E24:E25)/$B$36</f>
        <v>0.96250000000000002</v>
      </c>
      <c r="F36" s="41">
        <f>SUM(G24:G25)/$B$36</f>
        <v>0.26874999999999999</v>
      </c>
      <c r="H36" s="41">
        <f>H24</f>
        <v>0.2</v>
      </c>
      <c r="J36" s="41">
        <f>J24</f>
        <v>1</v>
      </c>
      <c r="L36" s="41">
        <f>L24</f>
        <v>0.9</v>
      </c>
      <c r="N36" s="41">
        <f>SUM(O24:O25)/$B$36</f>
        <v>0.47499999999999998</v>
      </c>
      <c r="P36" s="41">
        <f>SUM(Q24:Q25)/$B$36</f>
        <v>0.96250000000000002</v>
      </c>
      <c r="R36" s="41">
        <f>SUM(S24:S25)/$B$36</f>
        <v>0.35</v>
      </c>
      <c r="T36" s="41">
        <f>SUM(U24:U25)/$B$36</f>
        <v>0.78749999999999998</v>
      </c>
      <c r="V36" s="41">
        <f>SUM(W24:W25)/$B$36</f>
        <v>0.17499999999999999</v>
      </c>
      <c r="X36" s="41">
        <f>SUM(Y24:Y25)/$B$36</f>
        <v>0.7</v>
      </c>
      <c r="Z36" s="41">
        <f>SUM(AA24:AA25)/$B$36</f>
        <v>0.63749999999999996</v>
      </c>
      <c r="AB36" s="41">
        <f>SUM(AC24:AC25)/$B$36</f>
        <v>0.83750000000000002</v>
      </c>
      <c r="AD36" s="41">
        <f>SUM(AE24:AE25)/$B$36</f>
        <v>0.78749999999999998</v>
      </c>
      <c r="AF36" s="41">
        <f>SUM(AG24:AG25)/$B$36</f>
        <v>0.97499999999999998</v>
      </c>
      <c r="AH36" s="41">
        <f>SUM(AI24:AI25)/$B$36</f>
        <v>1</v>
      </c>
      <c r="AJ36" s="41">
        <f>SUM(AK24:AK25)/$B$36</f>
        <v>1</v>
      </c>
      <c r="AL36" s="41">
        <f>SUM(AM24:AM25)/$B$36</f>
        <v>0.17499999999999999</v>
      </c>
      <c r="AN36" s="41">
        <f>SUM(AO24:AO25)/$B$36</f>
        <v>0.78749999999999998</v>
      </c>
      <c r="AP36" s="41">
        <f>SUM(AQ24:AQ25)/$B$36</f>
        <v>0.8125</v>
      </c>
      <c r="AR36" s="41">
        <f>SUM(AS24:AS25)/$B$36</f>
        <v>0.4375</v>
      </c>
      <c r="AT36" s="41">
        <f>SUM(AU24:AU25)/$B$36</f>
        <v>0.17499999999999999</v>
      </c>
      <c r="AV36" s="41">
        <f>SUM(AW24:AW25)/$B$36</f>
        <v>0.4375</v>
      </c>
      <c r="AX36" s="41">
        <f>SUM(AY24:AY25)/$B$36</f>
        <v>0.9375</v>
      </c>
      <c r="AZ36" s="41">
        <f>SUM(BA24:BA25)/$B$36</f>
        <v>0.875</v>
      </c>
      <c r="BB36" s="41">
        <f>SUM(BC24:BC25)/$B$36</f>
        <v>0.96250000000000002</v>
      </c>
      <c r="BD36" s="41">
        <f>SUM(BE24:BE25)/$B$36</f>
        <v>0.875</v>
      </c>
      <c r="BF36" s="41">
        <f>SUM(BG24:BG25)/$B$36</f>
        <v>0.61250000000000004</v>
      </c>
      <c r="BH36" s="41">
        <f>SUM(BI24:BI25)/$B$36</f>
        <v>0.7</v>
      </c>
      <c r="BJ36" s="41">
        <f>SUM(BK24:BK25)/$B$36</f>
        <v>0.97499999999999998</v>
      </c>
      <c r="BL36" s="41">
        <f>SUM(BM24:BM25)/$B$36</f>
        <v>0.9</v>
      </c>
      <c r="BN36" s="41">
        <f>SUM(BO24:BO25)/$B$36</f>
        <v>0.96250000000000002</v>
      </c>
      <c r="BP36" s="41">
        <f>SUM(BQ24:BQ25)/$B$36</f>
        <v>0</v>
      </c>
      <c r="BR36" s="41">
        <f>SUM(BS24:BS25)/$B$36</f>
        <v>0.78749999999999998</v>
      </c>
      <c r="BT36" s="41">
        <f>SUM(BU24:BU25)/$B$36</f>
        <v>0.67500000000000004</v>
      </c>
      <c r="BV36" s="41">
        <f>SUM(BW24:BW25)/$B$36</f>
        <v>0.17499999999999999</v>
      </c>
      <c r="BX36" s="41">
        <f>SUM(BY24:BY25)/$B$36</f>
        <v>0.52500000000000002</v>
      </c>
      <c r="BZ36" s="41">
        <f>SUM(CA24:CA25)/$B$36</f>
        <v>0.96250000000000002</v>
      </c>
      <c r="CB36" s="41">
        <f>SUM(CC24:CC25)/$B$36</f>
        <v>0.9375</v>
      </c>
      <c r="CD36" s="41">
        <f>SUM(CE24:CE25)/$B$36</f>
        <v>0.35</v>
      </c>
      <c r="CF36" s="41">
        <f>SUM(CG24:CG25)/$B$36</f>
        <v>0.78749999999999998</v>
      </c>
      <c r="CH36" s="41">
        <f>SUM(CI24:CI25)/$B$36</f>
        <v>1</v>
      </c>
      <c r="CJ36" s="41">
        <f>SUM(CK24:CK25)/$B$36</f>
        <v>0.78749999999999998</v>
      </c>
      <c r="CL36" s="41">
        <f>SUM(CM24:CM25)/$B$36</f>
        <v>0.61250000000000004</v>
      </c>
      <c r="CN36" s="41">
        <f>SUM(CO24:CO25)/$B$36</f>
        <v>0.26250000000000001</v>
      </c>
      <c r="CP36" s="41">
        <f>SUM(CQ24:CQ25)/$B$36</f>
        <v>0.4375</v>
      </c>
      <c r="CR36" s="41">
        <f>SUM(CS24:CS25)/$B$36</f>
        <v>0.61250000000000004</v>
      </c>
      <c r="CT36" s="41">
        <f>SUM(CU24:CU25)/$B$36</f>
        <v>0</v>
      </c>
      <c r="CV36" s="41">
        <f>SUM(CW24:CW25)/$B$36</f>
        <v>7.4999999999999997E-2</v>
      </c>
      <c r="CX36" s="41">
        <f>SUM(CY24:CY25)/$B$36</f>
        <v>0.875</v>
      </c>
      <c r="CZ36" s="41">
        <f>SUM(DA24:DA25)/$B$36</f>
        <v>0.61250000000000004</v>
      </c>
      <c r="DB36" s="41">
        <f>SUM(DC24:DC25)/$B$36</f>
        <v>0.61250000000000004</v>
      </c>
      <c r="DD36" s="41">
        <f>SUM(DE24:DE25)/$B$36</f>
        <v>0.78749999999999998</v>
      </c>
      <c r="DF36" s="41">
        <f>SUM(DG24:DG25)/$B$36</f>
        <v>0.78749999999999998</v>
      </c>
      <c r="DH36" s="41">
        <f>SUM(DI24:DI25)/$B$36</f>
        <v>0</v>
      </c>
      <c r="DJ36" s="41">
        <f>SUM(DK24:DK25)/$B$36</f>
        <v>0.875</v>
      </c>
      <c r="DL36" s="41">
        <f>SUM(DM24:DM25)/$B$36</f>
        <v>0.875</v>
      </c>
      <c r="DN36" s="41">
        <f>SUM(DO24:DO25)/$B$36</f>
        <v>0.78749999999999998</v>
      </c>
      <c r="DP36" s="41">
        <f>SUM(DQ24:DQ25)/$B$36</f>
        <v>1</v>
      </c>
      <c r="DR36" s="41">
        <f>SUM(DS24:DS25)/$B$36</f>
        <v>0.83750000000000002</v>
      </c>
      <c r="DT36" s="41">
        <f>SUM(DU24:DU25)/$B$36</f>
        <v>0.61250000000000004</v>
      </c>
      <c r="DV36" s="41">
        <f>SUM(DW24:DW25)/$B$36</f>
        <v>0.35</v>
      </c>
      <c r="DX36" s="41">
        <f>SUM(DY24:DY25)/$B$36</f>
        <v>0.78749999999999998</v>
      </c>
      <c r="DZ36" s="41">
        <f>SUM(EA24:EA25)/$B$36</f>
        <v>0.78749999999999998</v>
      </c>
      <c r="EB36" s="41">
        <f>SUM(EC24:EC25)/$B$36</f>
        <v>0.21249999999999999</v>
      </c>
      <c r="ED36" s="41">
        <f>SUM(EE24:EE25)/$B$36</f>
        <v>0.86250000000000004</v>
      </c>
      <c r="EF36" s="41">
        <f>SUM(EG24:EG25)/$B$36</f>
        <v>0.95</v>
      </c>
      <c r="EH36" s="41">
        <f>SUM(EI24:EI25)/$B$36</f>
        <v>0.95</v>
      </c>
      <c r="EJ36" s="41">
        <f>SUM(EK24:EK25)/$B$36</f>
        <v>0.96250000000000002</v>
      </c>
      <c r="EL36" s="41">
        <f>SUM(EM24:EM25)/$B$36</f>
        <v>0.96250000000000002</v>
      </c>
      <c r="EN36" s="41">
        <f>SUM(EO24:EO25)/$B$36</f>
        <v>0.875</v>
      </c>
      <c r="EP36" s="41">
        <f>SUM(EQ24:EQ25)/$B$36</f>
        <v>0.96250000000000002</v>
      </c>
      <c r="ER36" s="41">
        <f>SUM(ES24:ES25)/$B$36</f>
        <v>0.78749999999999998</v>
      </c>
      <c r="ET36" s="41">
        <f>SUM(EU24:EU25)/$B$36</f>
        <v>0.96250000000000002</v>
      </c>
      <c r="EV36" s="41">
        <f>SUM(EW24:EW25)/$B$36</f>
        <v>0</v>
      </c>
      <c r="EX36" s="41">
        <f>SUM(EY24:EY25)/$B$36</f>
        <v>0.96250000000000002</v>
      </c>
      <c r="EZ36" s="41">
        <f>SUM(FA24:FA25)/$B$36</f>
        <v>0.26250000000000001</v>
      </c>
      <c r="FB36" s="41">
        <f>SUM(FC24:FC25)/$B$36</f>
        <v>0.375</v>
      </c>
      <c r="FD36" s="41">
        <f>SUM(FE24:FE25)/$B$36</f>
        <v>0.61250000000000004</v>
      </c>
      <c r="FF36" s="41">
        <f>SUM(FG24:FG25)/$B$36</f>
        <v>0.56874999999999998</v>
      </c>
      <c r="FH36" s="41">
        <f>SUM(FI24:FI25)/$B$36</f>
        <v>0.56874999999999998</v>
      </c>
      <c r="FJ36" s="41">
        <f>SUM(FK24:FK25)/$B$36</f>
        <v>0</v>
      </c>
      <c r="FL36" s="41">
        <f>SUM(FM24:FM25)/$B$36</f>
        <v>0.875</v>
      </c>
      <c r="FN36" s="41">
        <f>SUM(FO24:FO25)/$B$36</f>
        <v>0.78749999999999998</v>
      </c>
      <c r="FP36" s="41">
        <f>SUM(FQ24:FQ25)/$B$36</f>
        <v>0.7</v>
      </c>
      <c r="FR36" s="41">
        <f>SUM(FS24:FS25)/$B$36</f>
        <v>0.9375</v>
      </c>
      <c r="FT36" s="41">
        <f>SUM(FU24:FU25)/$B$36</f>
        <v>0.85</v>
      </c>
      <c r="FV36" s="41">
        <f>SUM(FW24:FW25)/$B$36</f>
        <v>0.875</v>
      </c>
      <c r="FX36" s="41">
        <f>SUM(FY24:FY25)/$B$36</f>
        <v>0.96250000000000002</v>
      </c>
      <c r="FZ36" s="41">
        <f>SUM(GA24:GA25)/$B$36</f>
        <v>0.875</v>
      </c>
      <c r="GB36" s="41">
        <f>SUM(GC24:GC25)/$B$36</f>
        <v>0.30625000000000002</v>
      </c>
      <c r="GD36" s="41">
        <f>SUM(GE24:GE25)/$B$36</f>
        <v>0.96250000000000002</v>
      </c>
      <c r="GF36" s="41">
        <f>SUM(GG24:GG25)/$B$36</f>
        <v>0.67500000000000004</v>
      </c>
      <c r="GH36" s="41">
        <f>SUM(GI24:GI25)/$B$36</f>
        <v>0.78749999999999998</v>
      </c>
      <c r="GJ36" s="41">
        <f>SUM(GK24:GK25)/$B$36</f>
        <v>0.78749999999999998</v>
      </c>
      <c r="GL36" s="41">
        <f>SUM(GM24:GM25)/$B$36</f>
        <v>0.61250000000000004</v>
      </c>
      <c r="GN36" s="41">
        <f>SUM(GO24:GO25)/$B$36</f>
        <v>0.9375</v>
      </c>
      <c r="GP36" s="41">
        <f>SUM(GQ24:GQ25)/$B$36</f>
        <v>0.96250000000000002</v>
      </c>
      <c r="GR36" s="41">
        <f>SUM(GS24:GS25)/$B$36</f>
        <v>2.5000000000000001E-2</v>
      </c>
      <c r="GT36" s="41">
        <f>SUM(GU24:GU25)/$B$36</f>
        <v>0.9</v>
      </c>
      <c r="GV36" s="41">
        <f>SUM(GW24:GW25)/$B$36</f>
        <v>0.96250000000000002</v>
      </c>
      <c r="GX36" s="41">
        <f>SUM(GY24:GY25)/$B$36</f>
        <v>0.9375</v>
      </c>
      <c r="GZ36" s="41">
        <f>SUM(HA24:HA25)/$B$36</f>
        <v>0.78749999999999998</v>
      </c>
      <c r="HB36" s="41">
        <f>SUM(HC24:HC25)/$B$36</f>
        <v>0</v>
      </c>
      <c r="HD36" s="41">
        <f>SUM(HE24:HE25)/$B$36</f>
        <v>0.9</v>
      </c>
      <c r="HF36" s="41">
        <f>SUM(HG24:HG25)/$B$36</f>
        <v>0.98750000000000004</v>
      </c>
      <c r="HH36" s="41">
        <f>SUM(HI24:HI25)/$B$36</f>
        <v>0.875</v>
      </c>
      <c r="HJ36" s="41">
        <f>SUM(HK24:HK25)/$B$36</f>
        <v>0.83750000000000002</v>
      </c>
      <c r="HL36" s="41">
        <f>SUM(HM24:HM25)/$B$36</f>
        <v>0.9375</v>
      </c>
      <c r="HN36" s="41">
        <f>SUM(HO24:HO25)/$B$36</f>
        <v>0.61250000000000004</v>
      </c>
      <c r="HP36" s="41">
        <f>SUM(HQ24:HQ25)/$B$36</f>
        <v>0.61250000000000004</v>
      </c>
      <c r="HR36" s="41">
        <f>SUM(HS24:HS25)/$B$36</f>
        <v>0</v>
      </c>
      <c r="HT36" s="41">
        <f>SUM(HU24:HU25)/$B$36</f>
        <v>0.875</v>
      </c>
      <c r="HV36" s="41">
        <f>SUM(HW24:HW25)/$B$36</f>
        <v>0</v>
      </c>
      <c r="HX36" s="41">
        <f>SUM(HY24:HY25)/$B$36</f>
        <v>0</v>
      </c>
      <c r="HZ36" s="41">
        <f>SUM(IA24:IA25)/$B$36</f>
        <v>0</v>
      </c>
      <c r="IB36" s="41">
        <f>SUM(IC24:IC25)/$B$36</f>
        <v>0.78749999999999998</v>
      </c>
      <c r="ID36" s="41">
        <f>SUM(IE24:IE25)/$B$36</f>
        <v>0.95</v>
      </c>
      <c r="IF36" s="41">
        <f>SUM(IG24:IG25)/$B$36</f>
        <v>0.875</v>
      </c>
      <c r="IH36" s="41">
        <f>SUM(II24:II25)/$B$36</f>
        <v>0.96250000000000002</v>
      </c>
      <c r="IJ36" s="41">
        <f>SUM(IK24:IK25)/$B$36</f>
        <v>0.61250000000000004</v>
      </c>
      <c r="IL36" s="41">
        <f>SUM(IM24:IM25)/$B$36</f>
        <v>0.78749999999999998</v>
      </c>
      <c r="IN36" s="41">
        <f>SUM(IO24:IO25)/$B$36</f>
        <v>0.56874999999999998</v>
      </c>
      <c r="IP36" s="41">
        <f>SUM(IQ24:IQ25)/$B$36</f>
        <v>0.7</v>
      </c>
      <c r="IR36" s="41">
        <f>SUM(IS24:IS25)/$B$36</f>
        <v>0.96250000000000002</v>
      </c>
      <c r="IT36" s="41">
        <f>SUM(IU24:IU25)/$B$36</f>
        <v>0.7</v>
      </c>
      <c r="IV36" s="41">
        <f>SUM(IW24:IW25)/$B$36</f>
        <v>0.96250000000000002</v>
      </c>
      <c r="IX36" s="41">
        <f>SUM(IY24:IY25)/$B$36</f>
        <v>0.98750000000000004</v>
      </c>
      <c r="IZ36" s="41">
        <f>SUM(JA24:JA25)/$B$36</f>
        <v>0.17499999999999999</v>
      </c>
      <c r="JB36" s="41">
        <f>SUM(JC24:JC25)/$B$36</f>
        <v>0.95</v>
      </c>
      <c r="JD36" s="41">
        <f>SUM(JE24:JE25)/$B$36</f>
        <v>0.875</v>
      </c>
      <c r="JF36" s="41">
        <f>SUM(JG24:JG25)/$B$36</f>
        <v>0.26250000000000001</v>
      </c>
      <c r="JH36" s="41">
        <f>SUM(JI24:JI25)/$B$36</f>
        <v>0.875</v>
      </c>
      <c r="JJ36" s="41">
        <f>SUM(JK24:JK25)/$B$36</f>
        <v>0.91249999999999998</v>
      </c>
      <c r="JL36" s="41">
        <f>SUM(JM24:JM25)/$B$36</f>
        <v>0.96250000000000002</v>
      </c>
      <c r="JN36" s="41">
        <f>SUM(JO24:JO25)/$B$36</f>
        <v>1</v>
      </c>
      <c r="JP36" s="41">
        <f>SUM(JQ24:JQ25)/$B$36</f>
        <v>0</v>
      </c>
      <c r="JR36" s="41">
        <f>SUM(JS24:JS25)/$B$36</f>
        <v>0.875</v>
      </c>
      <c r="JT36" s="41">
        <f>SUM(JU24:JU25)/$B$36</f>
        <v>0.85</v>
      </c>
      <c r="JV36" s="41">
        <f>SUM(JW24:JW25)/$B$36</f>
        <v>0.875</v>
      </c>
      <c r="JX36" s="41">
        <f>SUM(JY24:JY25)/$B$36</f>
        <v>0.78749999999999998</v>
      </c>
      <c r="JZ36" s="41">
        <f>SUM(KA24:KA25)/$B$36</f>
        <v>0.67500000000000004</v>
      </c>
      <c r="KB36" s="41">
        <f>SUM(KC24:KC25)/$B$36</f>
        <v>0</v>
      </c>
      <c r="KD36" s="41">
        <f>SUM(KE24:KE25)/$B$36</f>
        <v>0.61250000000000004</v>
      </c>
      <c r="KF36" s="41">
        <f>SUM(KG24:KG25)/$B$36</f>
        <v>0.17499999999999999</v>
      </c>
      <c r="KH36" s="41">
        <f>SUM(KI24:KI25)/$B$36</f>
        <v>0.17499999999999999</v>
      </c>
    </row>
    <row r="37" spans="1:294" ht="15.75" customHeight="1" x14ac:dyDescent="0.3">
      <c r="A37" s="29" t="s">
        <v>45</v>
      </c>
      <c r="B37" s="27">
        <f>SUM(B27:B30)</f>
        <v>35</v>
      </c>
      <c r="C37" s="27"/>
      <c r="D37" s="41">
        <f t="array" ref="D37">SUM(E27:E30/$B$37)</f>
        <v>0.25714285714285712</v>
      </c>
      <c r="F37" s="41">
        <f>SUM(G27:G30)/$B$37</f>
        <v>0.5</v>
      </c>
      <c r="H37" s="41">
        <f>SUM(I27:I30)/$B$37</f>
        <v>0</v>
      </c>
      <c r="J37" s="41">
        <f>SUM(K27:K30)/$B$37</f>
        <v>0</v>
      </c>
      <c r="L37" s="41">
        <f>SUM(M27:M30)/$B$37</f>
        <v>0</v>
      </c>
      <c r="N37" s="41">
        <f>SUM(O27:O30)/$B$37</f>
        <v>0</v>
      </c>
      <c r="P37" s="41">
        <f>SUM(Q27:Q30)/$B$37</f>
        <v>0.25714285714285712</v>
      </c>
      <c r="R37" s="41">
        <f>SUM(S27:S30)/$B$37</f>
        <v>0.34285714285714286</v>
      </c>
      <c r="T37" s="41">
        <f>SUM(U27:U30)/$B$37</f>
        <v>0</v>
      </c>
      <c r="V37" s="41">
        <f>SUM(W27:W30)/$B$37</f>
        <v>0.52857142857142858</v>
      </c>
      <c r="X37" s="41">
        <f>SUM(Y27:Y30)/$B$37</f>
        <v>0</v>
      </c>
      <c r="Z37" s="41">
        <f>SUM(AA27:AA30)/$B$37</f>
        <v>0.5</v>
      </c>
      <c r="AB37" s="41">
        <f>SUM(AC27:AC30)/$B$37</f>
        <v>0.4</v>
      </c>
      <c r="AD37" s="41">
        <f>SUM(AE27:AE30)/$B$37</f>
        <v>0</v>
      </c>
      <c r="AF37" s="41">
        <f>SUM(AG27:AG30)/$B$37</f>
        <v>0.7857142857142857</v>
      </c>
      <c r="AH37" s="41">
        <f>SUM(AI27:AI30)/$B$37</f>
        <v>0.34285714285714286</v>
      </c>
      <c r="AJ37" s="41">
        <f>SUM(AK27:AK30)/$B$37</f>
        <v>0.34285714285714286</v>
      </c>
      <c r="AL37" s="41">
        <f>SUM(AM27:AM30)/$B$37</f>
        <v>0.67142857142857137</v>
      </c>
      <c r="AN37" s="41">
        <f>SUM(AO27:AO30)/$B$37</f>
        <v>2.8571428571428571E-2</v>
      </c>
      <c r="AP37" s="41">
        <f>SUM(AQ27:AQ30)/$B$37</f>
        <v>0</v>
      </c>
      <c r="AR37" s="41">
        <f>SUM(AS27:AS30)/$B$37</f>
        <v>0.52857142857142858</v>
      </c>
      <c r="AT37" s="41">
        <f>SUM(AU27:AU30)/$B$37</f>
        <v>0.31428571428571428</v>
      </c>
      <c r="AV37" s="41">
        <f>SUM(AW27:AW30)/$B$37</f>
        <v>0.37142857142857144</v>
      </c>
      <c r="AX37" s="41">
        <f>SUM(AY27:AY30)/$B$37</f>
        <v>0.51428571428571423</v>
      </c>
      <c r="AZ37" s="41">
        <f>SUM(BA27:BA30)/$B$37</f>
        <v>1</v>
      </c>
      <c r="BB37" s="41">
        <f>SUM(BC27:BC30)/$B$37</f>
        <v>1</v>
      </c>
      <c r="BD37" s="41">
        <f>SUM(BE27:BE30)/$B$37</f>
        <v>0.91428571428571426</v>
      </c>
      <c r="BF37" s="41">
        <f>SUM(BG27:BG30)/$B$37</f>
        <v>0</v>
      </c>
      <c r="BH37" s="41">
        <f>SUM(BI27:BI30)/$B$37</f>
        <v>0.52857142857142858</v>
      </c>
      <c r="BJ37" s="41">
        <f>SUM(BK27:BK30)/$B$37</f>
        <v>0.88571428571428568</v>
      </c>
      <c r="BL37" s="41">
        <f>SUM(BM27:BM30)/$B$37</f>
        <v>0.58571428571428574</v>
      </c>
      <c r="BN37" s="41">
        <f>SUM(BO27:BO30)/$B$37</f>
        <v>0.88571428571428568</v>
      </c>
      <c r="BP37" s="41">
        <f>SUM(BQ27:BQ30)/$B$37</f>
        <v>0</v>
      </c>
      <c r="BR37" s="41">
        <f>SUM(BS27:BS30)/$B$37</f>
        <v>0</v>
      </c>
      <c r="BT37" s="41">
        <f>SUM(BU27:BU30)/$B$37</f>
        <v>0.54285714285714282</v>
      </c>
      <c r="BV37" s="41">
        <f>SUM(BW27:BW30)/$B$37</f>
        <v>0</v>
      </c>
      <c r="BX37" s="41">
        <f>SUM(BY27:BY30)/$B$37</f>
        <v>0</v>
      </c>
      <c r="BZ37" s="41">
        <f>SUM(CA27:CA30)/$B$37</f>
        <v>0.31428571428571428</v>
      </c>
      <c r="CB37" s="41">
        <f>SUM(CC27:CC30)/$B$37</f>
        <v>0.48571428571428571</v>
      </c>
      <c r="CD37" s="41">
        <f>SUM(CE27:CE30)/$B$37</f>
        <v>0</v>
      </c>
      <c r="CF37" s="41">
        <f>SUM(CG27:CG30)/$B$37</f>
        <v>0</v>
      </c>
      <c r="CH37" s="41">
        <f>SUM(CI27:CI30)/$B$37</f>
        <v>1</v>
      </c>
      <c r="CJ37" s="41">
        <f>SUM(CK27:CK30)/$B$37</f>
        <v>0</v>
      </c>
      <c r="CL37" s="41">
        <f>SUM(CM27:CM30)/$B$37</f>
        <v>0</v>
      </c>
      <c r="CN37" s="41">
        <f>SUM(CO27:CO30)/$B$37</f>
        <v>0.4</v>
      </c>
      <c r="CP37" s="41">
        <f>SUM(CQ27:CQ30)/$B$37</f>
        <v>0</v>
      </c>
      <c r="CR37" s="41">
        <f>SUM(CS27:CS30)/$B$37</f>
        <v>0.48571428571428571</v>
      </c>
      <c r="CT37" s="41">
        <f>SUM(CU27:CU30)/$B$37</f>
        <v>0.2857142857142857</v>
      </c>
      <c r="CV37" s="41">
        <f>SUM(CW27:CW30)/$B$37</f>
        <v>0</v>
      </c>
      <c r="CX37" s="41">
        <f>SUM(CY27:CY30)/$B$37</f>
        <v>0.18571428571428572</v>
      </c>
      <c r="CZ37" s="41">
        <f>SUM(DA27:DA30)/$B$37</f>
        <v>0.52857142857142858</v>
      </c>
      <c r="DB37" s="41">
        <f>SUM(DC27:DC30)/$B$37</f>
        <v>0</v>
      </c>
      <c r="DD37" s="41">
        <f>SUM(DE27:DE30)/$B$37</f>
        <v>0</v>
      </c>
      <c r="DF37" s="41">
        <f>SUM(DG27:DG30)/$B$37</f>
        <v>0</v>
      </c>
      <c r="DH37" s="41">
        <f>SUM(DI27:DI30)/$B$37</f>
        <v>0.5714285714285714</v>
      </c>
      <c r="DJ37" s="41">
        <f>SUM(DK27:DK30)/$B$37</f>
        <v>0.94285714285714284</v>
      </c>
      <c r="DL37" s="41">
        <f>SUM(DM27:DM30)/$B$37</f>
        <v>0.65714285714285714</v>
      </c>
      <c r="DN37" s="41">
        <f>SUM(DO27:DO30)/$B$37</f>
        <v>0.4</v>
      </c>
      <c r="DP37" s="41">
        <f>SUM(DQ27:DQ30)/$B$37</f>
        <v>0.7142857142857143</v>
      </c>
      <c r="DR37" s="41">
        <f>SUM(DS27:DS30)/$B$37</f>
        <v>0.11428571428571428</v>
      </c>
      <c r="DT37" s="41">
        <f>SUM(DU27:DU30)/$B$37</f>
        <v>0.5714285714285714</v>
      </c>
      <c r="DV37" s="41">
        <f>SUM(DW27:DW30)/$B$37</f>
        <v>0</v>
      </c>
      <c r="DX37" s="41">
        <f>SUM(DY27:DY30)/$B$37</f>
        <v>0.88571428571428568</v>
      </c>
      <c r="DZ37" s="41">
        <f>SUM(EA27:EA30)/$B$37</f>
        <v>0</v>
      </c>
      <c r="EB37" s="41">
        <f>SUM(EC27:EC30)/$B$37</f>
        <v>0.31428571428571428</v>
      </c>
      <c r="ED37" s="41">
        <f>SUM(EE27:EE30)/$B$37</f>
        <v>0.22857142857142856</v>
      </c>
      <c r="EF37" s="41">
        <f>SUM(EG27:EG30)/$B$37</f>
        <v>0.88571428571428568</v>
      </c>
      <c r="EH37" s="41">
        <f>SUM(EI27:EI30)/$B$37</f>
        <v>0.91428571428571426</v>
      </c>
      <c r="EJ37" s="41">
        <f>SUM(EK27:EK30)/$B$37</f>
        <v>0.88571428571428568</v>
      </c>
      <c r="EL37" s="41">
        <f>SUM(EM27:EM30)/$B$37</f>
        <v>0.54285714285714282</v>
      </c>
      <c r="EN37" s="41">
        <f>SUM(EO27:EO30)/$B$37</f>
        <v>0.6</v>
      </c>
      <c r="EP37" s="41">
        <f>SUM(EQ27:EQ30)/$B$37</f>
        <v>0.88571428571428568</v>
      </c>
      <c r="ER37" s="41">
        <f>SUM(ES27:ES30)/$B$37</f>
        <v>0.51428571428571423</v>
      </c>
      <c r="ET37" s="41">
        <f>SUM(EU27:EU30)/$B$37</f>
        <v>0.88571428571428568</v>
      </c>
      <c r="EV37" s="41">
        <f>SUM(EW27:EW30)/$B$37</f>
        <v>0</v>
      </c>
      <c r="EX37" s="41">
        <f>SUM(EY27:EY30)/$B$37</f>
        <v>0.65714285714285714</v>
      </c>
      <c r="EZ37" s="41">
        <f>SUM(FA27:FA30)/$B$37</f>
        <v>0.68571428571428572</v>
      </c>
      <c r="FB37" s="41">
        <f>SUM(FC27:FC30)/$B$37</f>
        <v>0</v>
      </c>
      <c r="FD37" s="41">
        <f>SUM(FE27:FE30)/$B$37</f>
        <v>0.5714285714285714</v>
      </c>
      <c r="FF37" s="41">
        <f>SUM(FG27:FG30)/$B$37</f>
        <v>0.51428571428571423</v>
      </c>
      <c r="FH37" s="41">
        <f>SUM(FI27:FI30)/$B$37</f>
        <v>0</v>
      </c>
      <c r="FJ37" s="41">
        <f>SUM(FK27:FK30)/$B$37</f>
        <v>0</v>
      </c>
      <c r="FL37" s="41">
        <f>SUM(FM27:FM30)/$B$37</f>
        <v>0.68571428571428572</v>
      </c>
      <c r="FN37" s="41">
        <f>SUM(FO27:FO30)/$B$37</f>
        <v>0</v>
      </c>
      <c r="FP37" s="41">
        <f>SUM(FQ27:FQ30)/$B$37</f>
        <v>0.31428571428571428</v>
      </c>
      <c r="FR37" s="41">
        <f>SUM(FS27:FS30)/$B$37</f>
        <v>0.77142857142857146</v>
      </c>
      <c r="FT37" s="41">
        <f>SUM(FU27:FU30)/$B$37</f>
        <v>0</v>
      </c>
      <c r="FV37" s="41">
        <f>SUM(FW27:FW30)/$B$37</f>
        <v>1</v>
      </c>
      <c r="FX37" s="41">
        <f>SUM(FY27:FY30)/$B$37</f>
        <v>0.94285714285714284</v>
      </c>
      <c r="FZ37" s="41">
        <f>SUM(GA27:GA30)/$B$37</f>
        <v>0</v>
      </c>
      <c r="GB37" s="41">
        <f>SUM(GC27:GC30)/$B$37</f>
        <v>0.31428571428571428</v>
      </c>
      <c r="GD37" s="41">
        <f>SUM(GE27:GE30)/$B$37</f>
        <v>0.77142857142857146</v>
      </c>
      <c r="GF37" s="41">
        <f>SUM(GG27:GG30)/$B$37</f>
        <v>0</v>
      </c>
      <c r="GH37" s="41">
        <f>SUM(GI27:GI30)/$B$37</f>
        <v>0</v>
      </c>
      <c r="GJ37" s="41">
        <f>SUM(GK27:GK30)/$B$37</f>
        <v>0.11428571428571428</v>
      </c>
      <c r="GL37" s="41">
        <f>SUM(GM27:GM30)/$B$37</f>
        <v>0</v>
      </c>
      <c r="GN37" s="41">
        <f>SUM(GO27:GO30)/$B$37</f>
        <v>0</v>
      </c>
      <c r="GP37" s="41">
        <f>SUM(GQ27:GQ30)/$B$37</f>
        <v>0.72857142857142854</v>
      </c>
      <c r="GR37" s="41">
        <f>SUM(GS27:GS30)/$B$37</f>
        <v>0</v>
      </c>
      <c r="GT37" s="41">
        <f>SUM(GU27:GU30)/$B$37</f>
        <v>1</v>
      </c>
      <c r="GV37" s="41">
        <f>SUM(GW27:GW30)/$B$37</f>
        <v>0.3</v>
      </c>
      <c r="GX37" s="41">
        <f>SUM(GY27:GY30)/$B$37</f>
        <v>0.8571428571428571</v>
      </c>
      <c r="GZ37" s="41">
        <f>SUM(HA27:HA30)/$B$37</f>
        <v>0.62857142857142856</v>
      </c>
      <c r="HB37" s="41">
        <f>SUM(HC27:HC30)/$B$37</f>
        <v>0</v>
      </c>
      <c r="HD37" s="41">
        <f>SUM(HE27:HE30)/$B$37</f>
        <v>0.25714285714285712</v>
      </c>
      <c r="HF37" s="41">
        <f>SUM(HG27:HG30)/$B$37</f>
        <v>0.74285714285714288</v>
      </c>
      <c r="HH37" s="41">
        <f>SUM(HI27:HI30)/$B$37</f>
        <v>5.7142857142857141E-2</v>
      </c>
      <c r="HJ37" s="41">
        <f>SUM(HK27:HK30)/$B$37</f>
        <v>0.35714285714285715</v>
      </c>
      <c r="HL37" s="41">
        <f>SUM(HM27:HM30)/$B$37</f>
        <v>0.5714285714285714</v>
      </c>
      <c r="HN37" s="41">
        <f>SUM(HO27:HO30)/$B$37</f>
        <v>0</v>
      </c>
      <c r="HP37" s="41">
        <f>SUM(HQ27:HQ30)/$B$37</f>
        <v>0.7142857142857143</v>
      </c>
      <c r="HR37" s="41">
        <f>SUM(HS27:HS30)/$B$37</f>
        <v>0</v>
      </c>
      <c r="HT37" s="41">
        <f>SUM(HU27:HU30)/$B$37</f>
        <v>0.48571428571428571</v>
      </c>
      <c r="HV37" s="41">
        <f>SUM(HW27:HW30)/$B$37</f>
        <v>0.48571428571428571</v>
      </c>
      <c r="HX37" s="41">
        <f>SUM(HY27:HY30)/$B$37</f>
        <v>0.11428571428571428</v>
      </c>
      <c r="HZ37" s="41">
        <f>SUM(IA27:IA30)/$B$37</f>
        <v>0</v>
      </c>
      <c r="IB37" s="41">
        <f>SUM(IC27:IC30)/$B$37</f>
        <v>0.18571428571428572</v>
      </c>
      <c r="ID37" s="41">
        <f>SUM(IE27:IE30)/$B$37</f>
        <v>0.9</v>
      </c>
      <c r="IF37" s="41">
        <f>SUM(IG27:IG30)/$B$37</f>
        <v>0.7142857142857143</v>
      </c>
      <c r="IH37" s="41">
        <f>SUM(II27:II30)/$B$37</f>
        <v>0.48571428571428571</v>
      </c>
      <c r="IJ37" s="41">
        <f>SUM(IK27:IK30)/$B$37</f>
        <v>0.6</v>
      </c>
      <c r="IL37" s="41">
        <f>SUM(IM27:IM30)/$B$37</f>
        <v>0.11428571428571428</v>
      </c>
      <c r="IN37" s="41">
        <f>SUM(IO27:IO30)/$B$37</f>
        <v>0.51428571428571423</v>
      </c>
      <c r="IP37" s="41">
        <f>SUM(IQ27:IQ30)/$B$37</f>
        <v>2.8571428571428571E-2</v>
      </c>
      <c r="IR37" s="41">
        <f>SUM(IS27:IS30)/$B$37</f>
        <v>0.94285714285714284</v>
      </c>
      <c r="IT37" s="41">
        <f>SUM(IU27:IU30)/$B$37</f>
        <v>0</v>
      </c>
      <c r="IV37" s="41">
        <f>SUM(IW27:IW30)/$B$37</f>
        <v>0.14285714285714285</v>
      </c>
      <c r="IX37" s="41">
        <f>SUM(IY27:IY30)/$B$37</f>
        <v>0.7142857142857143</v>
      </c>
      <c r="IZ37" s="41">
        <f>SUM(JA27:JA30)/$B$37</f>
        <v>0</v>
      </c>
      <c r="JB37" s="41">
        <f>SUM(JC27:JC30)/$B$37</f>
        <v>0.7857142857142857</v>
      </c>
      <c r="JD37" s="41">
        <f>SUM(JE27:JE30)/$B$37</f>
        <v>0.31428571428571428</v>
      </c>
      <c r="JF37" s="41">
        <f>SUM(JG27:JG30)/$B$37</f>
        <v>0.3</v>
      </c>
      <c r="JH37" s="41">
        <f>SUM(JI27:JI30)/$B$37</f>
        <v>0</v>
      </c>
      <c r="JJ37" s="41">
        <f>SUM(JK27:JK30)/$B$37</f>
        <v>0.6</v>
      </c>
      <c r="JL37" s="41">
        <f>SUM(JM27:JM30)/$B$37</f>
        <v>0.7142857142857143</v>
      </c>
      <c r="JN37" s="41">
        <f>SUM(JO27:JO30)/$B$37</f>
        <v>0.32857142857142857</v>
      </c>
      <c r="JP37" s="41">
        <f>SUM(JQ27:JQ30)/$B$37</f>
        <v>0</v>
      </c>
      <c r="JR37" s="41">
        <f>SUM(JS27:JS30)/$B$37</f>
        <v>0.37142857142857144</v>
      </c>
      <c r="JT37" s="41">
        <f>SUM(JU27:JU30)/$B$37</f>
        <v>0</v>
      </c>
      <c r="JV37" s="41">
        <f>SUM(JW27:JW30)/$B$37</f>
        <v>0.7142857142857143</v>
      </c>
      <c r="JX37" s="41">
        <f>SUM(JY27:JY30)/$B$37</f>
        <v>0.38</v>
      </c>
      <c r="JZ37" s="41">
        <f>SUM(KA27:KA30)/$B$37</f>
        <v>0</v>
      </c>
      <c r="KB37" s="41">
        <f>SUM(KC27:KC30)/$B$37</f>
        <v>0</v>
      </c>
      <c r="KD37" s="41">
        <f>SUM(KE27:KE30)/$B$37</f>
        <v>0</v>
      </c>
      <c r="KF37" s="41">
        <f>SUM(KG27:KG30)/$B$37</f>
        <v>0</v>
      </c>
      <c r="KH37" s="41">
        <f>SUM(KI27:KI30)/$B$37</f>
        <v>0.48571428571428571</v>
      </c>
    </row>
    <row r="38" spans="1:294" ht="15.75" customHeight="1" x14ac:dyDescent="0.25">
      <c r="B38" s="27"/>
      <c r="C38" s="27"/>
    </row>
    <row r="39" spans="1:294" ht="15.75" customHeight="1" x14ac:dyDescent="0.3">
      <c r="A39" s="29" t="s">
        <v>215</v>
      </c>
      <c r="B39" s="27"/>
      <c r="C39" s="27"/>
      <c r="D39" s="28">
        <f>91+1</f>
        <v>92</v>
      </c>
      <c r="F39" s="28">
        <f>D39+1</f>
        <v>93</v>
      </c>
      <c r="H39" s="28">
        <f>D39+1</f>
        <v>93</v>
      </c>
      <c r="J39" s="28">
        <f>H39+1</f>
        <v>94</v>
      </c>
      <c r="L39" s="28">
        <f>J39+1</f>
        <v>95</v>
      </c>
      <c r="N39" s="28">
        <f>L39+1</f>
        <v>96</v>
      </c>
      <c r="P39" s="28">
        <f>N39+1</f>
        <v>97</v>
      </c>
      <c r="R39" s="28">
        <f>P39+1</f>
        <v>98</v>
      </c>
      <c r="T39" s="28">
        <f>R39+1</f>
        <v>99</v>
      </c>
      <c r="V39" s="28">
        <f>T39+1</f>
        <v>100</v>
      </c>
      <c r="X39" s="28">
        <f>V39+1</f>
        <v>101</v>
      </c>
      <c r="Z39" s="28">
        <f>X39+1</f>
        <v>102</v>
      </c>
      <c r="AB39" s="28">
        <f>Z39+1</f>
        <v>103</v>
      </c>
      <c r="AD39" s="28">
        <f>AB39+1</f>
        <v>104</v>
      </c>
      <c r="AF39" s="28">
        <f>AD39+1</f>
        <v>105</v>
      </c>
      <c r="AH39" s="28">
        <f>AF39+1</f>
        <v>106</v>
      </c>
      <c r="AJ39" s="28">
        <f>AH39+1</f>
        <v>107</v>
      </c>
      <c r="AL39" s="28">
        <f>AJ39+1</f>
        <v>108</v>
      </c>
      <c r="AN39" s="28">
        <f>AL39+1</f>
        <v>109</v>
      </c>
      <c r="AP39" s="28">
        <f>AN39+1</f>
        <v>110</v>
      </c>
      <c r="AR39" s="28">
        <f>AP39+1</f>
        <v>111</v>
      </c>
      <c r="AT39" s="28">
        <f>AR39+1</f>
        <v>112</v>
      </c>
      <c r="AV39" s="28">
        <f>AT39+1</f>
        <v>113</v>
      </c>
      <c r="AX39" s="28">
        <f>AV39+1</f>
        <v>114</v>
      </c>
      <c r="AZ39" s="28">
        <f>AX39+1</f>
        <v>115</v>
      </c>
      <c r="BB39" s="28">
        <f>AZ39+1</f>
        <v>116</v>
      </c>
      <c r="BD39" s="28">
        <f>BB39+1</f>
        <v>117</v>
      </c>
      <c r="BF39" s="28">
        <f>BD39+1</f>
        <v>118</v>
      </c>
      <c r="BH39" s="28">
        <f>BF39+1</f>
        <v>119</v>
      </c>
      <c r="BJ39" s="28">
        <f>BH39+1</f>
        <v>120</v>
      </c>
      <c r="BL39" s="28">
        <f>BJ39+1</f>
        <v>121</v>
      </c>
      <c r="BN39" s="28">
        <f>BL39+1</f>
        <v>122</v>
      </c>
      <c r="BP39" s="28">
        <f>BN39+1</f>
        <v>123</v>
      </c>
      <c r="BR39" s="28">
        <f>BP39+1</f>
        <v>124</v>
      </c>
      <c r="BT39" s="28">
        <f>BR39+1</f>
        <v>125</v>
      </c>
      <c r="BV39" s="28">
        <f>BT39+1</f>
        <v>126</v>
      </c>
      <c r="BX39" s="28">
        <f>BV39+1</f>
        <v>127</v>
      </c>
      <c r="BZ39" s="28">
        <f>BX39+1</f>
        <v>128</v>
      </c>
      <c r="CB39" s="28">
        <f>BZ39+1</f>
        <v>129</v>
      </c>
      <c r="CD39" s="28">
        <f>CB39+1</f>
        <v>130</v>
      </c>
      <c r="CF39" s="28">
        <f>CD39+1</f>
        <v>131</v>
      </c>
      <c r="CH39" s="28">
        <f>CF39+1</f>
        <v>132</v>
      </c>
      <c r="CJ39" s="28">
        <f>CH39+1</f>
        <v>133</v>
      </c>
      <c r="CL39" s="28">
        <f>CJ39+1</f>
        <v>134</v>
      </c>
      <c r="CN39" s="28">
        <f>CL39+1</f>
        <v>135</v>
      </c>
      <c r="CP39" s="28">
        <f>CN39+1</f>
        <v>136</v>
      </c>
      <c r="CR39" s="28">
        <f>CP39+1</f>
        <v>137</v>
      </c>
      <c r="CT39" s="28">
        <f>CR39+1</f>
        <v>138</v>
      </c>
      <c r="CV39" s="28">
        <f>CT39+1</f>
        <v>139</v>
      </c>
      <c r="CX39" s="28">
        <f>CV39+1</f>
        <v>140</v>
      </c>
      <c r="CZ39" s="28">
        <f>CX39+1</f>
        <v>141</v>
      </c>
      <c r="DB39" s="28">
        <f>CZ39+1</f>
        <v>142</v>
      </c>
      <c r="DD39" s="28">
        <f>DB39+1</f>
        <v>143</v>
      </c>
      <c r="DF39" s="28">
        <f>DD39+1</f>
        <v>144</v>
      </c>
      <c r="DH39" s="28">
        <f>DF39+1</f>
        <v>145</v>
      </c>
      <c r="DJ39" s="28">
        <f>DH39+1</f>
        <v>146</v>
      </c>
      <c r="DL39" s="28">
        <f>DJ39+1</f>
        <v>147</v>
      </c>
      <c r="DN39" s="28">
        <f>DL39+1</f>
        <v>148</v>
      </c>
      <c r="DP39" s="28">
        <f>DN39+1</f>
        <v>149</v>
      </c>
      <c r="DR39" s="28">
        <f>DP39+1</f>
        <v>150</v>
      </c>
      <c r="DT39" s="28">
        <f>DR39+1</f>
        <v>151</v>
      </c>
      <c r="DV39" s="28">
        <f>DT39+1</f>
        <v>152</v>
      </c>
      <c r="DX39" s="28">
        <f>DV39+1</f>
        <v>153</v>
      </c>
      <c r="DZ39" s="28">
        <f>DX39+1</f>
        <v>154</v>
      </c>
      <c r="EB39" s="28">
        <f>DZ39+1</f>
        <v>155</v>
      </c>
      <c r="ED39" s="28">
        <f>EB39+1</f>
        <v>156</v>
      </c>
      <c r="EF39" s="28">
        <f>ED39+1</f>
        <v>157</v>
      </c>
      <c r="EH39" s="28">
        <f>EF39+1</f>
        <v>158</v>
      </c>
      <c r="EJ39" s="28">
        <f>EH39+1</f>
        <v>159</v>
      </c>
      <c r="EL39" s="28">
        <f>EJ39+1</f>
        <v>160</v>
      </c>
      <c r="EN39" s="28">
        <f>EL39+1</f>
        <v>161</v>
      </c>
      <c r="EP39" s="28">
        <f>EN39+1</f>
        <v>162</v>
      </c>
      <c r="ER39" s="28">
        <f>EP39+1</f>
        <v>163</v>
      </c>
      <c r="ET39" s="28">
        <f>ER39+1</f>
        <v>164</v>
      </c>
      <c r="EV39" s="28">
        <f>ET39+1</f>
        <v>165</v>
      </c>
      <c r="EX39" s="28">
        <f>EV39+1</f>
        <v>166</v>
      </c>
      <c r="EZ39" s="28">
        <f>EX39+1</f>
        <v>167</v>
      </c>
      <c r="FB39" s="28">
        <f>EZ39+1</f>
        <v>168</v>
      </c>
      <c r="FD39" s="28">
        <f>FB39+1</f>
        <v>169</v>
      </c>
      <c r="FF39" s="28">
        <f>FD39+1</f>
        <v>170</v>
      </c>
      <c r="FH39" s="28">
        <f>FF39+1</f>
        <v>171</v>
      </c>
      <c r="FJ39" s="28">
        <f>FH39+1</f>
        <v>172</v>
      </c>
      <c r="FL39" s="28">
        <f>FJ39+1</f>
        <v>173</v>
      </c>
      <c r="FN39" s="28">
        <f>FL39+1</f>
        <v>174</v>
      </c>
      <c r="FP39" s="28">
        <f>FN39+1</f>
        <v>175</v>
      </c>
      <c r="FR39" s="28">
        <f>FP39+1</f>
        <v>176</v>
      </c>
      <c r="FT39" s="28">
        <f>FR39+1</f>
        <v>177</v>
      </c>
      <c r="FV39" s="28">
        <f>FT39+1</f>
        <v>178</v>
      </c>
      <c r="FX39" s="28">
        <v>179</v>
      </c>
      <c r="FZ39" s="28">
        <v>180</v>
      </c>
      <c r="GB39" s="28">
        <v>181</v>
      </c>
      <c r="GD39" s="28">
        <v>182</v>
      </c>
      <c r="GF39" s="28">
        <v>183</v>
      </c>
      <c r="GH39" s="28">
        <v>184</v>
      </c>
      <c r="GJ39" s="28">
        <v>185</v>
      </c>
      <c r="GL39" s="28">
        <v>186</v>
      </c>
      <c r="GN39" s="28">
        <v>187</v>
      </c>
      <c r="GP39" s="28">
        <v>188</v>
      </c>
      <c r="GR39" s="28">
        <v>189</v>
      </c>
      <c r="GT39" s="28">
        <v>190</v>
      </c>
      <c r="GV39" s="28">
        <v>191</v>
      </c>
      <c r="GX39" s="28">
        <v>192</v>
      </c>
      <c r="GZ39" s="28">
        <v>193</v>
      </c>
      <c r="HB39" s="28">
        <v>194</v>
      </c>
      <c r="HD39" s="28">
        <v>195</v>
      </c>
      <c r="HF39" s="28">
        <v>196</v>
      </c>
      <c r="HH39" s="28">
        <v>197</v>
      </c>
      <c r="HJ39" s="28">
        <v>198</v>
      </c>
      <c r="HL39" s="28">
        <v>199</v>
      </c>
      <c r="HN39" s="28">
        <v>200</v>
      </c>
      <c r="HP39" s="28">
        <v>201</v>
      </c>
      <c r="HR39" s="28">
        <v>202</v>
      </c>
      <c r="HT39" s="28">
        <v>203</v>
      </c>
      <c r="HV39" s="28">
        <v>204</v>
      </c>
      <c r="HX39" s="28">
        <v>205</v>
      </c>
      <c r="HZ39" s="28">
        <v>206</v>
      </c>
      <c r="IB39" s="28">
        <v>207</v>
      </c>
      <c r="ID39" s="28">
        <v>208</v>
      </c>
      <c r="IF39" s="28">
        <v>208</v>
      </c>
      <c r="IH39" s="28">
        <v>209</v>
      </c>
      <c r="IJ39" s="28">
        <v>210</v>
      </c>
      <c r="IL39" s="28">
        <v>211</v>
      </c>
      <c r="IN39" s="28">
        <v>212</v>
      </c>
      <c r="IP39" s="28">
        <v>213</v>
      </c>
      <c r="IR39" s="28">
        <v>214</v>
      </c>
      <c r="IT39" s="28">
        <v>215</v>
      </c>
      <c r="IV39" s="28">
        <v>216</v>
      </c>
      <c r="IX39" s="28">
        <v>217</v>
      </c>
      <c r="IZ39" s="28">
        <v>218</v>
      </c>
      <c r="JB39" s="28">
        <v>219</v>
      </c>
      <c r="JD39" s="28">
        <v>220</v>
      </c>
      <c r="JF39" s="28">
        <v>221</v>
      </c>
      <c r="JH39" s="28">
        <v>222</v>
      </c>
      <c r="JJ39" s="28">
        <v>223</v>
      </c>
      <c r="JL39" s="28">
        <v>224</v>
      </c>
      <c r="JN39" s="28">
        <v>225</v>
      </c>
      <c r="JP39" s="28">
        <v>226</v>
      </c>
      <c r="JR39" s="28">
        <v>227</v>
      </c>
      <c r="JT39" s="28">
        <v>228</v>
      </c>
      <c r="JV39" s="28">
        <v>229</v>
      </c>
      <c r="JX39" s="28">
        <v>230</v>
      </c>
      <c r="JZ39" s="28">
        <v>231</v>
      </c>
      <c r="KB39" s="28">
        <v>232</v>
      </c>
      <c r="KD39" s="28">
        <v>233</v>
      </c>
      <c r="KF39" s="28">
        <v>234</v>
      </c>
      <c r="KH39" s="28">
        <v>235</v>
      </c>
    </row>
    <row r="40" spans="1:294" ht="15.75" customHeight="1" x14ac:dyDescent="0.3">
      <c r="A40" s="29" t="s">
        <v>216</v>
      </c>
      <c r="B40" s="27"/>
      <c r="C40" s="27"/>
      <c r="D40" s="42">
        <v>44301</v>
      </c>
      <c r="F40" s="42">
        <v>44301</v>
      </c>
      <c r="H40" s="42">
        <v>44055</v>
      </c>
      <c r="J40" s="42">
        <v>44058</v>
      </c>
      <c r="L40" s="42">
        <v>44062</v>
      </c>
      <c r="N40" s="42">
        <v>44301</v>
      </c>
      <c r="P40" s="42">
        <v>44301</v>
      </c>
      <c r="R40" s="42">
        <v>44326</v>
      </c>
      <c r="T40" s="42">
        <v>44326</v>
      </c>
      <c r="V40" s="42">
        <v>44326</v>
      </c>
      <c r="X40" s="42">
        <v>44326</v>
      </c>
      <c r="Z40" s="42">
        <v>44328</v>
      </c>
      <c r="AB40" s="42">
        <v>44328</v>
      </c>
      <c r="AD40" s="42">
        <v>44326</v>
      </c>
      <c r="AF40" s="42">
        <v>44326</v>
      </c>
      <c r="AH40" s="42">
        <v>44326</v>
      </c>
      <c r="AJ40" s="42">
        <v>44347</v>
      </c>
      <c r="AL40" s="42">
        <v>44347</v>
      </c>
      <c r="AN40" s="42">
        <v>44347</v>
      </c>
      <c r="AP40" s="42">
        <v>44347</v>
      </c>
      <c r="AR40" s="42">
        <v>44347</v>
      </c>
      <c r="AT40" s="42">
        <v>44347</v>
      </c>
      <c r="AV40" s="42">
        <v>44347</v>
      </c>
      <c r="AX40" s="42">
        <v>44347</v>
      </c>
      <c r="AZ40" s="42">
        <v>44347</v>
      </c>
      <c r="BB40" s="42">
        <v>44347</v>
      </c>
      <c r="BD40" s="42">
        <v>44347</v>
      </c>
      <c r="BF40" s="42">
        <v>44347</v>
      </c>
      <c r="BH40" s="42">
        <v>44347</v>
      </c>
      <c r="BJ40" s="42">
        <v>44347</v>
      </c>
      <c r="BL40" s="42">
        <v>44347</v>
      </c>
      <c r="BN40" s="42">
        <v>44347</v>
      </c>
      <c r="BP40" s="42">
        <v>44347</v>
      </c>
      <c r="BR40" s="42">
        <v>44347</v>
      </c>
      <c r="BT40" s="42">
        <v>44347</v>
      </c>
      <c r="BV40" s="42">
        <v>44347</v>
      </c>
      <c r="BX40" s="42">
        <v>44347</v>
      </c>
      <c r="BZ40" s="42">
        <v>44347</v>
      </c>
      <c r="CB40" s="42">
        <v>44347</v>
      </c>
      <c r="CD40" s="42">
        <v>44347</v>
      </c>
      <c r="CF40" s="42">
        <v>44347</v>
      </c>
      <c r="CH40" s="42">
        <v>44347</v>
      </c>
      <c r="CJ40" s="42">
        <v>44347</v>
      </c>
      <c r="CL40" s="42">
        <v>44347</v>
      </c>
      <c r="CN40" s="42">
        <v>44347</v>
      </c>
      <c r="CP40" s="42">
        <v>44347</v>
      </c>
      <c r="CR40" s="42">
        <v>44347</v>
      </c>
      <c r="CT40" s="42">
        <v>44347</v>
      </c>
      <c r="CV40" s="42">
        <v>44347</v>
      </c>
      <c r="CX40" s="42">
        <v>44347</v>
      </c>
      <c r="CZ40" s="42">
        <v>44347</v>
      </c>
      <c r="DB40" s="42">
        <v>44347</v>
      </c>
      <c r="DD40" s="42">
        <v>44347</v>
      </c>
      <c r="DF40" s="42">
        <v>44347</v>
      </c>
      <c r="DH40" s="42">
        <v>44347</v>
      </c>
      <c r="DJ40" s="42">
        <v>44347</v>
      </c>
      <c r="DL40" s="42">
        <v>44347</v>
      </c>
      <c r="DN40" s="42">
        <v>44347</v>
      </c>
      <c r="DP40" s="42">
        <v>44347</v>
      </c>
      <c r="DR40" s="42">
        <v>44347</v>
      </c>
      <c r="DT40" s="42">
        <v>44347</v>
      </c>
      <c r="DV40" s="42">
        <v>44347</v>
      </c>
      <c r="DX40" s="42">
        <v>44347</v>
      </c>
      <c r="DZ40" s="42">
        <v>44347</v>
      </c>
      <c r="EB40" s="42">
        <v>44347</v>
      </c>
      <c r="ED40" s="42">
        <v>44347</v>
      </c>
      <c r="EF40" s="42">
        <v>44347</v>
      </c>
      <c r="EH40" s="42">
        <v>44347</v>
      </c>
      <c r="EJ40" s="42">
        <v>44347</v>
      </c>
      <c r="EL40" s="42">
        <v>44347</v>
      </c>
      <c r="EN40" s="42">
        <v>44347</v>
      </c>
      <c r="EP40" s="42">
        <v>44347</v>
      </c>
      <c r="ER40" s="42">
        <v>44347</v>
      </c>
      <c r="ET40" s="42">
        <v>44347</v>
      </c>
      <c r="EV40" s="42">
        <v>44347</v>
      </c>
      <c r="EX40" s="42">
        <v>44347</v>
      </c>
      <c r="EZ40" s="42">
        <v>44347</v>
      </c>
      <c r="FB40" s="42">
        <v>44347</v>
      </c>
      <c r="FD40" s="42">
        <v>44347</v>
      </c>
      <c r="FF40" s="42">
        <v>44347</v>
      </c>
      <c r="FH40" s="42">
        <v>44347</v>
      </c>
      <c r="FJ40" s="42">
        <v>44347</v>
      </c>
      <c r="FL40" s="42">
        <v>44347</v>
      </c>
      <c r="FN40" s="42">
        <v>44347</v>
      </c>
      <c r="FP40" s="42">
        <v>44347</v>
      </c>
      <c r="FR40" s="42">
        <v>44347</v>
      </c>
      <c r="FT40" s="42">
        <v>44347</v>
      </c>
      <c r="FV40" s="42">
        <v>44347</v>
      </c>
      <c r="HG40" s="36"/>
      <c r="HI40" s="36"/>
    </row>
    <row r="41" spans="1:294" ht="15.75" customHeight="1" x14ac:dyDescent="0.3">
      <c r="A41" s="29" t="s">
        <v>217</v>
      </c>
      <c r="B41" s="27"/>
      <c r="C41" s="27"/>
      <c r="D41" s="27" t="s">
        <v>208</v>
      </c>
      <c r="F41" s="27" t="s">
        <v>208</v>
      </c>
      <c r="H41" s="27" t="s">
        <v>208</v>
      </c>
      <c r="J41" s="27" t="s">
        <v>208</v>
      </c>
      <c r="L41" s="27" t="s">
        <v>208</v>
      </c>
      <c r="N41" s="27" t="s">
        <v>208</v>
      </c>
      <c r="P41" s="27" t="s">
        <v>208</v>
      </c>
      <c r="R41" s="27" t="s">
        <v>208</v>
      </c>
      <c r="T41" s="27" t="s">
        <v>208</v>
      </c>
      <c r="V41" s="27" t="s">
        <v>207</v>
      </c>
      <c r="X41" s="27" t="s">
        <v>207</v>
      </c>
      <c r="Z41" s="27" t="s">
        <v>208</v>
      </c>
      <c r="AB41" s="27" t="s">
        <v>208</v>
      </c>
      <c r="AD41" s="27" t="s">
        <v>208</v>
      </c>
      <c r="AF41" s="27" t="s">
        <v>208</v>
      </c>
      <c r="AH41" s="27" t="s">
        <v>208</v>
      </c>
      <c r="AJ41" s="27" t="s">
        <v>208</v>
      </c>
      <c r="AL41" s="27" t="s">
        <v>208</v>
      </c>
      <c r="AN41" s="27" t="s">
        <v>208</v>
      </c>
      <c r="AP41" s="27" t="s">
        <v>208</v>
      </c>
      <c r="AR41" s="27" t="s">
        <v>208</v>
      </c>
      <c r="AT41" s="27" t="s">
        <v>208</v>
      </c>
      <c r="AV41" s="27" t="s">
        <v>208</v>
      </c>
      <c r="AX41" s="27" t="s">
        <v>208</v>
      </c>
      <c r="AZ41" s="27" t="s">
        <v>208</v>
      </c>
      <c r="BB41" s="27" t="s">
        <v>208</v>
      </c>
      <c r="BD41" s="27" t="s">
        <v>208</v>
      </c>
      <c r="BF41" s="27" t="s">
        <v>208</v>
      </c>
      <c r="BH41" s="27" t="s">
        <v>208</v>
      </c>
      <c r="BJ41" s="27" t="s">
        <v>208</v>
      </c>
      <c r="BL41" s="27" t="s">
        <v>208</v>
      </c>
      <c r="BN41" s="27" t="s">
        <v>208</v>
      </c>
      <c r="BP41" s="27" t="s">
        <v>208</v>
      </c>
      <c r="BR41" s="27" t="s">
        <v>208</v>
      </c>
      <c r="BT41" s="27" t="s">
        <v>208</v>
      </c>
      <c r="BV41" s="27" t="s">
        <v>208</v>
      </c>
      <c r="BX41" s="27" t="s">
        <v>208</v>
      </c>
      <c r="BZ41" s="27" t="s">
        <v>208</v>
      </c>
      <c r="CB41" s="27" t="s">
        <v>208</v>
      </c>
      <c r="CD41" s="27" t="s">
        <v>208</v>
      </c>
      <c r="CF41" s="27" t="s">
        <v>208</v>
      </c>
      <c r="CH41" s="27" t="s">
        <v>208</v>
      </c>
      <c r="CJ41" s="27" t="s">
        <v>208</v>
      </c>
      <c r="CL41" s="27" t="s">
        <v>208</v>
      </c>
      <c r="CN41" s="27" t="s">
        <v>208</v>
      </c>
      <c r="CP41" s="27" t="s">
        <v>208</v>
      </c>
      <c r="CR41" s="27" t="s">
        <v>208</v>
      </c>
      <c r="CT41" s="27" t="s">
        <v>208</v>
      </c>
      <c r="CV41" s="27" t="s">
        <v>208</v>
      </c>
      <c r="CX41" s="27" t="s">
        <v>208</v>
      </c>
      <c r="CZ41" s="27" t="s">
        <v>208</v>
      </c>
      <c r="DB41" s="27" t="s">
        <v>208</v>
      </c>
      <c r="DD41" s="27" t="s">
        <v>208</v>
      </c>
      <c r="DF41" s="27" t="s">
        <v>208</v>
      </c>
      <c r="DH41" s="27" t="s">
        <v>208</v>
      </c>
      <c r="DJ41" s="27" t="s">
        <v>208</v>
      </c>
      <c r="DL41" s="27" t="s">
        <v>208</v>
      </c>
      <c r="DN41" s="27" t="s">
        <v>208</v>
      </c>
      <c r="DP41" s="27" t="s">
        <v>208</v>
      </c>
      <c r="DR41" s="27" t="s">
        <v>208</v>
      </c>
      <c r="DT41" s="27" t="s">
        <v>208</v>
      </c>
      <c r="DV41" s="27" t="s">
        <v>208</v>
      </c>
      <c r="DX41" s="27" t="s">
        <v>208</v>
      </c>
      <c r="DZ41" s="27" t="s">
        <v>208</v>
      </c>
      <c r="EB41" s="27" t="s">
        <v>208</v>
      </c>
      <c r="ED41" s="27" t="s">
        <v>208</v>
      </c>
      <c r="EF41" s="27" t="s">
        <v>208</v>
      </c>
      <c r="EH41" s="27" t="s">
        <v>208</v>
      </c>
      <c r="EJ41" s="27" t="s">
        <v>208</v>
      </c>
      <c r="EL41" s="27" t="s">
        <v>208</v>
      </c>
      <c r="EN41" s="27" t="s">
        <v>208</v>
      </c>
      <c r="EP41" s="27" t="s">
        <v>208</v>
      </c>
      <c r="ER41" s="27" t="s">
        <v>208</v>
      </c>
      <c r="ET41" s="27" t="s">
        <v>208</v>
      </c>
      <c r="EV41" s="27" t="s">
        <v>208</v>
      </c>
      <c r="EX41" s="27" t="s">
        <v>208</v>
      </c>
      <c r="EZ41" s="27" t="s">
        <v>208</v>
      </c>
      <c r="FB41" s="27" t="s">
        <v>208</v>
      </c>
      <c r="FD41" s="27" t="s">
        <v>208</v>
      </c>
      <c r="FF41" s="27" t="s">
        <v>208</v>
      </c>
      <c r="FH41" s="27" t="s">
        <v>208</v>
      </c>
      <c r="FJ41" s="27" t="s">
        <v>208</v>
      </c>
      <c r="FL41" s="27" t="s">
        <v>208</v>
      </c>
      <c r="FN41" s="27" t="s">
        <v>208</v>
      </c>
      <c r="FP41" s="27" t="s">
        <v>208</v>
      </c>
      <c r="FR41" s="27" t="s">
        <v>208</v>
      </c>
      <c r="FT41" s="27" t="s">
        <v>208</v>
      </c>
      <c r="FV41" s="27" t="s">
        <v>208</v>
      </c>
      <c r="FX41" s="28" t="s">
        <v>208</v>
      </c>
      <c r="FZ41" s="28" t="s">
        <v>210</v>
      </c>
      <c r="GB41" s="28" t="s">
        <v>208</v>
      </c>
      <c r="GD41" s="28" t="s">
        <v>208</v>
      </c>
      <c r="GF41" s="28" t="s">
        <v>208</v>
      </c>
      <c r="GH41" s="28" t="s">
        <v>208</v>
      </c>
      <c r="GJ41" s="28" t="s">
        <v>208</v>
      </c>
      <c r="GL41" s="28" t="s">
        <v>208</v>
      </c>
      <c r="GN41" s="28" t="s">
        <v>208</v>
      </c>
      <c r="GP41" s="28" t="s">
        <v>208</v>
      </c>
      <c r="GR41" s="28" t="s">
        <v>208</v>
      </c>
      <c r="GT41" s="28" t="s">
        <v>208</v>
      </c>
      <c r="GV41" s="28" t="s">
        <v>208</v>
      </c>
      <c r="GX41" s="28" t="s">
        <v>210</v>
      </c>
      <c r="GZ41" s="28" t="s">
        <v>210</v>
      </c>
      <c r="HB41" s="28" t="s">
        <v>218</v>
      </c>
      <c r="HD41" s="28" t="s">
        <v>208</v>
      </c>
    </row>
    <row r="42" spans="1:294" ht="15.75" customHeight="1" x14ac:dyDescent="0.3">
      <c r="A42" s="29" t="s">
        <v>219</v>
      </c>
      <c r="B42" s="27"/>
      <c r="C42" s="27"/>
      <c r="D42" s="27">
        <v>0.5</v>
      </c>
      <c r="F42" s="27">
        <v>0.5</v>
      </c>
      <c r="H42" s="27">
        <v>0.5</v>
      </c>
      <c r="J42" s="27">
        <v>0.5</v>
      </c>
      <c r="L42" s="27">
        <v>0.5</v>
      </c>
      <c r="N42" s="27">
        <v>0.5</v>
      </c>
      <c r="P42" s="27">
        <v>0.5</v>
      </c>
      <c r="R42" s="27">
        <v>0.5</v>
      </c>
      <c r="T42" s="27">
        <v>0.5</v>
      </c>
      <c r="V42" s="27">
        <v>0.5</v>
      </c>
      <c r="X42" s="27">
        <v>0.5</v>
      </c>
      <c r="Z42" s="27">
        <v>0.5</v>
      </c>
      <c r="AB42" s="27">
        <v>0.5</v>
      </c>
      <c r="AD42" s="27">
        <v>0.5</v>
      </c>
      <c r="AF42" s="27">
        <v>0.5</v>
      </c>
      <c r="AH42" s="27">
        <v>0.5</v>
      </c>
      <c r="AJ42" s="27">
        <v>0.5</v>
      </c>
      <c r="AL42" s="27">
        <v>0.5</v>
      </c>
      <c r="AN42" s="27">
        <v>0.5</v>
      </c>
      <c r="AP42" s="27">
        <v>0.5</v>
      </c>
      <c r="AR42" s="27">
        <v>0.5</v>
      </c>
      <c r="AT42" s="27">
        <v>0.5</v>
      </c>
      <c r="AV42" s="27">
        <v>0.5</v>
      </c>
      <c r="AX42" s="27">
        <v>0.5</v>
      </c>
      <c r="AZ42" s="27">
        <v>0.5</v>
      </c>
      <c r="BB42" s="27">
        <v>0.5</v>
      </c>
      <c r="BD42" s="27">
        <v>0.5</v>
      </c>
      <c r="BF42" s="27">
        <v>0.5</v>
      </c>
      <c r="BH42" s="27">
        <v>0.5</v>
      </c>
      <c r="BJ42" s="27">
        <v>0.5</v>
      </c>
      <c r="BL42" s="27">
        <v>0.5</v>
      </c>
      <c r="BN42" s="27">
        <v>0.5</v>
      </c>
      <c r="BP42" s="27">
        <v>0.5</v>
      </c>
      <c r="BR42" s="27">
        <v>0.5</v>
      </c>
      <c r="BT42" s="27">
        <v>0.5</v>
      </c>
      <c r="BV42" s="27">
        <v>0.5</v>
      </c>
      <c r="BX42" s="27">
        <v>0.5</v>
      </c>
      <c r="BZ42" s="27">
        <v>0.5</v>
      </c>
      <c r="CB42" s="27">
        <v>0.5</v>
      </c>
      <c r="CD42" s="27">
        <v>0.5</v>
      </c>
      <c r="CF42" s="27">
        <v>0.5</v>
      </c>
      <c r="CH42" s="27">
        <v>0.5</v>
      </c>
      <c r="CJ42" s="27">
        <v>0.5</v>
      </c>
      <c r="CL42" s="27">
        <v>0.5</v>
      </c>
      <c r="CN42" s="27">
        <v>0.5</v>
      </c>
      <c r="CP42" s="27">
        <v>0.5</v>
      </c>
      <c r="CR42" s="27">
        <v>0.5</v>
      </c>
      <c r="CT42" s="27">
        <v>0.5</v>
      </c>
      <c r="CV42" s="27">
        <v>0.5</v>
      </c>
      <c r="CX42" s="27">
        <v>0.5</v>
      </c>
      <c r="CZ42" s="27">
        <v>0.5</v>
      </c>
      <c r="DB42" s="27">
        <v>0.5</v>
      </c>
      <c r="DD42" s="27">
        <v>0.5</v>
      </c>
      <c r="DJ42" s="27">
        <v>0.5</v>
      </c>
      <c r="DL42" s="27">
        <v>0.5</v>
      </c>
      <c r="DN42" s="27">
        <v>0.5</v>
      </c>
      <c r="DP42" s="27">
        <v>0.5</v>
      </c>
      <c r="DR42" s="27">
        <v>0.5</v>
      </c>
      <c r="HG42" s="36"/>
      <c r="HI42" s="36"/>
    </row>
    <row r="43" spans="1:294" ht="15.75" customHeight="1" x14ac:dyDescent="0.25">
      <c r="B43" s="27"/>
      <c r="C43" s="27"/>
      <c r="HG43" s="36"/>
      <c r="HI43" s="36"/>
    </row>
    <row r="44" spans="1:294" ht="15.75" customHeight="1" x14ac:dyDescent="0.3">
      <c r="A44" s="29" t="s">
        <v>220</v>
      </c>
      <c r="B44" s="27"/>
      <c r="C44" s="27"/>
      <c r="D44" s="42">
        <f>D40+365/4</f>
        <v>44392.25</v>
      </c>
      <c r="F44" s="42">
        <f>F40+365/4</f>
        <v>44392.25</v>
      </c>
      <c r="H44" s="42">
        <f>H40+365/4</f>
        <v>44146.25</v>
      </c>
      <c r="J44" s="42">
        <f>J40+365/4</f>
        <v>44149.25</v>
      </c>
      <c r="L44" s="42">
        <f>L40+365/4</f>
        <v>44153.25</v>
      </c>
      <c r="N44" s="42">
        <f>N40+365/4</f>
        <v>44392.25</v>
      </c>
      <c r="P44" s="42">
        <f>P40+365/4</f>
        <v>44392.25</v>
      </c>
      <c r="R44" s="42">
        <f>R40+365/4</f>
        <v>44417.25</v>
      </c>
      <c r="T44" s="42">
        <f>T40+365/4</f>
        <v>44417.25</v>
      </c>
    </row>
    <row r="45" spans="1:294" ht="15.75" customHeight="1" x14ac:dyDescent="0.25">
      <c r="B45" s="27"/>
      <c r="C45" s="27"/>
      <c r="HG45" s="36"/>
      <c r="HH45" s="27"/>
    </row>
    <row r="46" spans="1:294" ht="15.75" customHeight="1" x14ac:dyDescent="0.25">
      <c r="B46" s="27"/>
      <c r="C46" s="27"/>
      <c r="HG46" s="40"/>
      <c r="HH46" s="27"/>
    </row>
    <row r="47" spans="1:294" ht="15.75" customHeight="1" x14ac:dyDescent="0.25">
      <c r="B47" s="27"/>
      <c r="C47" s="27"/>
      <c r="HG47" s="36"/>
      <c r="HH47" s="27"/>
    </row>
    <row r="48" spans="1:294" ht="15.75" customHeight="1" x14ac:dyDescent="0.25">
      <c r="B48" s="27"/>
      <c r="C48" s="27"/>
      <c r="HG48" s="36"/>
      <c r="HH48" s="27"/>
    </row>
    <row r="49" spans="2:3" ht="15.75" customHeight="1" x14ac:dyDescent="0.25">
      <c r="B49" s="27"/>
      <c r="C49" s="27"/>
    </row>
    <row r="50" spans="2:3" ht="15.75" customHeight="1" x14ac:dyDescent="0.25">
      <c r="B50" s="27"/>
      <c r="C50" s="27"/>
    </row>
    <row r="51" spans="2:3" ht="15.75" customHeight="1" x14ac:dyDescent="0.25">
      <c r="B51" s="27"/>
      <c r="C51" s="27"/>
    </row>
    <row r="52" spans="2:3" ht="15.75" customHeight="1" x14ac:dyDescent="0.25">
      <c r="B52" s="27"/>
      <c r="C52" s="27"/>
    </row>
    <row r="53" spans="2:3" ht="15.75" customHeight="1" x14ac:dyDescent="0.25">
      <c r="B53" s="27"/>
      <c r="C53" s="27"/>
    </row>
    <row r="54" spans="2:3" ht="15.75" customHeight="1" x14ac:dyDescent="0.25">
      <c r="B54" s="27"/>
      <c r="C54" s="27"/>
    </row>
    <row r="55" spans="2:3" ht="15.75" customHeight="1" x14ac:dyDescent="0.25">
      <c r="B55" s="27"/>
      <c r="C55" s="27"/>
    </row>
    <row r="56" spans="2:3" ht="15.75" customHeight="1" x14ac:dyDescent="0.25">
      <c r="B56" s="27"/>
      <c r="C56" s="27"/>
    </row>
    <row r="57" spans="2:3" ht="15.75" customHeight="1" x14ac:dyDescent="0.25">
      <c r="B57" s="27"/>
      <c r="C57" s="27"/>
    </row>
    <row r="58" spans="2:3" ht="15.75" customHeight="1" x14ac:dyDescent="0.25">
      <c r="B58" s="27"/>
      <c r="C58" s="27"/>
    </row>
    <row r="59" spans="2:3" ht="15.75" customHeight="1" x14ac:dyDescent="0.25">
      <c r="B59" s="27"/>
      <c r="C59" s="27"/>
    </row>
    <row r="60" spans="2:3" ht="15.75" customHeight="1" x14ac:dyDescent="0.25">
      <c r="B60" s="27"/>
      <c r="C60" s="27"/>
    </row>
    <row r="61" spans="2:3" ht="15.75" customHeight="1" x14ac:dyDescent="0.25">
      <c r="B61" s="27"/>
      <c r="C61" s="27"/>
    </row>
    <row r="62" spans="2:3" ht="15.75" customHeight="1" x14ac:dyDescent="0.25">
      <c r="B62" s="27"/>
      <c r="C62" s="27"/>
    </row>
    <row r="63" spans="2:3" ht="15.75" customHeight="1" x14ac:dyDescent="0.25">
      <c r="B63" s="27"/>
      <c r="C63" s="27"/>
    </row>
    <row r="64" spans="2:3" ht="15.75" customHeight="1" x14ac:dyDescent="0.25">
      <c r="B64" s="27"/>
      <c r="C64" s="27"/>
    </row>
    <row r="65" spans="2:3" ht="15.75" customHeight="1" x14ac:dyDescent="0.25">
      <c r="B65" s="27"/>
      <c r="C65" s="27"/>
    </row>
    <row r="66" spans="2:3" ht="15.75" customHeight="1" x14ac:dyDescent="0.25">
      <c r="B66" s="27"/>
      <c r="C66" s="27"/>
    </row>
    <row r="67" spans="2:3" ht="15.75" customHeight="1" x14ac:dyDescent="0.25">
      <c r="B67" s="27"/>
      <c r="C67" s="27"/>
    </row>
    <row r="68" spans="2:3" ht="15.75" customHeight="1" x14ac:dyDescent="0.25">
      <c r="B68" s="27"/>
      <c r="C68" s="27"/>
    </row>
    <row r="69" spans="2:3" ht="15.75" customHeight="1" x14ac:dyDescent="0.25">
      <c r="B69" s="27"/>
      <c r="C69" s="27"/>
    </row>
    <row r="70" spans="2:3" ht="15.75" customHeight="1" x14ac:dyDescent="0.25">
      <c r="B70" s="27"/>
      <c r="C70" s="27"/>
    </row>
    <row r="71" spans="2:3" ht="15.75" customHeight="1" x14ac:dyDescent="0.25">
      <c r="B71" s="27"/>
      <c r="C71" s="27"/>
    </row>
    <row r="72" spans="2:3" ht="15.75" customHeight="1" x14ac:dyDescent="0.25">
      <c r="B72" s="27"/>
      <c r="C72" s="27"/>
    </row>
    <row r="73" spans="2:3" ht="15.75" customHeight="1" x14ac:dyDescent="0.25">
      <c r="B73" s="27"/>
      <c r="C73" s="27"/>
    </row>
    <row r="74" spans="2:3" ht="15.75" customHeight="1" x14ac:dyDescent="0.25">
      <c r="B74" s="27"/>
      <c r="C74" s="27"/>
    </row>
    <row r="75" spans="2:3" ht="15.75" customHeight="1" x14ac:dyDescent="0.25">
      <c r="B75" s="27"/>
      <c r="C75" s="27"/>
    </row>
    <row r="76" spans="2:3" ht="15.75" customHeight="1" x14ac:dyDescent="0.25">
      <c r="B76" s="27"/>
      <c r="C76" s="27"/>
    </row>
    <row r="77" spans="2:3" ht="15.75" customHeight="1" x14ac:dyDescent="0.25">
      <c r="B77" s="27"/>
      <c r="C77" s="27"/>
    </row>
    <row r="78" spans="2:3" ht="15.75" customHeight="1" x14ac:dyDescent="0.25">
      <c r="B78" s="27"/>
      <c r="C78" s="27"/>
    </row>
    <row r="79" spans="2:3" ht="15.75" customHeight="1" x14ac:dyDescent="0.25">
      <c r="B79" s="27"/>
      <c r="C79" s="27"/>
    </row>
    <row r="80" spans="2:3" ht="15.75" customHeight="1" x14ac:dyDescent="0.25">
      <c r="B80" s="27"/>
      <c r="C80" s="27"/>
    </row>
    <row r="81" spans="2:3" ht="15.75" customHeight="1" x14ac:dyDescent="0.25">
      <c r="B81" s="27"/>
      <c r="C81" s="27"/>
    </row>
    <row r="82" spans="2:3" ht="15.75" customHeight="1" x14ac:dyDescent="0.25">
      <c r="B82" s="27"/>
      <c r="C82" s="27"/>
    </row>
    <row r="83" spans="2:3" ht="15.75" customHeight="1" x14ac:dyDescent="0.25">
      <c r="B83" s="27"/>
      <c r="C83" s="27"/>
    </row>
    <row r="84" spans="2:3" ht="15.75" customHeight="1" x14ac:dyDescent="0.25">
      <c r="B84" s="27"/>
      <c r="C84" s="27"/>
    </row>
    <row r="85" spans="2:3" ht="15.75" customHeight="1" x14ac:dyDescent="0.25">
      <c r="B85" s="27"/>
      <c r="C85" s="27"/>
    </row>
    <row r="86" spans="2:3" ht="15.75" customHeight="1" x14ac:dyDescent="0.25">
      <c r="B86" s="27"/>
      <c r="C86" s="27"/>
    </row>
    <row r="87" spans="2:3" ht="15.75" customHeight="1" x14ac:dyDescent="0.25">
      <c r="B87" s="27"/>
      <c r="C87" s="27"/>
    </row>
    <row r="88" spans="2:3" ht="15.75" customHeight="1" x14ac:dyDescent="0.25">
      <c r="B88" s="27"/>
      <c r="C88" s="27"/>
    </row>
    <row r="89" spans="2:3" ht="15.75" customHeight="1" x14ac:dyDescent="0.25">
      <c r="B89" s="27"/>
      <c r="C89" s="27"/>
    </row>
    <row r="90" spans="2:3" ht="15.75" customHeight="1" x14ac:dyDescent="0.25">
      <c r="B90" s="27"/>
      <c r="C90" s="27"/>
    </row>
    <row r="91" spans="2:3" ht="15.75" customHeight="1" x14ac:dyDescent="0.25">
      <c r="B91" s="27"/>
      <c r="C91" s="27"/>
    </row>
    <row r="92" spans="2:3" ht="15.75" customHeight="1" x14ac:dyDescent="0.25">
      <c r="B92" s="27"/>
      <c r="C92" s="27"/>
    </row>
    <row r="93" spans="2:3" ht="15.75" customHeight="1" x14ac:dyDescent="0.25">
      <c r="B93" s="27"/>
      <c r="C93" s="27"/>
    </row>
    <row r="94" spans="2:3" ht="15.75" customHeight="1" x14ac:dyDescent="0.25">
      <c r="B94" s="27"/>
      <c r="C94" s="27"/>
    </row>
    <row r="95" spans="2:3" ht="15.75" customHeight="1" x14ac:dyDescent="0.25">
      <c r="B95" s="27"/>
      <c r="C95" s="27"/>
    </row>
    <row r="96" spans="2:3" ht="15.75" customHeight="1" x14ac:dyDescent="0.25">
      <c r="B96" s="27"/>
      <c r="C96" s="27"/>
    </row>
    <row r="97" spans="2:3" ht="15.75" customHeight="1" x14ac:dyDescent="0.25">
      <c r="B97" s="27"/>
      <c r="C97" s="27"/>
    </row>
    <row r="98" spans="2:3" ht="15.75" customHeight="1" x14ac:dyDescent="0.25">
      <c r="B98" s="27"/>
      <c r="C98" s="27"/>
    </row>
    <row r="99" spans="2:3" ht="15.75" customHeight="1" x14ac:dyDescent="0.25">
      <c r="B99" s="27"/>
      <c r="C99" s="27"/>
    </row>
    <row r="100" spans="2:3" ht="15.75" customHeight="1" x14ac:dyDescent="0.25">
      <c r="B100" s="27"/>
      <c r="C100" s="27"/>
    </row>
    <row r="101" spans="2:3" ht="15.75" customHeight="1" x14ac:dyDescent="0.25">
      <c r="B101" s="27"/>
      <c r="C101" s="27"/>
    </row>
    <row r="102" spans="2:3" ht="15.75" customHeight="1" x14ac:dyDescent="0.25">
      <c r="B102" s="27"/>
      <c r="C102" s="27"/>
    </row>
    <row r="103" spans="2:3" ht="15.75" customHeight="1" x14ac:dyDescent="0.25">
      <c r="B103" s="27"/>
      <c r="C103" s="27"/>
    </row>
    <row r="104" spans="2:3" ht="15.75" customHeight="1" x14ac:dyDescent="0.25">
      <c r="B104" s="27"/>
      <c r="C104" s="27"/>
    </row>
    <row r="105" spans="2:3" ht="15.75" customHeight="1" x14ac:dyDescent="0.25">
      <c r="B105" s="27"/>
      <c r="C105" s="27"/>
    </row>
    <row r="106" spans="2:3" ht="15.75" customHeight="1" x14ac:dyDescent="0.25">
      <c r="B106" s="27"/>
      <c r="C106" s="27"/>
    </row>
    <row r="107" spans="2:3" ht="15.75" customHeight="1" x14ac:dyDescent="0.25">
      <c r="B107" s="27"/>
      <c r="C107" s="27"/>
    </row>
    <row r="108" spans="2:3" ht="15.75" customHeight="1" x14ac:dyDescent="0.25">
      <c r="B108" s="27"/>
      <c r="C108" s="27"/>
    </row>
    <row r="109" spans="2:3" ht="15.75" customHeight="1" x14ac:dyDescent="0.25">
      <c r="B109" s="27"/>
      <c r="C109" s="27"/>
    </row>
    <row r="110" spans="2:3" ht="15.75" customHeight="1" x14ac:dyDescent="0.25">
      <c r="B110" s="27"/>
      <c r="C110" s="27"/>
    </row>
    <row r="111" spans="2:3" ht="15.75" customHeight="1" x14ac:dyDescent="0.25">
      <c r="B111" s="27"/>
      <c r="C111" s="27"/>
    </row>
    <row r="112" spans="2:3" ht="15.75" customHeight="1" x14ac:dyDescent="0.25">
      <c r="B112" s="27"/>
      <c r="C112" s="27"/>
    </row>
    <row r="113" spans="2:3" ht="15.75" customHeight="1" x14ac:dyDescent="0.25">
      <c r="B113" s="27"/>
      <c r="C113" s="27"/>
    </row>
    <row r="114" spans="2:3" ht="15.75" customHeight="1" x14ac:dyDescent="0.25">
      <c r="B114" s="27"/>
      <c r="C114" s="27"/>
    </row>
    <row r="115" spans="2:3" ht="15.75" customHeight="1" x14ac:dyDescent="0.25">
      <c r="B115" s="27"/>
      <c r="C115" s="27"/>
    </row>
    <row r="116" spans="2:3" ht="15.75" customHeight="1" x14ac:dyDescent="0.25">
      <c r="B116" s="27"/>
      <c r="C116" s="27"/>
    </row>
    <row r="117" spans="2:3" ht="15.75" customHeight="1" x14ac:dyDescent="0.25">
      <c r="B117" s="27"/>
      <c r="C117" s="27"/>
    </row>
    <row r="118" spans="2:3" ht="15.75" customHeight="1" x14ac:dyDescent="0.25">
      <c r="B118" s="27"/>
      <c r="C118" s="27"/>
    </row>
    <row r="119" spans="2:3" ht="15.75" customHeight="1" x14ac:dyDescent="0.25">
      <c r="B119" s="27"/>
      <c r="C119" s="27"/>
    </row>
    <row r="120" spans="2:3" ht="15.75" customHeight="1" x14ac:dyDescent="0.25">
      <c r="B120" s="27"/>
      <c r="C120" s="27"/>
    </row>
    <row r="121" spans="2:3" ht="15.75" customHeight="1" x14ac:dyDescent="0.25">
      <c r="B121" s="27"/>
      <c r="C121" s="27"/>
    </row>
    <row r="122" spans="2:3" ht="15.75" customHeight="1" x14ac:dyDescent="0.25">
      <c r="B122" s="27"/>
      <c r="C122" s="27"/>
    </row>
    <row r="123" spans="2:3" ht="15.75" customHeight="1" x14ac:dyDescent="0.25">
      <c r="B123" s="27"/>
      <c r="C123" s="27"/>
    </row>
    <row r="124" spans="2:3" ht="15.75" customHeight="1" x14ac:dyDescent="0.25">
      <c r="B124" s="27"/>
      <c r="C124" s="27"/>
    </row>
    <row r="125" spans="2:3" ht="15.75" customHeight="1" x14ac:dyDescent="0.25">
      <c r="B125" s="27"/>
      <c r="C125" s="27"/>
    </row>
    <row r="126" spans="2:3" ht="15.75" customHeight="1" x14ac:dyDescent="0.25">
      <c r="B126" s="27"/>
      <c r="C126" s="27"/>
    </row>
    <row r="127" spans="2:3" ht="15.75" customHeight="1" x14ac:dyDescent="0.25">
      <c r="B127" s="27"/>
      <c r="C127" s="27"/>
    </row>
    <row r="128" spans="2:3" ht="15.75" customHeight="1" x14ac:dyDescent="0.25">
      <c r="B128" s="27"/>
      <c r="C128" s="27"/>
    </row>
    <row r="129" spans="2:3" ht="15.75" customHeight="1" x14ac:dyDescent="0.25">
      <c r="B129" s="27"/>
      <c r="C129" s="27"/>
    </row>
    <row r="130" spans="2:3" ht="15.75" customHeight="1" x14ac:dyDescent="0.25">
      <c r="B130" s="27"/>
      <c r="C130" s="27"/>
    </row>
    <row r="131" spans="2:3" ht="15.75" customHeight="1" x14ac:dyDescent="0.25">
      <c r="B131" s="27"/>
      <c r="C131" s="27"/>
    </row>
    <row r="132" spans="2:3" ht="15.75" customHeight="1" x14ac:dyDescent="0.25">
      <c r="B132" s="27"/>
      <c r="C132" s="27"/>
    </row>
    <row r="133" spans="2:3" ht="15.75" customHeight="1" x14ac:dyDescent="0.25">
      <c r="B133" s="27"/>
      <c r="C133" s="27"/>
    </row>
    <row r="134" spans="2:3" ht="15.75" customHeight="1" x14ac:dyDescent="0.25">
      <c r="B134" s="27"/>
      <c r="C134" s="27"/>
    </row>
    <row r="135" spans="2:3" ht="15.75" customHeight="1" x14ac:dyDescent="0.25">
      <c r="B135" s="27"/>
      <c r="C135" s="27"/>
    </row>
    <row r="136" spans="2:3" ht="15.75" customHeight="1" x14ac:dyDescent="0.25">
      <c r="B136" s="27"/>
      <c r="C136" s="27"/>
    </row>
    <row r="137" spans="2:3" ht="15.75" customHeight="1" x14ac:dyDescent="0.25">
      <c r="B137" s="27"/>
      <c r="C137" s="27"/>
    </row>
    <row r="138" spans="2:3" ht="15.75" customHeight="1" x14ac:dyDescent="0.25">
      <c r="B138" s="27"/>
      <c r="C138" s="27"/>
    </row>
    <row r="139" spans="2:3" ht="15.75" customHeight="1" x14ac:dyDescent="0.25">
      <c r="B139" s="27"/>
      <c r="C139" s="27"/>
    </row>
    <row r="140" spans="2:3" ht="15.75" customHeight="1" x14ac:dyDescent="0.25">
      <c r="B140" s="27"/>
      <c r="C140" s="27"/>
    </row>
    <row r="141" spans="2:3" ht="15.75" customHeight="1" x14ac:dyDescent="0.25">
      <c r="B141" s="27"/>
      <c r="C141" s="27"/>
    </row>
    <row r="142" spans="2:3" ht="15.75" customHeight="1" x14ac:dyDescent="0.25">
      <c r="B142" s="27"/>
      <c r="C142" s="27"/>
    </row>
    <row r="143" spans="2:3" ht="15.75" customHeight="1" x14ac:dyDescent="0.25">
      <c r="B143" s="27"/>
      <c r="C143" s="27"/>
    </row>
    <row r="144" spans="2:3" ht="15.75" customHeight="1" x14ac:dyDescent="0.25">
      <c r="B144" s="27"/>
      <c r="C144" s="27"/>
    </row>
    <row r="145" spans="2:3" ht="15.75" customHeight="1" x14ac:dyDescent="0.25">
      <c r="B145" s="27"/>
      <c r="C145" s="27"/>
    </row>
    <row r="146" spans="2:3" ht="15.75" customHeight="1" x14ac:dyDescent="0.25">
      <c r="B146" s="27"/>
      <c r="C146" s="27"/>
    </row>
    <row r="147" spans="2:3" ht="15.75" customHeight="1" x14ac:dyDescent="0.25">
      <c r="B147" s="27"/>
      <c r="C147" s="27"/>
    </row>
    <row r="148" spans="2:3" ht="15.75" customHeight="1" x14ac:dyDescent="0.25">
      <c r="B148" s="27"/>
      <c r="C148" s="27"/>
    </row>
    <row r="149" spans="2:3" ht="15.75" customHeight="1" x14ac:dyDescent="0.25">
      <c r="B149" s="27"/>
      <c r="C149" s="27"/>
    </row>
    <row r="150" spans="2:3" ht="15.75" customHeight="1" x14ac:dyDescent="0.25">
      <c r="B150" s="27"/>
      <c r="C150" s="27"/>
    </row>
    <row r="151" spans="2:3" ht="15.75" customHeight="1" x14ac:dyDescent="0.25">
      <c r="B151" s="27"/>
      <c r="C151" s="27"/>
    </row>
    <row r="152" spans="2:3" ht="15.75" customHeight="1" x14ac:dyDescent="0.25">
      <c r="B152" s="27"/>
      <c r="C152" s="27"/>
    </row>
    <row r="153" spans="2:3" ht="15.75" customHeight="1" x14ac:dyDescent="0.25">
      <c r="B153" s="27"/>
      <c r="C153" s="27"/>
    </row>
    <row r="154" spans="2:3" ht="15.75" customHeight="1" x14ac:dyDescent="0.25">
      <c r="B154" s="27"/>
      <c r="C154" s="27"/>
    </row>
    <row r="155" spans="2:3" ht="15.75" customHeight="1" x14ac:dyDescent="0.25">
      <c r="B155" s="27"/>
      <c r="C155" s="27"/>
    </row>
    <row r="156" spans="2:3" ht="15.75" customHeight="1" x14ac:dyDescent="0.25">
      <c r="B156" s="27"/>
      <c r="C156" s="27"/>
    </row>
    <row r="157" spans="2:3" ht="15.75" customHeight="1" x14ac:dyDescent="0.25">
      <c r="B157" s="27"/>
      <c r="C157" s="27"/>
    </row>
    <row r="158" spans="2:3" ht="15.75" customHeight="1" x14ac:dyDescent="0.25">
      <c r="B158" s="27"/>
      <c r="C158" s="27"/>
    </row>
    <row r="159" spans="2:3" ht="15.75" customHeight="1" x14ac:dyDescent="0.25">
      <c r="B159" s="27"/>
      <c r="C159" s="27"/>
    </row>
    <row r="160" spans="2:3" ht="15.75" customHeight="1" x14ac:dyDescent="0.25">
      <c r="B160" s="27"/>
      <c r="C160" s="27"/>
    </row>
    <row r="161" spans="2:3" ht="15.75" customHeight="1" x14ac:dyDescent="0.25">
      <c r="B161" s="27"/>
      <c r="C161" s="27"/>
    </row>
    <row r="162" spans="2:3" ht="15.75" customHeight="1" x14ac:dyDescent="0.25">
      <c r="B162" s="27"/>
      <c r="C162" s="27"/>
    </row>
    <row r="163" spans="2:3" ht="15.75" customHeight="1" x14ac:dyDescent="0.25">
      <c r="B163" s="27"/>
      <c r="C163" s="27"/>
    </row>
    <row r="164" spans="2:3" ht="15.75" customHeight="1" x14ac:dyDescent="0.25">
      <c r="B164" s="27"/>
      <c r="C164" s="27"/>
    </row>
    <row r="165" spans="2:3" ht="15.75" customHeight="1" x14ac:dyDescent="0.25">
      <c r="B165" s="27"/>
      <c r="C165" s="27"/>
    </row>
    <row r="166" spans="2:3" ht="15.75" customHeight="1" x14ac:dyDescent="0.25">
      <c r="B166" s="27"/>
      <c r="C166" s="27"/>
    </row>
    <row r="167" spans="2:3" ht="15.75" customHeight="1" x14ac:dyDescent="0.25">
      <c r="B167" s="27"/>
      <c r="C167" s="27"/>
    </row>
    <row r="168" spans="2:3" ht="15.75" customHeight="1" x14ac:dyDescent="0.25">
      <c r="B168" s="27"/>
      <c r="C168" s="27"/>
    </row>
    <row r="169" spans="2:3" ht="15.75" customHeight="1" x14ac:dyDescent="0.25">
      <c r="B169" s="27"/>
      <c r="C169" s="27"/>
    </row>
    <row r="170" spans="2:3" ht="15.75" customHeight="1" x14ac:dyDescent="0.25">
      <c r="B170" s="27"/>
      <c r="C170" s="27"/>
    </row>
    <row r="171" spans="2:3" ht="15.75" customHeight="1" x14ac:dyDescent="0.25">
      <c r="B171" s="27"/>
      <c r="C171" s="27"/>
    </row>
    <row r="172" spans="2:3" ht="15.75" customHeight="1" x14ac:dyDescent="0.25">
      <c r="B172" s="27"/>
      <c r="C172" s="27"/>
    </row>
    <row r="173" spans="2:3" ht="15.75" customHeight="1" x14ac:dyDescent="0.25">
      <c r="B173" s="27"/>
      <c r="C173" s="27"/>
    </row>
    <row r="174" spans="2:3" ht="15.75" customHeight="1" x14ac:dyDescent="0.25">
      <c r="B174" s="27"/>
      <c r="C174" s="27"/>
    </row>
    <row r="175" spans="2:3" ht="15.75" customHeight="1" x14ac:dyDescent="0.25">
      <c r="B175" s="27"/>
      <c r="C175" s="27"/>
    </row>
    <row r="176" spans="2:3" ht="15.75" customHeight="1" x14ac:dyDescent="0.25">
      <c r="B176" s="27"/>
      <c r="C176" s="27"/>
    </row>
    <row r="177" spans="2:3" ht="15.75" customHeight="1" x14ac:dyDescent="0.25">
      <c r="B177" s="27"/>
      <c r="C177" s="27"/>
    </row>
    <row r="178" spans="2:3" ht="15.75" customHeight="1" x14ac:dyDescent="0.25">
      <c r="B178" s="27"/>
      <c r="C178" s="27"/>
    </row>
    <row r="179" spans="2:3" ht="15.75" customHeight="1" x14ac:dyDescent="0.25">
      <c r="B179" s="27"/>
      <c r="C179" s="27"/>
    </row>
    <row r="180" spans="2:3" ht="15.75" customHeight="1" x14ac:dyDescent="0.25">
      <c r="B180" s="27"/>
      <c r="C180" s="27"/>
    </row>
    <row r="181" spans="2:3" ht="15.75" customHeight="1" x14ac:dyDescent="0.25">
      <c r="B181" s="27"/>
      <c r="C181" s="27"/>
    </row>
    <row r="182" spans="2:3" ht="15.75" customHeight="1" x14ac:dyDescent="0.25">
      <c r="B182" s="27"/>
      <c r="C182" s="27"/>
    </row>
    <row r="183" spans="2:3" ht="15.75" customHeight="1" x14ac:dyDescent="0.25">
      <c r="B183" s="27"/>
      <c r="C183" s="27"/>
    </row>
    <row r="184" spans="2:3" ht="15.75" customHeight="1" x14ac:dyDescent="0.25">
      <c r="B184" s="27"/>
      <c r="C184" s="27"/>
    </row>
    <row r="185" spans="2:3" ht="15.75" customHeight="1" x14ac:dyDescent="0.25">
      <c r="B185" s="27"/>
      <c r="C185" s="27"/>
    </row>
    <row r="186" spans="2:3" ht="15.75" customHeight="1" x14ac:dyDescent="0.25">
      <c r="B186" s="27"/>
      <c r="C186" s="27"/>
    </row>
    <row r="187" spans="2:3" ht="15.75" customHeight="1" x14ac:dyDescent="0.25">
      <c r="B187" s="27"/>
      <c r="C187" s="27"/>
    </row>
    <row r="188" spans="2:3" ht="15.75" customHeight="1" x14ac:dyDescent="0.25">
      <c r="B188" s="27"/>
      <c r="C188" s="27"/>
    </row>
    <row r="189" spans="2:3" ht="15.75" customHeight="1" x14ac:dyDescent="0.25">
      <c r="B189" s="27"/>
      <c r="C189" s="27"/>
    </row>
    <row r="190" spans="2:3" ht="15.75" customHeight="1" x14ac:dyDescent="0.25">
      <c r="B190" s="27"/>
      <c r="C190" s="27"/>
    </row>
    <row r="191" spans="2:3" ht="15.75" customHeight="1" x14ac:dyDescent="0.25">
      <c r="B191" s="27"/>
      <c r="C191" s="27"/>
    </row>
    <row r="192" spans="2:3" ht="15.75" customHeight="1" x14ac:dyDescent="0.25">
      <c r="B192" s="27"/>
      <c r="C192" s="27"/>
    </row>
    <row r="193" spans="2:3" ht="15.75" customHeight="1" x14ac:dyDescent="0.25">
      <c r="B193" s="27"/>
      <c r="C193" s="27"/>
    </row>
    <row r="194" spans="2:3" ht="15.75" customHeight="1" x14ac:dyDescent="0.25">
      <c r="B194" s="27"/>
      <c r="C194" s="27"/>
    </row>
    <row r="195" spans="2:3" ht="15.75" customHeight="1" x14ac:dyDescent="0.25">
      <c r="B195" s="27"/>
      <c r="C195" s="27"/>
    </row>
    <row r="196" spans="2:3" ht="15.75" customHeight="1" x14ac:dyDescent="0.25">
      <c r="B196" s="27"/>
      <c r="C196" s="27"/>
    </row>
    <row r="197" spans="2:3" ht="15.75" customHeight="1" x14ac:dyDescent="0.25">
      <c r="B197" s="27"/>
      <c r="C197" s="27"/>
    </row>
    <row r="198" spans="2:3" ht="15.75" customHeight="1" x14ac:dyDescent="0.25">
      <c r="B198" s="27"/>
      <c r="C198" s="27"/>
    </row>
    <row r="199" spans="2:3" ht="15.75" customHeight="1" x14ac:dyDescent="0.25">
      <c r="B199" s="27"/>
      <c r="C199" s="27"/>
    </row>
    <row r="200" spans="2:3" ht="15.75" customHeight="1" x14ac:dyDescent="0.25">
      <c r="B200" s="27"/>
      <c r="C200" s="27"/>
    </row>
    <row r="201" spans="2:3" ht="15.75" customHeight="1" x14ac:dyDescent="0.25">
      <c r="B201" s="27"/>
      <c r="C201" s="27"/>
    </row>
    <row r="202" spans="2:3" ht="15.75" customHeight="1" x14ac:dyDescent="0.25">
      <c r="B202" s="27"/>
      <c r="C202" s="27"/>
    </row>
    <row r="203" spans="2:3" ht="15.75" customHeight="1" x14ac:dyDescent="0.25">
      <c r="B203" s="27"/>
      <c r="C203" s="27"/>
    </row>
    <row r="204" spans="2:3" ht="15.75" customHeight="1" x14ac:dyDescent="0.25">
      <c r="B204" s="27"/>
      <c r="C204" s="27"/>
    </row>
    <row r="205" spans="2:3" ht="15.75" customHeight="1" x14ac:dyDescent="0.25">
      <c r="B205" s="27"/>
      <c r="C205" s="27"/>
    </row>
    <row r="206" spans="2:3" ht="15.75" customHeight="1" x14ac:dyDescent="0.25">
      <c r="B206" s="27"/>
      <c r="C206" s="27"/>
    </row>
    <row r="207" spans="2:3" ht="15.75" customHeight="1" x14ac:dyDescent="0.25">
      <c r="B207" s="27"/>
      <c r="C207" s="27"/>
    </row>
    <row r="208" spans="2:3" ht="15.75" customHeight="1" x14ac:dyDescent="0.25">
      <c r="B208" s="27"/>
      <c r="C208" s="27"/>
    </row>
    <row r="209" spans="2:3" ht="15.75" customHeight="1" x14ac:dyDescent="0.25">
      <c r="B209" s="27"/>
      <c r="C209" s="27"/>
    </row>
    <row r="210" spans="2:3" ht="15.75" customHeight="1" x14ac:dyDescent="0.25">
      <c r="B210" s="27"/>
      <c r="C210" s="27"/>
    </row>
    <row r="211" spans="2:3" ht="15.75" customHeight="1" x14ac:dyDescent="0.25">
      <c r="B211" s="27"/>
      <c r="C211" s="27"/>
    </row>
    <row r="212" spans="2:3" ht="15.75" customHeight="1" x14ac:dyDescent="0.25">
      <c r="B212" s="27"/>
      <c r="C212" s="27"/>
    </row>
    <row r="213" spans="2:3" ht="15.75" customHeight="1" x14ac:dyDescent="0.25">
      <c r="B213" s="27"/>
      <c r="C213" s="27"/>
    </row>
    <row r="214" spans="2:3" ht="15.75" customHeight="1" x14ac:dyDescent="0.25">
      <c r="B214" s="27"/>
      <c r="C214" s="27"/>
    </row>
    <row r="215" spans="2:3" ht="15.75" customHeight="1" x14ac:dyDescent="0.25">
      <c r="B215" s="27"/>
      <c r="C215" s="27"/>
    </row>
    <row r="216" spans="2:3" ht="15.75" customHeight="1" x14ac:dyDescent="0.25">
      <c r="B216" s="27"/>
      <c r="C216" s="27"/>
    </row>
    <row r="217" spans="2:3" ht="15.75" customHeight="1" x14ac:dyDescent="0.25">
      <c r="B217" s="27"/>
      <c r="C217" s="27"/>
    </row>
    <row r="218" spans="2:3" ht="15.75" customHeight="1" x14ac:dyDescent="0.25">
      <c r="B218" s="27"/>
      <c r="C218" s="27"/>
    </row>
    <row r="219" spans="2:3" ht="15.75" customHeight="1" x14ac:dyDescent="0.25">
      <c r="B219" s="27"/>
      <c r="C219" s="27"/>
    </row>
    <row r="220" spans="2:3" ht="15.75" customHeight="1" x14ac:dyDescent="0.25">
      <c r="B220" s="27"/>
      <c r="C220" s="27"/>
    </row>
    <row r="221" spans="2:3" ht="15.75" customHeight="1" x14ac:dyDescent="0.25">
      <c r="B221" s="27"/>
      <c r="C221" s="27"/>
    </row>
    <row r="222" spans="2:3" ht="15.75" customHeight="1" x14ac:dyDescent="0.25">
      <c r="B222" s="27"/>
      <c r="C222" s="27"/>
    </row>
    <row r="223" spans="2:3" ht="15.75" customHeight="1" x14ac:dyDescent="0.25">
      <c r="B223" s="27"/>
      <c r="C223" s="27"/>
    </row>
    <row r="224" spans="2:3" ht="15.75" customHeight="1" x14ac:dyDescent="0.25">
      <c r="B224" s="27"/>
      <c r="C224" s="27"/>
    </row>
    <row r="225" spans="2:3" ht="15.75" customHeight="1" x14ac:dyDescent="0.25">
      <c r="B225" s="27"/>
      <c r="C225" s="27"/>
    </row>
    <row r="226" spans="2:3" ht="15.75" customHeight="1" x14ac:dyDescent="0.25">
      <c r="B226" s="27"/>
      <c r="C226" s="27"/>
    </row>
    <row r="227" spans="2:3" ht="15.75" customHeight="1" x14ac:dyDescent="0.25">
      <c r="B227" s="27"/>
      <c r="C227" s="27"/>
    </row>
    <row r="228" spans="2:3" ht="15.75" customHeight="1" x14ac:dyDescent="0.25">
      <c r="B228" s="27"/>
      <c r="C228" s="27"/>
    </row>
    <row r="229" spans="2:3" ht="15.75" customHeight="1" x14ac:dyDescent="0.25">
      <c r="B229" s="27"/>
      <c r="C229" s="27"/>
    </row>
    <row r="230" spans="2:3" ht="15.75" customHeight="1" x14ac:dyDescent="0.25">
      <c r="B230" s="27"/>
      <c r="C230" s="27"/>
    </row>
    <row r="231" spans="2:3" ht="15.75" customHeight="1" x14ac:dyDescent="0.25">
      <c r="B231" s="27"/>
      <c r="C231" s="27"/>
    </row>
    <row r="232" spans="2:3" ht="15.75" customHeight="1" x14ac:dyDescent="0.25">
      <c r="B232" s="27"/>
      <c r="C232" s="27"/>
    </row>
    <row r="233" spans="2:3" ht="15.75" customHeight="1" x14ac:dyDescent="0.25">
      <c r="B233" s="27"/>
      <c r="C233" s="27"/>
    </row>
    <row r="234" spans="2:3" ht="15.75" customHeight="1" x14ac:dyDescent="0.25">
      <c r="B234" s="27"/>
      <c r="C234" s="27"/>
    </row>
    <row r="235" spans="2:3" ht="15.75" customHeight="1" x14ac:dyDescent="0.25">
      <c r="B235" s="27"/>
      <c r="C235" s="27"/>
    </row>
    <row r="236" spans="2:3" ht="15.75" customHeight="1" x14ac:dyDescent="0.25">
      <c r="B236" s="27"/>
      <c r="C236" s="27"/>
    </row>
    <row r="237" spans="2:3" ht="15.75" customHeight="1" x14ac:dyDescent="0.25">
      <c r="B237" s="27"/>
      <c r="C237" s="27"/>
    </row>
    <row r="238" spans="2:3" ht="15.75" customHeight="1" x14ac:dyDescent="0.25">
      <c r="B238" s="27"/>
      <c r="C238" s="27"/>
    </row>
    <row r="239" spans="2:3" ht="15.75" customHeight="1" x14ac:dyDescent="0.25">
      <c r="B239" s="27"/>
      <c r="C239" s="27"/>
    </row>
    <row r="240" spans="2:3" ht="15.75" customHeight="1" x14ac:dyDescent="0.25">
      <c r="B240" s="27"/>
      <c r="C240" s="27"/>
    </row>
    <row r="241" spans="2:3" ht="15.75" customHeight="1" x14ac:dyDescent="0.25">
      <c r="B241" s="27"/>
      <c r="C241" s="27"/>
    </row>
    <row r="242" spans="2:3" ht="15.75" customHeight="1" x14ac:dyDescent="0.25">
      <c r="B242" s="27"/>
      <c r="C242" s="27"/>
    </row>
    <row r="243" spans="2:3" ht="15.75" customHeight="1" x14ac:dyDescent="0.25">
      <c r="B243" s="27"/>
      <c r="C243" s="27"/>
    </row>
    <row r="244" spans="2:3" ht="15.75" customHeight="1" x14ac:dyDescent="0.25">
      <c r="B244" s="27"/>
      <c r="C244" s="27"/>
    </row>
    <row r="245" spans="2:3" ht="15.75" customHeight="1" x14ac:dyDescent="0.25">
      <c r="B245" s="27"/>
      <c r="C245" s="27"/>
    </row>
    <row r="246" spans="2:3" ht="15.75" customHeight="1" x14ac:dyDescent="0.25">
      <c r="B246" s="27"/>
      <c r="C246" s="27"/>
    </row>
    <row r="247" spans="2:3" ht="15.75" customHeight="1" x14ac:dyDescent="0.25">
      <c r="B247" s="27"/>
      <c r="C247" s="27"/>
    </row>
    <row r="248" spans="2:3" ht="15.75" customHeight="1" x14ac:dyDescent="0.25">
      <c r="B248" s="27"/>
      <c r="C248" s="27"/>
    </row>
    <row r="249" spans="2:3" ht="15.75" customHeight="1" x14ac:dyDescent="0.25">
      <c r="B249" s="27"/>
      <c r="C249" s="27"/>
    </row>
    <row r="250" spans="2:3" ht="15.75" customHeight="1" x14ac:dyDescent="0.25">
      <c r="B250" s="27"/>
      <c r="C250" s="27"/>
    </row>
    <row r="251" spans="2:3" ht="15.75" customHeight="1" x14ac:dyDescent="0.25">
      <c r="B251" s="27"/>
      <c r="C251" s="27"/>
    </row>
    <row r="252" spans="2:3" ht="15.75" customHeight="1" x14ac:dyDescent="0.25">
      <c r="B252" s="27"/>
      <c r="C252" s="27"/>
    </row>
    <row r="253" spans="2:3" ht="15.75" customHeight="1" x14ac:dyDescent="0.25">
      <c r="B253" s="27"/>
      <c r="C253" s="27"/>
    </row>
    <row r="254" spans="2:3" ht="15.75" customHeight="1" x14ac:dyDescent="0.25">
      <c r="B254" s="27"/>
      <c r="C254" s="27"/>
    </row>
    <row r="255" spans="2:3" ht="15.75" customHeight="1" x14ac:dyDescent="0.25">
      <c r="B255" s="27"/>
      <c r="C255" s="27"/>
    </row>
    <row r="256" spans="2:3" ht="15.75" customHeight="1" x14ac:dyDescent="0.25">
      <c r="B256" s="27"/>
      <c r="C256" s="27"/>
    </row>
    <row r="257" spans="2:3" ht="15.75" customHeight="1" x14ac:dyDescent="0.25">
      <c r="B257" s="27"/>
      <c r="C257" s="27"/>
    </row>
    <row r="258" spans="2:3" ht="15.75" customHeight="1" x14ac:dyDescent="0.25">
      <c r="B258" s="27"/>
      <c r="C258" s="27"/>
    </row>
    <row r="259" spans="2:3" ht="15.75" customHeight="1" x14ac:dyDescent="0.25">
      <c r="B259" s="27"/>
      <c r="C259" s="27"/>
    </row>
    <row r="260" spans="2:3" ht="15.75" customHeight="1" x14ac:dyDescent="0.25">
      <c r="B260" s="27"/>
      <c r="C260" s="27"/>
    </row>
    <row r="261" spans="2:3" ht="15.75" customHeight="1" x14ac:dyDescent="0.25">
      <c r="B261" s="27"/>
      <c r="C261" s="27"/>
    </row>
    <row r="262" spans="2:3" ht="15.75" customHeight="1" x14ac:dyDescent="0.25">
      <c r="B262" s="27"/>
      <c r="C262" s="27"/>
    </row>
    <row r="263" spans="2:3" ht="15.75" customHeight="1" x14ac:dyDescent="0.25">
      <c r="B263" s="27"/>
      <c r="C263" s="27"/>
    </row>
    <row r="264" spans="2:3" ht="15.75" customHeight="1" x14ac:dyDescent="0.25">
      <c r="B264" s="27"/>
      <c r="C264" s="27"/>
    </row>
    <row r="265" spans="2:3" ht="15.75" customHeight="1" x14ac:dyDescent="0.25">
      <c r="B265" s="27"/>
      <c r="C265" s="27"/>
    </row>
    <row r="266" spans="2:3" ht="15.75" customHeight="1" x14ac:dyDescent="0.25">
      <c r="B266" s="27"/>
      <c r="C266" s="27"/>
    </row>
    <row r="267" spans="2:3" ht="15.75" customHeight="1" x14ac:dyDescent="0.25">
      <c r="B267" s="27"/>
      <c r="C267" s="27"/>
    </row>
    <row r="268" spans="2:3" ht="15.75" customHeight="1" x14ac:dyDescent="0.25">
      <c r="B268" s="27"/>
      <c r="C268" s="27"/>
    </row>
    <row r="269" spans="2:3" ht="15.75" customHeight="1" x14ac:dyDescent="0.25">
      <c r="B269" s="27"/>
      <c r="C269" s="27"/>
    </row>
    <row r="270" spans="2:3" ht="15.75" customHeight="1" x14ac:dyDescent="0.25">
      <c r="B270" s="27"/>
      <c r="C270" s="27"/>
    </row>
    <row r="271" spans="2:3" ht="15.75" customHeight="1" x14ac:dyDescent="0.25">
      <c r="B271" s="27"/>
      <c r="C271" s="27"/>
    </row>
    <row r="272" spans="2:3" ht="15.75" customHeight="1" x14ac:dyDescent="0.25">
      <c r="B272" s="27"/>
      <c r="C272" s="27"/>
    </row>
    <row r="273" spans="2:3" ht="15.75" customHeight="1" x14ac:dyDescent="0.25">
      <c r="B273" s="27"/>
      <c r="C273" s="27"/>
    </row>
    <row r="274" spans="2:3" ht="15.75" customHeight="1" x14ac:dyDescent="0.25">
      <c r="B274" s="27"/>
      <c r="C274" s="27"/>
    </row>
    <row r="275" spans="2:3" ht="15.75" customHeight="1" x14ac:dyDescent="0.25">
      <c r="B275" s="27"/>
      <c r="C275" s="27"/>
    </row>
    <row r="276" spans="2:3" ht="15.75" customHeight="1" x14ac:dyDescent="0.25">
      <c r="B276" s="27"/>
      <c r="C276" s="27"/>
    </row>
    <row r="277" spans="2:3" ht="15.75" customHeight="1" x14ac:dyDescent="0.25">
      <c r="B277" s="27"/>
      <c r="C277" s="27"/>
    </row>
    <row r="278" spans="2:3" ht="15.75" customHeight="1" x14ac:dyDescent="0.25">
      <c r="B278" s="27"/>
      <c r="C278" s="27"/>
    </row>
    <row r="279" spans="2:3" ht="15.75" customHeight="1" x14ac:dyDescent="0.25">
      <c r="B279" s="27"/>
      <c r="C279" s="27"/>
    </row>
    <row r="280" spans="2:3" ht="15.75" customHeight="1" x14ac:dyDescent="0.25">
      <c r="B280" s="27"/>
      <c r="C280" s="27"/>
    </row>
    <row r="281" spans="2:3" ht="15.75" customHeight="1" x14ac:dyDescent="0.25">
      <c r="B281" s="27"/>
      <c r="C281" s="27"/>
    </row>
    <row r="282" spans="2:3" ht="15.75" customHeight="1" x14ac:dyDescent="0.25">
      <c r="B282" s="27"/>
      <c r="C282" s="27"/>
    </row>
    <row r="283" spans="2:3" ht="15.75" customHeight="1" x14ac:dyDescent="0.25">
      <c r="B283" s="27"/>
      <c r="C283" s="27"/>
    </row>
    <row r="284" spans="2:3" ht="15.75" customHeight="1" x14ac:dyDescent="0.25">
      <c r="B284" s="27"/>
      <c r="C284" s="27"/>
    </row>
    <row r="285" spans="2:3" ht="15.75" customHeight="1" x14ac:dyDescent="0.25">
      <c r="B285" s="27"/>
      <c r="C285" s="27"/>
    </row>
    <row r="286" spans="2:3" ht="15.75" customHeight="1" x14ac:dyDescent="0.25">
      <c r="B286" s="27"/>
      <c r="C286" s="27"/>
    </row>
    <row r="287" spans="2:3" ht="15.75" customHeight="1" x14ac:dyDescent="0.25">
      <c r="B287" s="27"/>
      <c r="C287" s="27"/>
    </row>
    <row r="288" spans="2:3" ht="15.75" customHeight="1" x14ac:dyDescent="0.25">
      <c r="B288" s="27"/>
      <c r="C288" s="27"/>
    </row>
    <row r="289" spans="2:3" ht="15.75" customHeight="1" x14ac:dyDescent="0.25">
      <c r="B289" s="27"/>
      <c r="C289" s="27"/>
    </row>
    <row r="290" spans="2:3" ht="15.75" customHeight="1" x14ac:dyDescent="0.25">
      <c r="B290" s="27"/>
      <c r="C290" s="27"/>
    </row>
    <row r="291" spans="2:3" ht="15.75" customHeight="1" x14ac:dyDescent="0.25">
      <c r="B291" s="27"/>
      <c r="C291" s="27"/>
    </row>
    <row r="292" spans="2:3" ht="15.75" customHeight="1" x14ac:dyDescent="0.25">
      <c r="B292" s="27"/>
      <c r="C292" s="27"/>
    </row>
    <row r="293" spans="2:3" ht="15.75" customHeight="1" x14ac:dyDescent="0.25">
      <c r="B293" s="27"/>
      <c r="C293" s="27"/>
    </row>
    <row r="294" spans="2:3" ht="15.75" customHeight="1" x14ac:dyDescent="0.25">
      <c r="B294" s="27"/>
      <c r="C294" s="27"/>
    </row>
    <row r="295" spans="2:3" ht="15.75" customHeight="1" x14ac:dyDescent="0.25">
      <c r="B295" s="27"/>
      <c r="C295" s="27"/>
    </row>
    <row r="296" spans="2:3" ht="15.75" customHeight="1" x14ac:dyDescent="0.25">
      <c r="B296" s="27"/>
      <c r="C296" s="27"/>
    </row>
    <row r="297" spans="2:3" ht="15.75" customHeight="1" x14ac:dyDescent="0.25">
      <c r="B297" s="27"/>
      <c r="C297" s="27"/>
    </row>
    <row r="298" spans="2:3" ht="15.75" customHeight="1" x14ac:dyDescent="0.25">
      <c r="B298" s="27"/>
      <c r="C298" s="27"/>
    </row>
    <row r="299" spans="2:3" ht="15.75" customHeight="1" x14ac:dyDescent="0.25">
      <c r="B299" s="27"/>
      <c r="C299" s="27"/>
    </row>
    <row r="300" spans="2:3" ht="15.75" customHeight="1" x14ac:dyDescent="0.25">
      <c r="B300" s="27"/>
      <c r="C300" s="27"/>
    </row>
    <row r="301" spans="2:3" ht="15.75" customHeight="1" x14ac:dyDescent="0.25">
      <c r="B301" s="27"/>
      <c r="C301" s="27"/>
    </row>
    <row r="302" spans="2:3" ht="15.75" customHeight="1" x14ac:dyDescent="0.25">
      <c r="B302" s="27"/>
      <c r="C302" s="27"/>
    </row>
    <row r="303" spans="2:3" ht="15.75" customHeight="1" x14ac:dyDescent="0.25">
      <c r="B303" s="27"/>
      <c r="C303" s="27"/>
    </row>
    <row r="304" spans="2:3" ht="15.75" customHeight="1" x14ac:dyDescent="0.25">
      <c r="B304" s="27"/>
      <c r="C304" s="27"/>
    </row>
    <row r="305" spans="2:3" ht="15.75" customHeight="1" x14ac:dyDescent="0.25">
      <c r="B305" s="27"/>
      <c r="C305" s="27"/>
    </row>
    <row r="306" spans="2:3" ht="15.75" customHeight="1" x14ac:dyDescent="0.25">
      <c r="B306" s="27"/>
      <c r="C306" s="27"/>
    </row>
    <row r="307" spans="2:3" ht="15.75" customHeight="1" x14ac:dyDescent="0.25">
      <c r="B307" s="27"/>
      <c r="C307" s="27"/>
    </row>
    <row r="308" spans="2:3" ht="15.75" customHeight="1" x14ac:dyDescent="0.25">
      <c r="B308" s="27"/>
      <c r="C308" s="27"/>
    </row>
    <row r="309" spans="2:3" ht="15.75" customHeight="1" x14ac:dyDescent="0.25">
      <c r="B309" s="27"/>
      <c r="C309" s="27"/>
    </row>
    <row r="310" spans="2:3" ht="15.75" customHeight="1" x14ac:dyDescent="0.25">
      <c r="B310" s="27"/>
      <c r="C310" s="27"/>
    </row>
    <row r="311" spans="2:3" ht="15.75" customHeight="1" x14ac:dyDescent="0.25">
      <c r="B311" s="27"/>
      <c r="C311" s="27"/>
    </row>
    <row r="312" spans="2:3" ht="15.75" customHeight="1" x14ac:dyDescent="0.25">
      <c r="B312" s="27"/>
      <c r="C312" s="27"/>
    </row>
    <row r="313" spans="2:3" ht="15.75" customHeight="1" x14ac:dyDescent="0.25">
      <c r="B313" s="27"/>
      <c r="C313" s="27"/>
    </row>
    <row r="314" spans="2:3" ht="15.75" customHeight="1" x14ac:dyDescent="0.25">
      <c r="B314" s="27"/>
      <c r="C314" s="27"/>
    </row>
    <row r="315" spans="2:3" ht="15.75" customHeight="1" x14ac:dyDescent="0.25">
      <c r="B315" s="27"/>
      <c r="C315" s="27"/>
    </row>
    <row r="316" spans="2:3" ht="15.75" customHeight="1" x14ac:dyDescent="0.25">
      <c r="B316" s="27"/>
      <c r="C316" s="27"/>
    </row>
    <row r="317" spans="2:3" ht="15.75" customHeight="1" x14ac:dyDescent="0.25">
      <c r="B317" s="27"/>
      <c r="C317" s="27"/>
    </row>
    <row r="318" spans="2:3" ht="15.75" customHeight="1" x14ac:dyDescent="0.25">
      <c r="B318" s="27"/>
      <c r="C318" s="27"/>
    </row>
    <row r="319" spans="2:3" ht="15.75" customHeight="1" x14ac:dyDescent="0.25">
      <c r="B319" s="27"/>
      <c r="C319" s="27"/>
    </row>
    <row r="320" spans="2:3" ht="15.75" customHeight="1" x14ac:dyDescent="0.25">
      <c r="B320" s="27"/>
      <c r="C320" s="27"/>
    </row>
    <row r="321" spans="2:3" ht="15.75" customHeight="1" x14ac:dyDescent="0.25">
      <c r="B321" s="27"/>
      <c r="C321" s="27"/>
    </row>
    <row r="322" spans="2:3" ht="15.75" customHeight="1" x14ac:dyDescent="0.25">
      <c r="B322" s="27"/>
      <c r="C322" s="27"/>
    </row>
    <row r="323" spans="2:3" ht="15.75" customHeight="1" x14ac:dyDescent="0.25">
      <c r="B323" s="27"/>
      <c r="C323" s="27"/>
    </row>
    <row r="324" spans="2:3" ht="15.75" customHeight="1" x14ac:dyDescent="0.25">
      <c r="B324" s="27"/>
      <c r="C324" s="27"/>
    </row>
    <row r="325" spans="2:3" ht="15.75" customHeight="1" x14ac:dyDescent="0.25">
      <c r="B325" s="27"/>
      <c r="C325" s="27"/>
    </row>
    <row r="326" spans="2:3" ht="15.75" customHeight="1" x14ac:dyDescent="0.25">
      <c r="B326" s="27"/>
      <c r="C326" s="27"/>
    </row>
    <row r="327" spans="2:3" ht="15.75" customHeight="1" x14ac:dyDescent="0.25">
      <c r="B327" s="27"/>
      <c r="C327" s="27"/>
    </row>
    <row r="328" spans="2:3" ht="15.75" customHeight="1" x14ac:dyDescent="0.25">
      <c r="B328" s="27"/>
      <c r="C328" s="27"/>
    </row>
    <row r="329" spans="2:3" ht="15.75" customHeight="1" x14ac:dyDescent="0.25">
      <c r="B329" s="27"/>
      <c r="C329" s="27"/>
    </row>
    <row r="330" spans="2:3" ht="15.75" customHeight="1" x14ac:dyDescent="0.25">
      <c r="B330" s="27"/>
      <c r="C330" s="27"/>
    </row>
    <row r="331" spans="2:3" ht="15.75" customHeight="1" x14ac:dyDescent="0.25">
      <c r="B331" s="27"/>
      <c r="C331" s="27"/>
    </row>
    <row r="332" spans="2:3" ht="15.75" customHeight="1" x14ac:dyDescent="0.25">
      <c r="B332" s="27"/>
      <c r="C332" s="27"/>
    </row>
    <row r="333" spans="2:3" ht="15.75" customHeight="1" x14ac:dyDescent="0.25">
      <c r="B333" s="27"/>
      <c r="C333" s="27"/>
    </row>
    <row r="334" spans="2:3" ht="15.75" customHeight="1" x14ac:dyDescent="0.25">
      <c r="B334" s="27"/>
      <c r="C334" s="27"/>
    </row>
    <row r="335" spans="2:3" ht="15.75" customHeight="1" x14ac:dyDescent="0.25">
      <c r="B335" s="27"/>
      <c r="C335" s="27"/>
    </row>
    <row r="336" spans="2:3" ht="15.75" customHeight="1" x14ac:dyDescent="0.25">
      <c r="B336" s="27"/>
      <c r="C336" s="27"/>
    </row>
    <row r="337" spans="2:3" ht="15.75" customHeight="1" x14ac:dyDescent="0.25">
      <c r="B337" s="27"/>
      <c r="C337" s="27"/>
    </row>
    <row r="338" spans="2:3" ht="15.75" customHeight="1" x14ac:dyDescent="0.25">
      <c r="B338" s="27"/>
      <c r="C338" s="27"/>
    </row>
    <row r="339" spans="2:3" ht="15.75" customHeight="1" x14ac:dyDescent="0.25">
      <c r="B339" s="27"/>
      <c r="C339" s="27"/>
    </row>
    <row r="340" spans="2:3" ht="15.75" customHeight="1" x14ac:dyDescent="0.25">
      <c r="B340" s="27"/>
      <c r="C340" s="27"/>
    </row>
    <row r="341" spans="2:3" ht="15.75" customHeight="1" x14ac:dyDescent="0.25">
      <c r="B341" s="27"/>
      <c r="C341" s="27"/>
    </row>
    <row r="342" spans="2:3" ht="15.75" customHeight="1" x14ac:dyDescent="0.25">
      <c r="B342" s="27"/>
      <c r="C342" s="27"/>
    </row>
    <row r="343" spans="2:3" ht="15.75" customHeight="1" x14ac:dyDescent="0.25">
      <c r="B343" s="27"/>
      <c r="C343" s="27"/>
    </row>
    <row r="344" spans="2:3" ht="15.75" customHeight="1" x14ac:dyDescent="0.25">
      <c r="B344" s="27"/>
      <c r="C344" s="27"/>
    </row>
    <row r="345" spans="2:3" ht="15.75" customHeight="1" x14ac:dyDescent="0.25">
      <c r="B345" s="27"/>
      <c r="C345" s="27"/>
    </row>
    <row r="346" spans="2:3" ht="15.75" customHeight="1" x14ac:dyDescent="0.25">
      <c r="B346" s="27"/>
      <c r="C346" s="27"/>
    </row>
    <row r="347" spans="2:3" ht="15.75" customHeight="1" x14ac:dyDescent="0.25">
      <c r="B347" s="27"/>
      <c r="C347" s="27"/>
    </row>
    <row r="348" spans="2:3" ht="15.75" customHeight="1" x14ac:dyDescent="0.25">
      <c r="B348" s="27"/>
      <c r="C348" s="27"/>
    </row>
    <row r="349" spans="2:3" ht="15.75" customHeight="1" x14ac:dyDescent="0.25">
      <c r="B349" s="27"/>
      <c r="C349" s="27"/>
    </row>
    <row r="350" spans="2:3" ht="15.75" customHeight="1" x14ac:dyDescent="0.25">
      <c r="B350" s="27"/>
      <c r="C350" s="27"/>
    </row>
    <row r="351" spans="2:3" ht="15.75" customHeight="1" x14ac:dyDescent="0.25">
      <c r="B351" s="27"/>
      <c r="C351" s="27"/>
    </row>
    <row r="352" spans="2:3" ht="15.75" customHeight="1" x14ac:dyDescent="0.25">
      <c r="B352" s="27"/>
      <c r="C352" s="27"/>
    </row>
    <row r="353" spans="2:3" ht="15.75" customHeight="1" x14ac:dyDescent="0.25">
      <c r="B353" s="27"/>
      <c r="C353" s="27"/>
    </row>
    <row r="354" spans="2:3" ht="15.75" customHeight="1" x14ac:dyDescent="0.25">
      <c r="B354" s="27"/>
      <c r="C354" s="27"/>
    </row>
    <row r="355" spans="2:3" ht="15.75" customHeight="1" x14ac:dyDescent="0.25">
      <c r="B355" s="27"/>
      <c r="C355" s="27"/>
    </row>
    <row r="356" spans="2:3" ht="15.75" customHeight="1" x14ac:dyDescent="0.25">
      <c r="B356" s="27"/>
      <c r="C356" s="27"/>
    </row>
    <row r="357" spans="2:3" ht="15.75" customHeight="1" x14ac:dyDescent="0.25">
      <c r="B357" s="27"/>
      <c r="C357" s="27"/>
    </row>
    <row r="358" spans="2:3" ht="15.75" customHeight="1" x14ac:dyDescent="0.25">
      <c r="B358" s="27"/>
      <c r="C358" s="27"/>
    </row>
    <row r="359" spans="2:3" ht="15.75" customHeight="1" x14ac:dyDescent="0.25">
      <c r="B359" s="27"/>
      <c r="C359" s="27"/>
    </row>
    <row r="360" spans="2:3" ht="15.75" customHeight="1" x14ac:dyDescent="0.25">
      <c r="B360" s="27"/>
      <c r="C360" s="27"/>
    </row>
    <row r="361" spans="2:3" ht="15.75" customHeight="1" x14ac:dyDescent="0.25">
      <c r="B361" s="27"/>
      <c r="C361" s="27"/>
    </row>
    <row r="362" spans="2:3" ht="15.75" customHeight="1" x14ac:dyDescent="0.25">
      <c r="B362" s="27"/>
      <c r="C362" s="27"/>
    </row>
    <row r="363" spans="2:3" ht="15.75" customHeight="1" x14ac:dyDescent="0.25">
      <c r="B363" s="27"/>
      <c r="C363" s="27"/>
    </row>
    <row r="364" spans="2:3" ht="15.75" customHeight="1" x14ac:dyDescent="0.25">
      <c r="B364" s="27"/>
      <c r="C364" s="27"/>
    </row>
    <row r="365" spans="2:3" ht="15.75" customHeight="1" x14ac:dyDescent="0.25">
      <c r="B365" s="27"/>
      <c r="C365" s="27"/>
    </row>
    <row r="366" spans="2:3" ht="15.75" customHeight="1" x14ac:dyDescent="0.25">
      <c r="B366" s="27"/>
      <c r="C366" s="27"/>
    </row>
    <row r="367" spans="2:3" ht="15.75" customHeight="1" x14ac:dyDescent="0.25">
      <c r="B367" s="27"/>
      <c r="C367" s="27"/>
    </row>
    <row r="368" spans="2:3" ht="15.75" customHeight="1" x14ac:dyDescent="0.25">
      <c r="B368" s="27"/>
      <c r="C368" s="27"/>
    </row>
    <row r="369" spans="2:3" ht="15.75" customHeight="1" x14ac:dyDescent="0.25">
      <c r="B369" s="27"/>
      <c r="C369" s="27"/>
    </row>
    <row r="370" spans="2:3" ht="15.75" customHeight="1" x14ac:dyDescent="0.25">
      <c r="B370" s="27"/>
      <c r="C370" s="27"/>
    </row>
    <row r="371" spans="2:3" ht="15.75" customHeight="1" x14ac:dyDescent="0.25">
      <c r="B371" s="27"/>
      <c r="C371" s="27"/>
    </row>
    <row r="372" spans="2:3" ht="15.75" customHeight="1" x14ac:dyDescent="0.25">
      <c r="B372" s="27"/>
      <c r="C372" s="27"/>
    </row>
    <row r="373" spans="2:3" ht="15.75" customHeight="1" x14ac:dyDescent="0.25">
      <c r="B373" s="27"/>
      <c r="C373" s="27"/>
    </row>
    <row r="374" spans="2:3" ht="15.75" customHeight="1" x14ac:dyDescent="0.25">
      <c r="B374" s="27"/>
      <c r="C374" s="27"/>
    </row>
    <row r="375" spans="2:3" ht="15.75" customHeight="1" x14ac:dyDescent="0.25">
      <c r="B375" s="27"/>
      <c r="C375" s="27"/>
    </row>
    <row r="376" spans="2:3" ht="15.75" customHeight="1" x14ac:dyDescent="0.25">
      <c r="B376" s="27"/>
      <c r="C376" s="27"/>
    </row>
    <row r="377" spans="2:3" ht="15.75" customHeight="1" x14ac:dyDescent="0.25">
      <c r="B377" s="27"/>
      <c r="C377" s="27"/>
    </row>
    <row r="378" spans="2:3" ht="15.75" customHeight="1" x14ac:dyDescent="0.25">
      <c r="B378" s="27"/>
      <c r="C378" s="27"/>
    </row>
    <row r="379" spans="2:3" ht="15.75" customHeight="1" x14ac:dyDescent="0.25">
      <c r="B379" s="27"/>
      <c r="C379" s="27"/>
    </row>
    <row r="380" spans="2:3" ht="15.75" customHeight="1" x14ac:dyDescent="0.25">
      <c r="B380" s="27"/>
      <c r="C380" s="27"/>
    </row>
    <row r="381" spans="2:3" ht="15.75" customHeight="1" x14ac:dyDescent="0.25">
      <c r="B381" s="27"/>
      <c r="C381" s="27"/>
    </row>
    <row r="382" spans="2:3" ht="15.75" customHeight="1" x14ac:dyDescent="0.25">
      <c r="B382" s="27"/>
      <c r="C382" s="27"/>
    </row>
    <row r="383" spans="2:3" ht="15.75" customHeight="1" x14ac:dyDescent="0.25">
      <c r="B383" s="27"/>
      <c r="C383" s="27"/>
    </row>
    <row r="384" spans="2:3" ht="15.75" customHeight="1" x14ac:dyDescent="0.25">
      <c r="B384" s="27"/>
      <c r="C384" s="27"/>
    </row>
    <row r="385" spans="2:3" ht="15.75" customHeight="1" x14ac:dyDescent="0.25">
      <c r="B385" s="27"/>
      <c r="C385" s="27"/>
    </row>
    <row r="386" spans="2:3" ht="15.75" customHeight="1" x14ac:dyDescent="0.25">
      <c r="B386" s="27"/>
      <c r="C386" s="27"/>
    </row>
    <row r="387" spans="2:3" ht="15.75" customHeight="1" x14ac:dyDescent="0.25">
      <c r="B387" s="27"/>
      <c r="C387" s="27"/>
    </row>
    <row r="388" spans="2:3" ht="15.75" customHeight="1" x14ac:dyDescent="0.25">
      <c r="B388" s="27"/>
      <c r="C388" s="27"/>
    </row>
    <row r="389" spans="2:3" ht="15.75" customHeight="1" x14ac:dyDescent="0.25">
      <c r="B389" s="27"/>
      <c r="C389" s="27"/>
    </row>
    <row r="390" spans="2:3" ht="15.75" customHeight="1" x14ac:dyDescent="0.25">
      <c r="B390" s="27"/>
      <c r="C390" s="27"/>
    </row>
    <row r="391" spans="2:3" ht="15.75" customHeight="1" x14ac:dyDescent="0.25">
      <c r="B391" s="27"/>
      <c r="C391" s="27"/>
    </row>
    <row r="392" spans="2:3" ht="15.75" customHeight="1" x14ac:dyDescent="0.25">
      <c r="B392" s="27"/>
      <c r="C392" s="27"/>
    </row>
    <row r="393" spans="2:3" ht="15.75" customHeight="1" x14ac:dyDescent="0.25">
      <c r="B393" s="27"/>
      <c r="C393" s="27"/>
    </row>
    <row r="394" spans="2:3" ht="15.75" customHeight="1" x14ac:dyDescent="0.25">
      <c r="B394" s="27"/>
      <c r="C394" s="27"/>
    </row>
    <row r="395" spans="2:3" ht="15.75" customHeight="1" x14ac:dyDescent="0.25">
      <c r="B395" s="27"/>
      <c r="C395" s="27"/>
    </row>
    <row r="396" spans="2:3" ht="15.75" customHeight="1" x14ac:dyDescent="0.25">
      <c r="B396" s="27"/>
      <c r="C396" s="27"/>
    </row>
    <row r="397" spans="2:3" ht="15.75" customHeight="1" x14ac:dyDescent="0.25">
      <c r="B397" s="27"/>
      <c r="C397" s="27"/>
    </row>
    <row r="398" spans="2:3" ht="15.75" customHeight="1" x14ac:dyDescent="0.25">
      <c r="B398" s="27"/>
      <c r="C398" s="27"/>
    </row>
    <row r="399" spans="2:3" ht="15.75" customHeight="1" x14ac:dyDescent="0.25">
      <c r="B399" s="27"/>
      <c r="C399" s="27"/>
    </row>
    <row r="400" spans="2:3" ht="15.75" customHeight="1" x14ac:dyDescent="0.25">
      <c r="B400" s="27"/>
      <c r="C400" s="27"/>
    </row>
    <row r="401" spans="2:3" ht="15.75" customHeight="1" x14ac:dyDescent="0.25">
      <c r="B401" s="27"/>
      <c r="C401" s="27"/>
    </row>
    <row r="402" spans="2:3" ht="15.75" customHeight="1" x14ac:dyDescent="0.25">
      <c r="B402" s="27"/>
      <c r="C402" s="27"/>
    </row>
    <row r="403" spans="2:3" ht="15.75" customHeight="1" x14ac:dyDescent="0.25">
      <c r="B403" s="27"/>
      <c r="C403" s="27"/>
    </row>
    <row r="404" spans="2:3" ht="15.75" customHeight="1" x14ac:dyDescent="0.25">
      <c r="B404" s="27"/>
      <c r="C404" s="27"/>
    </row>
    <row r="405" spans="2:3" ht="15.75" customHeight="1" x14ac:dyDescent="0.25">
      <c r="B405" s="27"/>
      <c r="C405" s="27"/>
    </row>
    <row r="406" spans="2:3" ht="15.75" customHeight="1" x14ac:dyDescent="0.25">
      <c r="B406" s="27"/>
      <c r="C406" s="27"/>
    </row>
    <row r="407" spans="2:3" ht="15.75" customHeight="1" x14ac:dyDescent="0.25">
      <c r="B407" s="27"/>
      <c r="C407" s="27"/>
    </row>
    <row r="408" spans="2:3" ht="15.75" customHeight="1" x14ac:dyDescent="0.25">
      <c r="B408" s="27"/>
      <c r="C408" s="27"/>
    </row>
    <row r="409" spans="2:3" ht="15.75" customHeight="1" x14ac:dyDescent="0.25">
      <c r="B409" s="27"/>
      <c r="C409" s="27"/>
    </row>
    <row r="410" spans="2:3" ht="15.75" customHeight="1" x14ac:dyDescent="0.25">
      <c r="B410" s="27"/>
      <c r="C410" s="27"/>
    </row>
    <row r="411" spans="2:3" ht="15.75" customHeight="1" x14ac:dyDescent="0.25">
      <c r="B411" s="27"/>
      <c r="C411" s="27"/>
    </row>
    <row r="412" spans="2:3" ht="15.75" customHeight="1" x14ac:dyDescent="0.25">
      <c r="B412" s="27"/>
      <c r="C412" s="27"/>
    </row>
    <row r="413" spans="2:3" ht="15.75" customHeight="1" x14ac:dyDescent="0.25">
      <c r="B413" s="27"/>
      <c r="C413" s="27"/>
    </row>
    <row r="414" spans="2:3" ht="15.75" customHeight="1" x14ac:dyDescent="0.25">
      <c r="B414" s="27"/>
      <c r="C414" s="27"/>
    </row>
    <row r="415" spans="2:3" ht="15.75" customHeight="1" x14ac:dyDescent="0.25">
      <c r="B415" s="27"/>
      <c r="C415" s="27"/>
    </row>
    <row r="416" spans="2:3" ht="15.75" customHeight="1" x14ac:dyDescent="0.25">
      <c r="B416" s="27"/>
      <c r="C416" s="27"/>
    </row>
    <row r="417" spans="2:3" ht="15.75" customHeight="1" x14ac:dyDescent="0.25">
      <c r="B417" s="27"/>
      <c r="C417" s="27"/>
    </row>
    <row r="418" spans="2:3" ht="15.75" customHeight="1" x14ac:dyDescent="0.25">
      <c r="B418" s="27"/>
      <c r="C418" s="27"/>
    </row>
    <row r="419" spans="2:3" ht="15.75" customHeight="1" x14ac:dyDescent="0.25">
      <c r="B419" s="27"/>
      <c r="C419" s="27"/>
    </row>
    <row r="420" spans="2:3" ht="15.75" customHeight="1" x14ac:dyDescent="0.25">
      <c r="B420" s="27"/>
      <c r="C420" s="27"/>
    </row>
    <row r="421" spans="2:3" ht="15.75" customHeight="1" x14ac:dyDescent="0.25">
      <c r="B421" s="27"/>
      <c r="C421" s="27"/>
    </row>
    <row r="422" spans="2:3" ht="15.75" customHeight="1" x14ac:dyDescent="0.25">
      <c r="B422" s="27"/>
      <c r="C422" s="27"/>
    </row>
    <row r="423" spans="2:3" ht="15.75" customHeight="1" x14ac:dyDescent="0.25">
      <c r="B423" s="27"/>
      <c r="C423" s="27"/>
    </row>
    <row r="424" spans="2:3" ht="15.75" customHeight="1" x14ac:dyDescent="0.25">
      <c r="B424" s="27"/>
      <c r="C424" s="27"/>
    </row>
    <row r="425" spans="2:3" ht="15.75" customHeight="1" x14ac:dyDescent="0.25">
      <c r="B425" s="27"/>
      <c r="C425" s="27"/>
    </row>
    <row r="426" spans="2:3" ht="15.75" customHeight="1" x14ac:dyDescent="0.25">
      <c r="B426" s="27"/>
      <c r="C426" s="27"/>
    </row>
    <row r="427" spans="2:3" ht="15.75" customHeight="1" x14ac:dyDescent="0.25">
      <c r="B427" s="27"/>
      <c r="C427" s="27"/>
    </row>
    <row r="428" spans="2:3" ht="15.75" customHeight="1" x14ac:dyDescent="0.25">
      <c r="B428" s="27"/>
      <c r="C428" s="27"/>
    </row>
    <row r="429" spans="2:3" ht="15.75" customHeight="1" x14ac:dyDescent="0.25">
      <c r="B429" s="27"/>
      <c r="C429" s="27"/>
    </row>
    <row r="430" spans="2:3" ht="15.75" customHeight="1" x14ac:dyDescent="0.25">
      <c r="B430" s="27"/>
      <c r="C430" s="27"/>
    </row>
    <row r="431" spans="2:3" ht="15.75" customHeight="1" x14ac:dyDescent="0.25">
      <c r="B431" s="27"/>
      <c r="C431" s="27"/>
    </row>
    <row r="432" spans="2:3" ht="15.75" customHeight="1" x14ac:dyDescent="0.25">
      <c r="B432" s="27"/>
      <c r="C432" s="27"/>
    </row>
    <row r="433" spans="2:3" ht="15.75" customHeight="1" x14ac:dyDescent="0.25">
      <c r="B433" s="27"/>
      <c r="C433" s="27"/>
    </row>
    <row r="434" spans="2:3" ht="15.75" customHeight="1" x14ac:dyDescent="0.25">
      <c r="B434" s="27"/>
      <c r="C434" s="27"/>
    </row>
    <row r="435" spans="2:3" ht="15.75" customHeight="1" x14ac:dyDescent="0.25">
      <c r="B435" s="27"/>
      <c r="C435" s="27"/>
    </row>
    <row r="436" spans="2:3" ht="15.75" customHeight="1" x14ac:dyDescent="0.25">
      <c r="B436" s="27"/>
      <c r="C436" s="27"/>
    </row>
    <row r="437" spans="2:3" ht="15.75" customHeight="1" x14ac:dyDescent="0.25">
      <c r="B437" s="27"/>
      <c r="C437" s="27"/>
    </row>
    <row r="438" spans="2:3" ht="15.75" customHeight="1" x14ac:dyDescent="0.25">
      <c r="B438" s="27"/>
      <c r="C438" s="27"/>
    </row>
    <row r="439" spans="2:3" ht="15.75" customHeight="1" x14ac:dyDescent="0.25">
      <c r="B439" s="27"/>
      <c r="C439" s="27"/>
    </row>
    <row r="440" spans="2:3" ht="15.75" customHeight="1" x14ac:dyDescent="0.25">
      <c r="B440" s="27"/>
      <c r="C440" s="27"/>
    </row>
    <row r="441" spans="2:3" ht="15.75" customHeight="1" x14ac:dyDescent="0.25">
      <c r="B441" s="27"/>
      <c r="C441" s="27"/>
    </row>
    <row r="442" spans="2:3" ht="15.75" customHeight="1" x14ac:dyDescent="0.25">
      <c r="B442" s="27"/>
      <c r="C442" s="27"/>
    </row>
    <row r="443" spans="2:3" ht="15.75" customHeight="1" x14ac:dyDescent="0.25">
      <c r="B443" s="27"/>
      <c r="C443" s="27"/>
    </row>
    <row r="444" spans="2:3" ht="15.75" customHeight="1" x14ac:dyDescent="0.25">
      <c r="B444" s="27"/>
      <c r="C444" s="27"/>
    </row>
    <row r="445" spans="2:3" ht="15.75" customHeight="1" x14ac:dyDescent="0.25">
      <c r="B445" s="27"/>
      <c r="C445" s="27"/>
    </row>
    <row r="446" spans="2:3" ht="15.75" customHeight="1" x14ac:dyDescent="0.25">
      <c r="B446" s="27"/>
      <c r="C446" s="27"/>
    </row>
    <row r="447" spans="2:3" ht="15.75" customHeight="1" x14ac:dyDescent="0.25">
      <c r="B447" s="27"/>
      <c r="C447" s="27"/>
    </row>
    <row r="448" spans="2:3" ht="15.75" customHeight="1" x14ac:dyDescent="0.25">
      <c r="B448" s="27"/>
      <c r="C448" s="27"/>
    </row>
    <row r="449" spans="2:3" ht="15.75" customHeight="1" x14ac:dyDescent="0.25">
      <c r="B449" s="27"/>
      <c r="C449" s="27"/>
    </row>
    <row r="450" spans="2:3" ht="15.75" customHeight="1" x14ac:dyDescent="0.25">
      <c r="B450" s="27"/>
      <c r="C450" s="27"/>
    </row>
    <row r="451" spans="2:3" ht="15.75" customHeight="1" x14ac:dyDescent="0.25">
      <c r="B451" s="27"/>
      <c r="C451" s="27"/>
    </row>
    <row r="452" spans="2:3" ht="15.75" customHeight="1" x14ac:dyDescent="0.25">
      <c r="B452" s="27"/>
      <c r="C452" s="27"/>
    </row>
    <row r="453" spans="2:3" ht="15.75" customHeight="1" x14ac:dyDescent="0.25">
      <c r="B453" s="27"/>
      <c r="C453" s="27"/>
    </row>
    <row r="454" spans="2:3" ht="15.75" customHeight="1" x14ac:dyDescent="0.25">
      <c r="B454" s="27"/>
      <c r="C454" s="27"/>
    </row>
    <row r="455" spans="2:3" ht="15.75" customHeight="1" x14ac:dyDescent="0.25">
      <c r="B455" s="27"/>
      <c r="C455" s="27"/>
    </row>
    <row r="456" spans="2:3" ht="15.75" customHeight="1" x14ac:dyDescent="0.25">
      <c r="B456" s="27"/>
      <c r="C456" s="27"/>
    </row>
    <row r="457" spans="2:3" ht="15.75" customHeight="1" x14ac:dyDescent="0.25">
      <c r="B457" s="27"/>
      <c r="C457" s="27"/>
    </row>
    <row r="458" spans="2:3" ht="15.75" customHeight="1" x14ac:dyDescent="0.25">
      <c r="B458" s="27"/>
      <c r="C458" s="27"/>
    </row>
    <row r="459" spans="2:3" ht="15.75" customHeight="1" x14ac:dyDescent="0.25">
      <c r="B459" s="27"/>
      <c r="C459" s="27"/>
    </row>
    <row r="460" spans="2:3" ht="15.75" customHeight="1" x14ac:dyDescent="0.25">
      <c r="B460" s="27"/>
      <c r="C460" s="27"/>
    </row>
    <row r="461" spans="2:3" ht="15.75" customHeight="1" x14ac:dyDescent="0.25">
      <c r="B461" s="27"/>
      <c r="C461" s="27"/>
    </row>
    <row r="462" spans="2:3" ht="15.75" customHeight="1" x14ac:dyDescent="0.25">
      <c r="B462" s="27"/>
      <c r="C462" s="27"/>
    </row>
    <row r="463" spans="2:3" ht="15.75" customHeight="1" x14ac:dyDescent="0.25">
      <c r="B463" s="27"/>
      <c r="C463" s="27"/>
    </row>
    <row r="464" spans="2:3" ht="15.75" customHeight="1" x14ac:dyDescent="0.25">
      <c r="B464" s="27"/>
      <c r="C464" s="27"/>
    </row>
    <row r="465" spans="2:3" ht="15.75" customHeight="1" x14ac:dyDescent="0.25">
      <c r="B465" s="27"/>
      <c r="C465" s="27"/>
    </row>
    <row r="466" spans="2:3" ht="15.75" customHeight="1" x14ac:dyDescent="0.25">
      <c r="B466" s="27"/>
      <c r="C466" s="27"/>
    </row>
    <row r="467" spans="2:3" ht="15.75" customHeight="1" x14ac:dyDescent="0.25">
      <c r="B467" s="27"/>
      <c r="C467" s="27"/>
    </row>
    <row r="468" spans="2:3" ht="15.75" customHeight="1" x14ac:dyDescent="0.25">
      <c r="B468" s="27"/>
      <c r="C468" s="27"/>
    </row>
    <row r="469" spans="2:3" ht="15.75" customHeight="1" x14ac:dyDescent="0.25">
      <c r="B469" s="27"/>
      <c r="C469" s="27"/>
    </row>
    <row r="470" spans="2:3" ht="15.75" customHeight="1" x14ac:dyDescent="0.25">
      <c r="B470" s="27"/>
      <c r="C470" s="27"/>
    </row>
    <row r="471" spans="2:3" ht="15.75" customHeight="1" x14ac:dyDescent="0.25">
      <c r="B471" s="27"/>
      <c r="C471" s="27"/>
    </row>
    <row r="472" spans="2:3" ht="15.75" customHeight="1" x14ac:dyDescent="0.25">
      <c r="B472" s="27"/>
      <c r="C472" s="27"/>
    </row>
    <row r="473" spans="2:3" ht="15.75" customHeight="1" x14ac:dyDescent="0.25">
      <c r="B473" s="27"/>
      <c r="C473" s="27"/>
    </row>
    <row r="474" spans="2:3" ht="15.75" customHeight="1" x14ac:dyDescent="0.25">
      <c r="B474" s="27"/>
      <c r="C474" s="27"/>
    </row>
    <row r="475" spans="2:3" ht="15.75" customHeight="1" x14ac:dyDescent="0.25">
      <c r="B475" s="27"/>
      <c r="C475" s="27"/>
    </row>
    <row r="476" spans="2:3" ht="15.75" customHeight="1" x14ac:dyDescent="0.25">
      <c r="B476" s="27"/>
      <c r="C476" s="27"/>
    </row>
    <row r="477" spans="2:3" ht="15.75" customHeight="1" x14ac:dyDescent="0.25">
      <c r="B477" s="27"/>
      <c r="C477" s="27"/>
    </row>
    <row r="478" spans="2:3" ht="15.75" customHeight="1" x14ac:dyDescent="0.25">
      <c r="B478" s="27"/>
      <c r="C478" s="27"/>
    </row>
    <row r="479" spans="2:3" ht="15.75" customHeight="1" x14ac:dyDescent="0.25">
      <c r="B479" s="27"/>
      <c r="C479" s="27"/>
    </row>
    <row r="480" spans="2:3" ht="15.75" customHeight="1" x14ac:dyDescent="0.25">
      <c r="B480" s="27"/>
      <c r="C480" s="27"/>
    </row>
    <row r="481" spans="2:3" ht="15.75" customHeight="1" x14ac:dyDescent="0.25">
      <c r="B481" s="27"/>
      <c r="C481" s="27"/>
    </row>
    <row r="482" spans="2:3" ht="15.75" customHeight="1" x14ac:dyDescent="0.25">
      <c r="B482" s="27"/>
      <c r="C482" s="27"/>
    </row>
    <row r="483" spans="2:3" ht="15.75" customHeight="1" x14ac:dyDescent="0.25">
      <c r="B483" s="27"/>
      <c r="C483" s="27"/>
    </row>
    <row r="484" spans="2:3" ht="15.75" customHeight="1" x14ac:dyDescent="0.25">
      <c r="B484" s="27"/>
      <c r="C484" s="27"/>
    </row>
    <row r="485" spans="2:3" ht="15.75" customHeight="1" x14ac:dyDescent="0.25">
      <c r="B485" s="27"/>
      <c r="C485" s="27"/>
    </row>
    <row r="486" spans="2:3" ht="15.75" customHeight="1" x14ac:dyDescent="0.25">
      <c r="B486" s="27"/>
      <c r="C486" s="27"/>
    </row>
    <row r="487" spans="2:3" ht="15.75" customHeight="1" x14ac:dyDescent="0.25">
      <c r="B487" s="27"/>
      <c r="C487" s="27"/>
    </row>
    <row r="488" spans="2:3" ht="15.75" customHeight="1" x14ac:dyDescent="0.25">
      <c r="B488" s="27"/>
      <c r="C488" s="27"/>
    </row>
    <row r="489" spans="2:3" ht="15.75" customHeight="1" x14ac:dyDescent="0.25">
      <c r="B489" s="27"/>
      <c r="C489" s="27"/>
    </row>
    <row r="490" spans="2:3" ht="15.75" customHeight="1" x14ac:dyDescent="0.25">
      <c r="B490" s="27"/>
      <c r="C490" s="27"/>
    </row>
    <row r="491" spans="2:3" ht="15.75" customHeight="1" x14ac:dyDescent="0.25">
      <c r="B491" s="27"/>
      <c r="C491" s="27"/>
    </row>
    <row r="492" spans="2:3" ht="15.75" customHeight="1" x14ac:dyDescent="0.25">
      <c r="B492" s="27"/>
      <c r="C492" s="27"/>
    </row>
    <row r="493" spans="2:3" ht="15.75" customHeight="1" x14ac:dyDescent="0.25">
      <c r="B493" s="27"/>
      <c r="C493" s="27"/>
    </row>
    <row r="494" spans="2:3" ht="15.75" customHeight="1" x14ac:dyDescent="0.25">
      <c r="B494" s="27"/>
      <c r="C494" s="27"/>
    </row>
    <row r="495" spans="2:3" ht="15.75" customHeight="1" x14ac:dyDescent="0.25">
      <c r="B495" s="27"/>
      <c r="C495" s="27"/>
    </row>
    <row r="496" spans="2:3" ht="15.75" customHeight="1" x14ac:dyDescent="0.25">
      <c r="B496" s="27"/>
      <c r="C496" s="27"/>
    </row>
    <row r="497" spans="2:3" ht="15.75" customHeight="1" x14ac:dyDescent="0.25">
      <c r="B497" s="27"/>
      <c r="C497" s="27"/>
    </row>
    <row r="498" spans="2:3" ht="15.75" customHeight="1" x14ac:dyDescent="0.25">
      <c r="B498" s="27"/>
      <c r="C498" s="27"/>
    </row>
    <row r="499" spans="2:3" ht="15.75" customHeight="1" x14ac:dyDescent="0.25">
      <c r="B499" s="27"/>
      <c r="C499" s="27"/>
    </row>
    <row r="500" spans="2:3" ht="15.75" customHeight="1" x14ac:dyDescent="0.25">
      <c r="B500" s="27"/>
      <c r="C500" s="27"/>
    </row>
    <row r="501" spans="2:3" ht="15.75" customHeight="1" x14ac:dyDescent="0.25">
      <c r="B501" s="27"/>
      <c r="C501" s="27"/>
    </row>
    <row r="502" spans="2:3" ht="15.75" customHeight="1" x14ac:dyDescent="0.25">
      <c r="B502" s="27"/>
      <c r="C502" s="27"/>
    </row>
    <row r="503" spans="2:3" ht="15.75" customHeight="1" x14ac:dyDescent="0.25">
      <c r="B503" s="27"/>
      <c r="C503" s="27"/>
    </row>
    <row r="504" spans="2:3" ht="15.75" customHeight="1" x14ac:dyDescent="0.25">
      <c r="B504" s="27"/>
      <c r="C504" s="27"/>
    </row>
    <row r="505" spans="2:3" ht="15.75" customHeight="1" x14ac:dyDescent="0.25">
      <c r="B505" s="27"/>
      <c r="C505" s="27"/>
    </row>
    <row r="506" spans="2:3" ht="15.75" customHeight="1" x14ac:dyDescent="0.25">
      <c r="B506" s="27"/>
      <c r="C506" s="27"/>
    </row>
    <row r="507" spans="2:3" ht="15.75" customHeight="1" x14ac:dyDescent="0.25">
      <c r="B507" s="27"/>
      <c r="C507" s="27"/>
    </row>
    <row r="508" spans="2:3" ht="15.75" customHeight="1" x14ac:dyDescent="0.25">
      <c r="B508" s="27"/>
      <c r="C508" s="27"/>
    </row>
    <row r="509" spans="2:3" ht="15.75" customHeight="1" x14ac:dyDescent="0.25">
      <c r="B509" s="27"/>
      <c r="C509" s="27"/>
    </row>
    <row r="510" spans="2:3" ht="15.75" customHeight="1" x14ac:dyDescent="0.25">
      <c r="B510" s="27"/>
      <c r="C510" s="27"/>
    </row>
    <row r="511" spans="2:3" ht="15.75" customHeight="1" x14ac:dyDescent="0.25">
      <c r="B511" s="27"/>
      <c r="C511" s="27"/>
    </row>
    <row r="512" spans="2:3" ht="15.75" customHeight="1" x14ac:dyDescent="0.25">
      <c r="B512" s="27"/>
      <c r="C512" s="27"/>
    </row>
    <row r="513" spans="2:3" ht="15.75" customHeight="1" x14ac:dyDescent="0.25">
      <c r="B513" s="27"/>
      <c r="C513" s="27"/>
    </row>
    <row r="514" spans="2:3" ht="15.75" customHeight="1" x14ac:dyDescent="0.25">
      <c r="B514" s="27"/>
      <c r="C514" s="27"/>
    </row>
    <row r="515" spans="2:3" ht="15.75" customHeight="1" x14ac:dyDescent="0.25">
      <c r="B515" s="27"/>
      <c r="C515" s="27"/>
    </row>
    <row r="516" spans="2:3" ht="15.75" customHeight="1" x14ac:dyDescent="0.25">
      <c r="B516" s="27"/>
      <c r="C516" s="27"/>
    </row>
    <row r="517" spans="2:3" ht="15.75" customHeight="1" x14ac:dyDescent="0.25">
      <c r="B517" s="27"/>
      <c r="C517" s="27"/>
    </row>
    <row r="518" spans="2:3" ht="15.75" customHeight="1" x14ac:dyDescent="0.25">
      <c r="B518" s="27"/>
      <c r="C518" s="27"/>
    </row>
    <row r="519" spans="2:3" ht="15.75" customHeight="1" x14ac:dyDescent="0.25">
      <c r="B519" s="27"/>
      <c r="C519" s="27"/>
    </row>
    <row r="520" spans="2:3" ht="15.75" customHeight="1" x14ac:dyDescent="0.25">
      <c r="B520" s="27"/>
      <c r="C520" s="27"/>
    </row>
    <row r="521" spans="2:3" ht="15.75" customHeight="1" x14ac:dyDescent="0.25">
      <c r="B521" s="27"/>
      <c r="C521" s="27"/>
    </row>
    <row r="522" spans="2:3" ht="15.75" customHeight="1" x14ac:dyDescent="0.25">
      <c r="B522" s="27"/>
      <c r="C522" s="27"/>
    </row>
    <row r="523" spans="2:3" ht="15.75" customHeight="1" x14ac:dyDescent="0.25">
      <c r="B523" s="27"/>
      <c r="C523" s="27"/>
    </row>
    <row r="524" spans="2:3" ht="15.75" customHeight="1" x14ac:dyDescent="0.25">
      <c r="B524" s="27"/>
      <c r="C524" s="27"/>
    </row>
    <row r="525" spans="2:3" ht="15.75" customHeight="1" x14ac:dyDescent="0.25">
      <c r="B525" s="27"/>
      <c r="C525" s="27"/>
    </row>
    <row r="526" spans="2:3" ht="15.75" customHeight="1" x14ac:dyDescent="0.25">
      <c r="B526" s="27"/>
      <c r="C526" s="27"/>
    </row>
    <row r="527" spans="2:3" ht="15.75" customHeight="1" x14ac:dyDescent="0.25">
      <c r="B527" s="27"/>
      <c r="C527" s="27"/>
    </row>
    <row r="528" spans="2:3" ht="15.75" customHeight="1" x14ac:dyDescent="0.25">
      <c r="B528" s="27"/>
      <c r="C528" s="27"/>
    </row>
    <row r="529" spans="2:3" ht="15.75" customHeight="1" x14ac:dyDescent="0.25">
      <c r="B529" s="27"/>
      <c r="C529" s="27"/>
    </row>
    <row r="530" spans="2:3" ht="15.75" customHeight="1" x14ac:dyDescent="0.25">
      <c r="B530" s="27"/>
      <c r="C530" s="27"/>
    </row>
    <row r="531" spans="2:3" ht="15.75" customHeight="1" x14ac:dyDescent="0.25">
      <c r="B531" s="27"/>
      <c r="C531" s="27"/>
    </row>
    <row r="532" spans="2:3" ht="15.75" customHeight="1" x14ac:dyDescent="0.25">
      <c r="B532" s="27"/>
      <c r="C532" s="27"/>
    </row>
    <row r="533" spans="2:3" ht="15.75" customHeight="1" x14ac:dyDescent="0.25">
      <c r="B533" s="27"/>
      <c r="C533" s="27"/>
    </row>
    <row r="534" spans="2:3" ht="15.75" customHeight="1" x14ac:dyDescent="0.25">
      <c r="B534" s="27"/>
      <c r="C534" s="27"/>
    </row>
    <row r="535" spans="2:3" ht="15.75" customHeight="1" x14ac:dyDescent="0.25">
      <c r="B535" s="27"/>
      <c r="C535" s="27"/>
    </row>
    <row r="536" spans="2:3" ht="15.75" customHeight="1" x14ac:dyDescent="0.25">
      <c r="B536" s="27"/>
      <c r="C536" s="27"/>
    </row>
    <row r="537" spans="2:3" ht="15.75" customHeight="1" x14ac:dyDescent="0.25">
      <c r="B537" s="27"/>
      <c r="C537" s="27"/>
    </row>
    <row r="538" spans="2:3" ht="15.75" customHeight="1" x14ac:dyDescent="0.25">
      <c r="B538" s="27"/>
      <c r="C538" s="27"/>
    </row>
    <row r="539" spans="2:3" ht="15.75" customHeight="1" x14ac:dyDescent="0.25">
      <c r="B539" s="27"/>
      <c r="C539" s="27"/>
    </row>
    <row r="540" spans="2:3" ht="15.75" customHeight="1" x14ac:dyDescent="0.25">
      <c r="B540" s="27"/>
      <c r="C540" s="27"/>
    </row>
    <row r="541" spans="2:3" ht="15.75" customHeight="1" x14ac:dyDescent="0.25">
      <c r="B541" s="27"/>
      <c r="C541" s="27"/>
    </row>
    <row r="542" spans="2:3" ht="15.75" customHeight="1" x14ac:dyDescent="0.25">
      <c r="B542" s="27"/>
      <c r="C542" s="27"/>
    </row>
    <row r="543" spans="2:3" ht="15.75" customHeight="1" x14ac:dyDescent="0.25">
      <c r="B543" s="27"/>
      <c r="C543" s="27"/>
    </row>
    <row r="544" spans="2:3" ht="15.75" customHeight="1" x14ac:dyDescent="0.25">
      <c r="B544" s="27"/>
      <c r="C544" s="27"/>
    </row>
    <row r="545" spans="2:3" ht="15.75" customHeight="1" x14ac:dyDescent="0.25">
      <c r="B545" s="27"/>
      <c r="C545" s="27"/>
    </row>
    <row r="546" spans="2:3" ht="15.75" customHeight="1" x14ac:dyDescent="0.25">
      <c r="B546" s="27"/>
      <c r="C546" s="27"/>
    </row>
    <row r="547" spans="2:3" ht="15.75" customHeight="1" x14ac:dyDescent="0.25">
      <c r="B547" s="27"/>
      <c r="C547" s="27"/>
    </row>
    <row r="548" spans="2:3" ht="15.75" customHeight="1" x14ac:dyDescent="0.25">
      <c r="B548" s="27"/>
      <c r="C548" s="27"/>
    </row>
    <row r="549" spans="2:3" ht="15.75" customHeight="1" x14ac:dyDescent="0.25">
      <c r="B549" s="27"/>
      <c r="C549" s="27"/>
    </row>
    <row r="550" spans="2:3" ht="15.75" customHeight="1" x14ac:dyDescent="0.25">
      <c r="B550" s="27"/>
      <c r="C550" s="27"/>
    </row>
    <row r="551" spans="2:3" ht="15.75" customHeight="1" x14ac:dyDescent="0.25">
      <c r="B551" s="27"/>
      <c r="C551" s="27"/>
    </row>
    <row r="552" spans="2:3" ht="15.75" customHeight="1" x14ac:dyDescent="0.25">
      <c r="B552" s="27"/>
      <c r="C552" s="27"/>
    </row>
    <row r="553" spans="2:3" ht="15.75" customHeight="1" x14ac:dyDescent="0.25">
      <c r="B553" s="27"/>
      <c r="C553" s="27"/>
    </row>
    <row r="554" spans="2:3" ht="15.75" customHeight="1" x14ac:dyDescent="0.25">
      <c r="B554" s="27"/>
      <c r="C554" s="27"/>
    </row>
    <row r="555" spans="2:3" ht="15.75" customHeight="1" x14ac:dyDescent="0.25">
      <c r="B555" s="27"/>
      <c r="C555" s="27"/>
    </row>
    <row r="556" spans="2:3" ht="15.75" customHeight="1" x14ac:dyDescent="0.25">
      <c r="B556" s="27"/>
      <c r="C556" s="27"/>
    </row>
    <row r="557" spans="2:3" ht="15.75" customHeight="1" x14ac:dyDescent="0.25">
      <c r="B557" s="27"/>
      <c r="C557" s="27"/>
    </row>
    <row r="558" spans="2:3" ht="15.75" customHeight="1" x14ac:dyDescent="0.25">
      <c r="B558" s="27"/>
      <c r="C558" s="27"/>
    </row>
    <row r="559" spans="2:3" ht="15.75" customHeight="1" x14ac:dyDescent="0.25">
      <c r="B559" s="27"/>
      <c r="C559" s="27"/>
    </row>
    <row r="560" spans="2:3" ht="15.75" customHeight="1" x14ac:dyDescent="0.25">
      <c r="B560" s="27"/>
      <c r="C560" s="27"/>
    </row>
    <row r="561" spans="2:3" ht="15.75" customHeight="1" x14ac:dyDescent="0.25">
      <c r="B561" s="27"/>
      <c r="C561" s="27"/>
    </row>
    <row r="562" spans="2:3" ht="15.75" customHeight="1" x14ac:dyDescent="0.25">
      <c r="B562" s="27"/>
      <c r="C562" s="27"/>
    </row>
    <row r="563" spans="2:3" ht="15.75" customHeight="1" x14ac:dyDescent="0.25">
      <c r="B563" s="27"/>
      <c r="C563" s="27"/>
    </row>
    <row r="564" spans="2:3" ht="15.75" customHeight="1" x14ac:dyDescent="0.25">
      <c r="B564" s="27"/>
      <c r="C564" s="27"/>
    </row>
    <row r="565" spans="2:3" ht="15.75" customHeight="1" x14ac:dyDescent="0.25">
      <c r="B565" s="27"/>
      <c r="C565" s="27"/>
    </row>
    <row r="566" spans="2:3" ht="15.75" customHeight="1" x14ac:dyDescent="0.25">
      <c r="B566" s="27"/>
      <c r="C566" s="27"/>
    </row>
    <row r="567" spans="2:3" ht="15.75" customHeight="1" x14ac:dyDescent="0.25">
      <c r="B567" s="27"/>
      <c r="C567" s="27"/>
    </row>
    <row r="568" spans="2:3" ht="15.75" customHeight="1" x14ac:dyDescent="0.25">
      <c r="B568" s="27"/>
      <c r="C568" s="27"/>
    </row>
    <row r="569" spans="2:3" ht="15.75" customHeight="1" x14ac:dyDescent="0.25">
      <c r="B569" s="27"/>
      <c r="C569" s="27"/>
    </row>
    <row r="570" spans="2:3" ht="15.75" customHeight="1" x14ac:dyDescent="0.25">
      <c r="B570" s="27"/>
      <c r="C570" s="27"/>
    </row>
    <row r="571" spans="2:3" ht="15.75" customHeight="1" x14ac:dyDescent="0.25">
      <c r="B571" s="27"/>
      <c r="C571" s="27"/>
    </row>
    <row r="572" spans="2:3" ht="15.75" customHeight="1" x14ac:dyDescent="0.25">
      <c r="B572" s="27"/>
      <c r="C572" s="27"/>
    </row>
    <row r="573" spans="2:3" ht="15.75" customHeight="1" x14ac:dyDescent="0.25">
      <c r="B573" s="27"/>
      <c r="C573" s="27"/>
    </row>
    <row r="574" spans="2:3" ht="15.75" customHeight="1" x14ac:dyDescent="0.25">
      <c r="B574" s="27"/>
      <c r="C574" s="27"/>
    </row>
    <row r="575" spans="2:3" ht="15.75" customHeight="1" x14ac:dyDescent="0.25">
      <c r="B575" s="27"/>
      <c r="C575" s="27"/>
    </row>
    <row r="576" spans="2:3" ht="15.75" customHeight="1" x14ac:dyDescent="0.25">
      <c r="B576" s="27"/>
      <c r="C576" s="27"/>
    </row>
    <row r="577" spans="2:3" ht="15.75" customHeight="1" x14ac:dyDescent="0.25">
      <c r="B577" s="27"/>
      <c r="C577" s="27"/>
    </row>
    <row r="578" spans="2:3" ht="15.75" customHeight="1" x14ac:dyDescent="0.25">
      <c r="B578" s="27"/>
      <c r="C578" s="27"/>
    </row>
    <row r="579" spans="2:3" ht="15.75" customHeight="1" x14ac:dyDescent="0.25">
      <c r="B579" s="27"/>
      <c r="C579" s="27"/>
    </row>
    <row r="580" spans="2:3" ht="15.75" customHeight="1" x14ac:dyDescent="0.25">
      <c r="B580" s="27"/>
      <c r="C580" s="27"/>
    </row>
    <row r="581" spans="2:3" ht="15.75" customHeight="1" x14ac:dyDescent="0.25">
      <c r="B581" s="27"/>
      <c r="C581" s="27"/>
    </row>
    <row r="582" spans="2:3" ht="15.75" customHeight="1" x14ac:dyDescent="0.25">
      <c r="B582" s="27"/>
      <c r="C582" s="27"/>
    </row>
    <row r="583" spans="2:3" ht="15.75" customHeight="1" x14ac:dyDescent="0.25">
      <c r="B583" s="27"/>
      <c r="C583" s="27"/>
    </row>
    <row r="584" spans="2:3" ht="15.75" customHeight="1" x14ac:dyDescent="0.25">
      <c r="B584" s="27"/>
      <c r="C584" s="27"/>
    </row>
    <row r="585" spans="2:3" ht="15.75" customHeight="1" x14ac:dyDescent="0.25">
      <c r="B585" s="27"/>
      <c r="C585" s="27"/>
    </row>
    <row r="586" spans="2:3" ht="15.75" customHeight="1" x14ac:dyDescent="0.25">
      <c r="B586" s="27"/>
      <c r="C586" s="27"/>
    </row>
    <row r="587" spans="2:3" ht="15.75" customHeight="1" x14ac:dyDescent="0.25">
      <c r="B587" s="27"/>
      <c r="C587" s="27"/>
    </row>
    <row r="588" spans="2:3" ht="15.75" customHeight="1" x14ac:dyDescent="0.25">
      <c r="B588" s="27"/>
      <c r="C588" s="27"/>
    </row>
    <row r="589" spans="2:3" ht="15.75" customHeight="1" x14ac:dyDescent="0.25">
      <c r="B589" s="27"/>
      <c r="C589" s="27"/>
    </row>
    <row r="590" spans="2:3" ht="15.75" customHeight="1" x14ac:dyDescent="0.25">
      <c r="B590" s="27"/>
      <c r="C590" s="27"/>
    </row>
    <row r="591" spans="2:3" ht="15.75" customHeight="1" x14ac:dyDescent="0.25">
      <c r="B591" s="27"/>
      <c r="C591" s="27"/>
    </row>
    <row r="592" spans="2:3" ht="15.75" customHeight="1" x14ac:dyDescent="0.25">
      <c r="B592" s="27"/>
      <c r="C592" s="27"/>
    </row>
    <row r="593" spans="2:3" ht="15.75" customHeight="1" x14ac:dyDescent="0.25">
      <c r="B593" s="27"/>
      <c r="C593" s="27"/>
    </row>
    <row r="594" spans="2:3" ht="15.75" customHeight="1" x14ac:dyDescent="0.25">
      <c r="B594" s="27"/>
      <c r="C594" s="27"/>
    </row>
    <row r="595" spans="2:3" ht="15.75" customHeight="1" x14ac:dyDescent="0.25">
      <c r="B595" s="27"/>
      <c r="C595" s="27"/>
    </row>
    <row r="596" spans="2:3" ht="15.75" customHeight="1" x14ac:dyDescent="0.25">
      <c r="B596" s="27"/>
      <c r="C596" s="27"/>
    </row>
    <row r="597" spans="2:3" ht="15.75" customHeight="1" x14ac:dyDescent="0.25">
      <c r="B597" s="27"/>
      <c r="C597" s="27"/>
    </row>
    <row r="598" spans="2:3" ht="15.75" customHeight="1" x14ac:dyDescent="0.25">
      <c r="B598" s="27"/>
      <c r="C598" s="27"/>
    </row>
    <row r="599" spans="2:3" ht="15.75" customHeight="1" x14ac:dyDescent="0.25">
      <c r="B599" s="27"/>
      <c r="C599" s="27"/>
    </row>
    <row r="600" spans="2:3" ht="15.75" customHeight="1" x14ac:dyDescent="0.25">
      <c r="B600" s="27"/>
      <c r="C600" s="27"/>
    </row>
    <row r="601" spans="2:3" ht="15.75" customHeight="1" x14ac:dyDescent="0.25">
      <c r="B601" s="27"/>
      <c r="C601" s="27"/>
    </row>
    <row r="602" spans="2:3" ht="15.75" customHeight="1" x14ac:dyDescent="0.25">
      <c r="B602" s="27"/>
      <c r="C602" s="27"/>
    </row>
    <row r="603" spans="2:3" ht="15.75" customHeight="1" x14ac:dyDescent="0.25">
      <c r="B603" s="27"/>
      <c r="C603" s="27"/>
    </row>
    <row r="604" spans="2:3" ht="15.75" customHeight="1" x14ac:dyDescent="0.25">
      <c r="B604" s="27"/>
      <c r="C604" s="27"/>
    </row>
    <row r="605" spans="2:3" ht="15.75" customHeight="1" x14ac:dyDescent="0.25">
      <c r="B605" s="27"/>
      <c r="C605" s="27"/>
    </row>
    <row r="606" spans="2:3" ht="15.75" customHeight="1" x14ac:dyDescent="0.25">
      <c r="B606" s="27"/>
      <c r="C606" s="27"/>
    </row>
    <row r="607" spans="2:3" ht="15.75" customHeight="1" x14ac:dyDescent="0.25">
      <c r="B607" s="27"/>
      <c r="C607" s="27"/>
    </row>
    <row r="608" spans="2:3" ht="15.75" customHeight="1" x14ac:dyDescent="0.25">
      <c r="B608" s="27"/>
      <c r="C608" s="27"/>
    </row>
    <row r="609" spans="2:3" ht="15.75" customHeight="1" x14ac:dyDescent="0.25">
      <c r="B609" s="27"/>
      <c r="C609" s="27"/>
    </row>
    <row r="610" spans="2:3" ht="15.75" customHeight="1" x14ac:dyDescent="0.25">
      <c r="B610" s="27"/>
      <c r="C610" s="27"/>
    </row>
    <row r="611" spans="2:3" ht="15.75" customHeight="1" x14ac:dyDescent="0.25">
      <c r="B611" s="27"/>
      <c r="C611" s="27"/>
    </row>
    <row r="612" spans="2:3" ht="15.75" customHeight="1" x14ac:dyDescent="0.25">
      <c r="B612" s="27"/>
      <c r="C612" s="27"/>
    </row>
    <row r="613" spans="2:3" ht="15.75" customHeight="1" x14ac:dyDescent="0.25">
      <c r="B613" s="27"/>
      <c r="C613" s="27"/>
    </row>
    <row r="614" spans="2:3" ht="15.75" customHeight="1" x14ac:dyDescent="0.25">
      <c r="B614" s="27"/>
      <c r="C614" s="27"/>
    </row>
    <row r="615" spans="2:3" ht="15.75" customHeight="1" x14ac:dyDescent="0.25">
      <c r="B615" s="27"/>
      <c r="C615" s="27"/>
    </row>
    <row r="616" spans="2:3" ht="15.75" customHeight="1" x14ac:dyDescent="0.25">
      <c r="B616" s="27"/>
      <c r="C616" s="27"/>
    </row>
    <row r="617" spans="2:3" ht="15.75" customHeight="1" x14ac:dyDescent="0.25">
      <c r="B617" s="27"/>
      <c r="C617" s="27"/>
    </row>
    <row r="618" spans="2:3" ht="15.75" customHeight="1" x14ac:dyDescent="0.25">
      <c r="B618" s="27"/>
      <c r="C618" s="27"/>
    </row>
    <row r="619" spans="2:3" ht="15.75" customHeight="1" x14ac:dyDescent="0.25">
      <c r="B619" s="27"/>
      <c r="C619" s="27"/>
    </row>
    <row r="620" spans="2:3" ht="15.75" customHeight="1" x14ac:dyDescent="0.25">
      <c r="B620" s="27"/>
      <c r="C620" s="27"/>
    </row>
    <row r="621" spans="2:3" ht="15.75" customHeight="1" x14ac:dyDescent="0.25">
      <c r="B621" s="27"/>
      <c r="C621" s="27"/>
    </row>
    <row r="622" spans="2:3" ht="15.75" customHeight="1" x14ac:dyDescent="0.25">
      <c r="B622" s="27"/>
      <c r="C622" s="27"/>
    </row>
    <row r="623" spans="2:3" ht="15.75" customHeight="1" x14ac:dyDescent="0.25">
      <c r="B623" s="27"/>
      <c r="C623" s="27"/>
    </row>
    <row r="624" spans="2:3" ht="15.75" customHeight="1" x14ac:dyDescent="0.25">
      <c r="B624" s="27"/>
      <c r="C624" s="27"/>
    </row>
    <row r="625" spans="2:3" ht="15.75" customHeight="1" x14ac:dyDescent="0.25">
      <c r="B625" s="27"/>
      <c r="C625" s="27"/>
    </row>
    <row r="626" spans="2:3" ht="15.75" customHeight="1" x14ac:dyDescent="0.25">
      <c r="B626" s="27"/>
      <c r="C626" s="27"/>
    </row>
    <row r="627" spans="2:3" ht="15.75" customHeight="1" x14ac:dyDescent="0.25">
      <c r="B627" s="27"/>
      <c r="C627" s="27"/>
    </row>
    <row r="628" spans="2:3" ht="15.75" customHeight="1" x14ac:dyDescent="0.25">
      <c r="B628" s="27"/>
      <c r="C628" s="27"/>
    </row>
    <row r="629" spans="2:3" ht="15.75" customHeight="1" x14ac:dyDescent="0.25">
      <c r="B629" s="27"/>
      <c r="C629" s="27"/>
    </row>
    <row r="630" spans="2:3" ht="15.75" customHeight="1" x14ac:dyDescent="0.25">
      <c r="B630" s="27"/>
      <c r="C630" s="27"/>
    </row>
    <row r="631" spans="2:3" ht="15.75" customHeight="1" x14ac:dyDescent="0.25">
      <c r="B631" s="27"/>
      <c r="C631" s="27"/>
    </row>
    <row r="632" spans="2:3" ht="15.75" customHeight="1" x14ac:dyDescent="0.25">
      <c r="B632" s="27"/>
      <c r="C632" s="27"/>
    </row>
    <row r="633" spans="2:3" ht="15.75" customHeight="1" x14ac:dyDescent="0.25">
      <c r="B633" s="27"/>
      <c r="C633" s="27"/>
    </row>
    <row r="634" spans="2:3" ht="15.75" customHeight="1" x14ac:dyDescent="0.25">
      <c r="B634" s="27"/>
      <c r="C634" s="27"/>
    </row>
    <row r="635" spans="2:3" ht="15.75" customHeight="1" x14ac:dyDescent="0.25">
      <c r="B635" s="27"/>
      <c r="C635" s="27"/>
    </row>
    <row r="636" spans="2:3" ht="15.75" customHeight="1" x14ac:dyDescent="0.25">
      <c r="B636" s="27"/>
      <c r="C636" s="27"/>
    </row>
    <row r="637" spans="2:3" ht="15.75" customHeight="1" x14ac:dyDescent="0.25">
      <c r="B637" s="27"/>
      <c r="C637" s="27"/>
    </row>
    <row r="638" spans="2:3" ht="15.75" customHeight="1" x14ac:dyDescent="0.25">
      <c r="B638" s="27"/>
      <c r="C638" s="27"/>
    </row>
    <row r="639" spans="2:3" ht="15.75" customHeight="1" x14ac:dyDescent="0.25">
      <c r="B639" s="27"/>
      <c r="C639" s="27"/>
    </row>
    <row r="640" spans="2:3" ht="15.75" customHeight="1" x14ac:dyDescent="0.25">
      <c r="B640" s="27"/>
      <c r="C640" s="27"/>
    </row>
    <row r="641" spans="2:3" ht="15.75" customHeight="1" x14ac:dyDescent="0.25">
      <c r="B641" s="27"/>
      <c r="C641" s="27"/>
    </row>
    <row r="642" spans="2:3" ht="15.75" customHeight="1" x14ac:dyDescent="0.25">
      <c r="B642" s="27"/>
      <c r="C642" s="27"/>
    </row>
    <row r="643" spans="2:3" ht="15.75" customHeight="1" x14ac:dyDescent="0.25">
      <c r="B643" s="27"/>
      <c r="C643" s="27"/>
    </row>
    <row r="644" spans="2:3" ht="15.75" customHeight="1" x14ac:dyDescent="0.25">
      <c r="B644" s="27"/>
      <c r="C644" s="27"/>
    </row>
    <row r="645" spans="2:3" ht="15.75" customHeight="1" x14ac:dyDescent="0.25">
      <c r="B645" s="27"/>
      <c r="C645" s="27"/>
    </row>
    <row r="646" spans="2:3" ht="15.75" customHeight="1" x14ac:dyDescent="0.25">
      <c r="B646" s="27"/>
      <c r="C646" s="27"/>
    </row>
    <row r="647" spans="2:3" ht="15.75" customHeight="1" x14ac:dyDescent="0.25">
      <c r="B647" s="27"/>
      <c r="C647" s="27"/>
    </row>
    <row r="648" spans="2:3" ht="15.75" customHeight="1" x14ac:dyDescent="0.25">
      <c r="B648" s="27"/>
      <c r="C648" s="27"/>
    </row>
    <row r="649" spans="2:3" ht="15.75" customHeight="1" x14ac:dyDescent="0.25">
      <c r="B649" s="27"/>
      <c r="C649" s="27"/>
    </row>
    <row r="650" spans="2:3" ht="15.75" customHeight="1" x14ac:dyDescent="0.25">
      <c r="B650" s="27"/>
      <c r="C650" s="27"/>
    </row>
    <row r="651" spans="2:3" ht="15.75" customHeight="1" x14ac:dyDescent="0.25">
      <c r="B651" s="27"/>
      <c r="C651" s="27"/>
    </row>
    <row r="652" spans="2:3" ht="15.75" customHeight="1" x14ac:dyDescent="0.25">
      <c r="B652" s="27"/>
      <c r="C652" s="27"/>
    </row>
    <row r="653" spans="2:3" ht="15.75" customHeight="1" x14ac:dyDescent="0.25">
      <c r="B653" s="27"/>
      <c r="C653" s="27"/>
    </row>
    <row r="654" spans="2:3" ht="15.75" customHeight="1" x14ac:dyDescent="0.25">
      <c r="B654" s="27"/>
      <c r="C654" s="27"/>
    </row>
    <row r="655" spans="2:3" ht="15.75" customHeight="1" x14ac:dyDescent="0.25">
      <c r="B655" s="27"/>
      <c r="C655" s="27"/>
    </row>
    <row r="656" spans="2:3" ht="15.75" customHeight="1" x14ac:dyDescent="0.25">
      <c r="B656" s="27"/>
      <c r="C656" s="27"/>
    </row>
    <row r="657" spans="2:3" ht="15.75" customHeight="1" x14ac:dyDescent="0.25">
      <c r="B657" s="27"/>
      <c r="C657" s="27"/>
    </row>
    <row r="658" spans="2:3" ht="15.75" customHeight="1" x14ac:dyDescent="0.25">
      <c r="B658" s="27"/>
      <c r="C658" s="27"/>
    </row>
    <row r="659" spans="2:3" ht="15.75" customHeight="1" x14ac:dyDescent="0.25">
      <c r="B659" s="27"/>
      <c r="C659" s="27"/>
    </row>
    <row r="660" spans="2:3" ht="15.75" customHeight="1" x14ac:dyDescent="0.25">
      <c r="B660" s="27"/>
      <c r="C660" s="27"/>
    </row>
    <row r="661" spans="2:3" ht="15.75" customHeight="1" x14ac:dyDescent="0.25">
      <c r="B661" s="27"/>
      <c r="C661" s="27"/>
    </row>
    <row r="662" spans="2:3" ht="15.75" customHeight="1" x14ac:dyDescent="0.25">
      <c r="B662" s="27"/>
      <c r="C662" s="27"/>
    </row>
    <row r="663" spans="2:3" ht="15.75" customHeight="1" x14ac:dyDescent="0.25">
      <c r="B663" s="27"/>
      <c r="C663" s="27"/>
    </row>
    <row r="664" spans="2:3" ht="15.75" customHeight="1" x14ac:dyDescent="0.25">
      <c r="B664" s="27"/>
      <c r="C664" s="27"/>
    </row>
    <row r="665" spans="2:3" ht="15.75" customHeight="1" x14ac:dyDescent="0.25">
      <c r="B665" s="27"/>
      <c r="C665" s="27"/>
    </row>
    <row r="666" spans="2:3" ht="15.75" customHeight="1" x14ac:dyDescent="0.25">
      <c r="B666" s="27"/>
      <c r="C666" s="27"/>
    </row>
    <row r="667" spans="2:3" ht="15.75" customHeight="1" x14ac:dyDescent="0.25">
      <c r="B667" s="27"/>
      <c r="C667" s="27"/>
    </row>
    <row r="668" spans="2:3" ht="15.75" customHeight="1" x14ac:dyDescent="0.25">
      <c r="B668" s="27"/>
      <c r="C668" s="27"/>
    </row>
    <row r="669" spans="2:3" ht="15.75" customHeight="1" x14ac:dyDescent="0.25">
      <c r="B669" s="27"/>
      <c r="C669" s="27"/>
    </row>
    <row r="670" spans="2:3" ht="15.75" customHeight="1" x14ac:dyDescent="0.25">
      <c r="B670" s="27"/>
      <c r="C670" s="27"/>
    </row>
    <row r="671" spans="2:3" ht="15.75" customHeight="1" x14ac:dyDescent="0.25">
      <c r="B671" s="27"/>
      <c r="C671" s="27"/>
    </row>
    <row r="672" spans="2:3" ht="15.75" customHeight="1" x14ac:dyDescent="0.25">
      <c r="B672" s="27"/>
      <c r="C672" s="27"/>
    </row>
    <row r="673" spans="2:3" ht="15.75" customHeight="1" x14ac:dyDescent="0.25">
      <c r="B673" s="27"/>
      <c r="C673" s="27"/>
    </row>
    <row r="674" spans="2:3" ht="15.75" customHeight="1" x14ac:dyDescent="0.25">
      <c r="B674" s="27"/>
      <c r="C674" s="27"/>
    </row>
    <row r="675" spans="2:3" ht="15.75" customHeight="1" x14ac:dyDescent="0.25">
      <c r="B675" s="27"/>
      <c r="C675" s="27"/>
    </row>
    <row r="676" spans="2:3" ht="15.75" customHeight="1" x14ac:dyDescent="0.25">
      <c r="B676" s="27"/>
      <c r="C676" s="27"/>
    </row>
    <row r="677" spans="2:3" ht="15.75" customHeight="1" x14ac:dyDescent="0.25">
      <c r="B677" s="27"/>
      <c r="C677" s="27"/>
    </row>
    <row r="678" spans="2:3" ht="15.75" customHeight="1" x14ac:dyDescent="0.25">
      <c r="B678" s="27"/>
      <c r="C678" s="27"/>
    </row>
    <row r="679" spans="2:3" ht="15.75" customHeight="1" x14ac:dyDescent="0.25">
      <c r="B679" s="27"/>
      <c r="C679" s="27"/>
    </row>
    <row r="680" spans="2:3" ht="15.75" customHeight="1" x14ac:dyDescent="0.25">
      <c r="B680" s="27"/>
      <c r="C680" s="27"/>
    </row>
    <row r="681" spans="2:3" ht="15.75" customHeight="1" x14ac:dyDescent="0.25">
      <c r="B681" s="27"/>
      <c r="C681" s="27"/>
    </row>
    <row r="682" spans="2:3" ht="15.75" customHeight="1" x14ac:dyDescent="0.25">
      <c r="B682" s="27"/>
      <c r="C682" s="27"/>
    </row>
    <row r="683" spans="2:3" ht="15.75" customHeight="1" x14ac:dyDescent="0.25">
      <c r="B683" s="27"/>
      <c r="C683" s="27"/>
    </row>
    <row r="684" spans="2:3" ht="15.75" customHeight="1" x14ac:dyDescent="0.25">
      <c r="B684" s="27"/>
      <c r="C684" s="27"/>
    </row>
    <row r="685" spans="2:3" ht="15.75" customHeight="1" x14ac:dyDescent="0.25">
      <c r="B685" s="27"/>
      <c r="C685" s="27"/>
    </row>
    <row r="686" spans="2:3" ht="15.75" customHeight="1" x14ac:dyDescent="0.25">
      <c r="B686" s="27"/>
      <c r="C686" s="27"/>
    </row>
    <row r="687" spans="2:3" ht="15.75" customHeight="1" x14ac:dyDescent="0.25">
      <c r="B687" s="27"/>
      <c r="C687" s="27"/>
    </row>
    <row r="688" spans="2:3" ht="15.75" customHeight="1" x14ac:dyDescent="0.25">
      <c r="B688" s="27"/>
      <c r="C688" s="27"/>
    </row>
    <row r="689" spans="2:3" ht="15.75" customHeight="1" x14ac:dyDescent="0.25">
      <c r="B689" s="27"/>
      <c r="C689" s="27"/>
    </row>
    <row r="690" spans="2:3" ht="15.75" customHeight="1" x14ac:dyDescent="0.25">
      <c r="B690" s="27"/>
      <c r="C690" s="27"/>
    </row>
    <row r="691" spans="2:3" ht="15.75" customHeight="1" x14ac:dyDescent="0.25">
      <c r="B691" s="27"/>
      <c r="C691" s="27"/>
    </row>
    <row r="692" spans="2:3" ht="15.75" customHeight="1" x14ac:dyDescent="0.25">
      <c r="B692" s="27"/>
      <c r="C692" s="27"/>
    </row>
    <row r="693" spans="2:3" ht="15.75" customHeight="1" x14ac:dyDescent="0.25">
      <c r="B693" s="27"/>
      <c r="C693" s="27"/>
    </row>
    <row r="694" spans="2:3" ht="15.75" customHeight="1" x14ac:dyDescent="0.25">
      <c r="B694" s="27"/>
      <c r="C694" s="27"/>
    </row>
    <row r="695" spans="2:3" ht="15.75" customHeight="1" x14ac:dyDescent="0.25">
      <c r="B695" s="27"/>
      <c r="C695" s="27"/>
    </row>
    <row r="696" spans="2:3" ht="15.75" customHeight="1" x14ac:dyDescent="0.25">
      <c r="B696" s="27"/>
      <c r="C696" s="27"/>
    </row>
    <row r="697" spans="2:3" ht="15.75" customHeight="1" x14ac:dyDescent="0.25">
      <c r="B697" s="27"/>
      <c r="C697" s="27"/>
    </row>
    <row r="698" spans="2:3" ht="15.75" customHeight="1" x14ac:dyDescent="0.25">
      <c r="B698" s="27"/>
      <c r="C698" s="27"/>
    </row>
    <row r="699" spans="2:3" ht="15.75" customHeight="1" x14ac:dyDescent="0.25">
      <c r="B699" s="27"/>
      <c r="C699" s="27"/>
    </row>
    <row r="700" spans="2:3" ht="15.75" customHeight="1" x14ac:dyDescent="0.25">
      <c r="B700" s="27"/>
      <c r="C700" s="27"/>
    </row>
    <row r="701" spans="2:3" ht="15.75" customHeight="1" x14ac:dyDescent="0.25">
      <c r="B701" s="27"/>
      <c r="C701" s="27"/>
    </row>
    <row r="702" spans="2:3" ht="15.75" customHeight="1" x14ac:dyDescent="0.25">
      <c r="B702" s="27"/>
      <c r="C702" s="27"/>
    </row>
    <row r="703" spans="2:3" ht="15.75" customHeight="1" x14ac:dyDescent="0.25">
      <c r="B703" s="27"/>
      <c r="C703" s="27"/>
    </row>
    <row r="704" spans="2:3" ht="15.75" customHeight="1" x14ac:dyDescent="0.25">
      <c r="B704" s="27"/>
      <c r="C704" s="27"/>
    </row>
    <row r="705" spans="2:3" ht="15.75" customHeight="1" x14ac:dyDescent="0.25">
      <c r="B705" s="27"/>
      <c r="C705" s="27"/>
    </row>
    <row r="706" spans="2:3" ht="15.75" customHeight="1" x14ac:dyDescent="0.25">
      <c r="B706" s="27"/>
      <c r="C706" s="27"/>
    </row>
    <row r="707" spans="2:3" ht="15.75" customHeight="1" x14ac:dyDescent="0.25">
      <c r="B707" s="27"/>
      <c r="C707" s="27"/>
    </row>
    <row r="708" spans="2:3" ht="15.75" customHeight="1" x14ac:dyDescent="0.25">
      <c r="B708" s="27"/>
      <c r="C708" s="27"/>
    </row>
    <row r="709" spans="2:3" ht="15.75" customHeight="1" x14ac:dyDescent="0.25">
      <c r="B709" s="27"/>
      <c r="C709" s="27"/>
    </row>
    <row r="710" spans="2:3" ht="15.75" customHeight="1" x14ac:dyDescent="0.25">
      <c r="B710" s="27"/>
      <c r="C710" s="27"/>
    </row>
    <row r="711" spans="2:3" ht="15.75" customHeight="1" x14ac:dyDescent="0.25">
      <c r="B711" s="27"/>
      <c r="C711" s="27"/>
    </row>
    <row r="712" spans="2:3" ht="15.75" customHeight="1" x14ac:dyDescent="0.25">
      <c r="B712" s="27"/>
      <c r="C712" s="27"/>
    </row>
    <row r="713" spans="2:3" ht="15.75" customHeight="1" x14ac:dyDescent="0.25">
      <c r="B713" s="27"/>
      <c r="C713" s="27"/>
    </row>
    <row r="714" spans="2:3" ht="15.75" customHeight="1" x14ac:dyDescent="0.25">
      <c r="B714" s="27"/>
      <c r="C714" s="27"/>
    </row>
    <row r="715" spans="2:3" ht="15.75" customHeight="1" x14ac:dyDescent="0.25">
      <c r="B715" s="27"/>
      <c r="C715" s="27"/>
    </row>
    <row r="716" spans="2:3" ht="15.75" customHeight="1" x14ac:dyDescent="0.25">
      <c r="B716" s="27"/>
      <c r="C716" s="27"/>
    </row>
    <row r="717" spans="2:3" ht="15.75" customHeight="1" x14ac:dyDescent="0.25">
      <c r="B717" s="27"/>
      <c r="C717" s="27"/>
    </row>
    <row r="718" spans="2:3" ht="15.75" customHeight="1" x14ac:dyDescent="0.25">
      <c r="B718" s="27"/>
      <c r="C718" s="27"/>
    </row>
    <row r="719" spans="2:3" ht="15.75" customHeight="1" x14ac:dyDescent="0.25">
      <c r="B719" s="27"/>
      <c r="C719" s="27"/>
    </row>
    <row r="720" spans="2:3" ht="15.75" customHeight="1" x14ac:dyDescent="0.25">
      <c r="B720" s="27"/>
      <c r="C720" s="27"/>
    </row>
    <row r="721" spans="2:3" ht="15.75" customHeight="1" x14ac:dyDescent="0.25">
      <c r="B721" s="27"/>
      <c r="C721" s="27"/>
    </row>
    <row r="722" spans="2:3" ht="15.75" customHeight="1" x14ac:dyDescent="0.25">
      <c r="B722" s="27"/>
      <c r="C722" s="27"/>
    </row>
    <row r="723" spans="2:3" ht="15.75" customHeight="1" x14ac:dyDescent="0.25">
      <c r="B723" s="27"/>
      <c r="C723" s="27"/>
    </row>
    <row r="724" spans="2:3" ht="15.75" customHeight="1" x14ac:dyDescent="0.25">
      <c r="B724" s="27"/>
      <c r="C724" s="27"/>
    </row>
    <row r="725" spans="2:3" ht="15.75" customHeight="1" x14ac:dyDescent="0.25">
      <c r="B725" s="27"/>
      <c r="C725" s="27"/>
    </row>
    <row r="726" spans="2:3" ht="15.75" customHeight="1" x14ac:dyDescent="0.25">
      <c r="B726" s="27"/>
      <c r="C726" s="27"/>
    </row>
    <row r="727" spans="2:3" ht="15.75" customHeight="1" x14ac:dyDescent="0.25">
      <c r="B727" s="27"/>
      <c r="C727" s="27"/>
    </row>
    <row r="728" spans="2:3" ht="15.75" customHeight="1" x14ac:dyDescent="0.25">
      <c r="B728" s="27"/>
      <c r="C728" s="27"/>
    </row>
    <row r="729" spans="2:3" ht="15.75" customHeight="1" x14ac:dyDescent="0.25">
      <c r="B729" s="27"/>
      <c r="C729" s="27"/>
    </row>
    <row r="730" spans="2:3" ht="15.75" customHeight="1" x14ac:dyDescent="0.25">
      <c r="B730" s="27"/>
      <c r="C730" s="27"/>
    </row>
    <row r="731" spans="2:3" ht="15.75" customHeight="1" x14ac:dyDescent="0.25">
      <c r="B731" s="27"/>
      <c r="C731" s="27"/>
    </row>
    <row r="732" spans="2:3" ht="15.75" customHeight="1" x14ac:dyDescent="0.25">
      <c r="B732" s="27"/>
      <c r="C732" s="27"/>
    </row>
    <row r="733" spans="2:3" ht="15.75" customHeight="1" x14ac:dyDescent="0.25">
      <c r="B733" s="27"/>
      <c r="C733" s="27"/>
    </row>
    <row r="734" spans="2:3" ht="15.75" customHeight="1" x14ac:dyDescent="0.25">
      <c r="B734" s="27"/>
      <c r="C734" s="27"/>
    </row>
    <row r="735" spans="2:3" ht="15.75" customHeight="1" x14ac:dyDescent="0.25">
      <c r="B735" s="27"/>
      <c r="C735" s="27"/>
    </row>
    <row r="736" spans="2:3" ht="15.75" customHeight="1" x14ac:dyDescent="0.25">
      <c r="B736" s="27"/>
      <c r="C736" s="27"/>
    </row>
    <row r="737" spans="2:3" ht="15.75" customHeight="1" x14ac:dyDescent="0.25">
      <c r="B737" s="27"/>
      <c r="C737" s="27"/>
    </row>
    <row r="738" spans="2:3" ht="15.75" customHeight="1" x14ac:dyDescent="0.25">
      <c r="B738" s="27"/>
      <c r="C738" s="27"/>
    </row>
    <row r="739" spans="2:3" ht="15.75" customHeight="1" x14ac:dyDescent="0.25">
      <c r="B739" s="27"/>
      <c r="C739" s="27"/>
    </row>
    <row r="740" spans="2:3" ht="15.75" customHeight="1" x14ac:dyDescent="0.25">
      <c r="B740" s="27"/>
      <c r="C740" s="27"/>
    </row>
    <row r="741" spans="2:3" ht="15.75" customHeight="1" x14ac:dyDescent="0.25">
      <c r="B741" s="27"/>
      <c r="C741" s="27"/>
    </row>
    <row r="742" spans="2:3" ht="15.75" customHeight="1" x14ac:dyDescent="0.25">
      <c r="B742" s="27"/>
      <c r="C742" s="27"/>
    </row>
    <row r="743" spans="2:3" ht="15.75" customHeight="1" x14ac:dyDescent="0.25">
      <c r="B743" s="27"/>
      <c r="C743" s="27"/>
    </row>
    <row r="744" spans="2:3" ht="15.75" customHeight="1" x14ac:dyDescent="0.25">
      <c r="B744" s="27"/>
      <c r="C744" s="27"/>
    </row>
    <row r="745" spans="2:3" ht="15.75" customHeight="1" x14ac:dyDescent="0.25">
      <c r="B745" s="27"/>
      <c r="C745" s="27"/>
    </row>
    <row r="746" spans="2:3" ht="15.75" customHeight="1" x14ac:dyDescent="0.25">
      <c r="B746" s="27"/>
      <c r="C746" s="27"/>
    </row>
    <row r="747" spans="2:3" ht="15.75" customHeight="1" x14ac:dyDescent="0.25">
      <c r="B747" s="27"/>
      <c r="C747" s="27"/>
    </row>
    <row r="748" spans="2:3" ht="15.75" customHeight="1" x14ac:dyDescent="0.25">
      <c r="B748" s="27"/>
      <c r="C748" s="27"/>
    </row>
    <row r="749" spans="2:3" ht="15.75" customHeight="1" x14ac:dyDescent="0.25">
      <c r="B749" s="27"/>
      <c r="C749" s="27"/>
    </row>
    <row r="750" spans="2:3" ht="15.75" customHeight="1" x14ac:dyDescent="0.25">
      <c r="B750" s="27"/>
      <c r="C750" s="27"/>
    </row>
    <row r="751" spans="2:3" ht="15.75" customHeight="1" x14ac:dyDescent="0.25">
      <c r="B751" s="27"/>
      <c r="C751" s="27"/>
    </row>
    <row r="752" spans="2:3" ht="15.75" customHeight="1" x14ac:dyDescent="0.25">
      <c r="B752" s="27"/>
      <c r="C752" s="27"/>
    </row>
    <row r="753" spans="2:3" ht="15.75" customHeight="1" x14ac:dyDescent="0.25">
      <c r="B753" s="27"/>
      <c r="C753" s="27"/>
    </row>
    <row r="754" spans="2:3" ht="15.75" customHeight="1" x14ac:dyDescent="0.25">
      <c r="B754" s="27"/>
      <c r="C754" s="27"/>
    </row>
    <row r="755" spans="2:3" ht="15.75" customHeight="1" x14ac:dyDescent="0.25">
      <c r="B755" s="27"/>
      <c r="C755" s="27"/>
    </row>
    <row r="756" spans="2:3" ht="15.75" customHeight="1" x14ac:dyDescent="0.25">
      <c r="B756" s="27"/>
      <c r="C756" s="27"/>
    </row>
    <row r="757" spans="2:3" ht="15.75" customHeight="1" x14ac:dyDescent="0.25">
      <c r="B757" s="27"/>
      <c r="C757" s="27"/>
    </row>
    <row r="758" spans="2:3" ht="15.75" customHeight="1" x14ac:dyDescent="0.25">
      <c r="B758" s="27"/>
      <c r="C758" s="27"/>
    </row>
    <row r="759" spans="2:3" ht="15.75" customHeight="1" x14ac:dyDescent="0.25">
      <c r="B759" s="27"/>
      <c r="C759" s="27"/>
    </row>
    <row r="760" spans="2:3" ht="15.75" customHeight="1" x14ac:dyDescent="0.25">
      <c r="B760" s="27"/>
      <c r="C760" s="27"/>
    </row>
    <row r="761" spans="2:3" ht="15.75" customHeight="1" x14ac:dyDescent="0.25">
      <c r="B761" s="27"/>
      <c r="C761" s="27"/>
    </row>
    <row r="762" spans="2:3" ht="15.75" customHeight="1" x14ac:dyDescent="0.25">
      <c r="B762" s="27"/>
      <c r="C762" s="27"/>
    </row>
    <row r="763" spans="2:3" ht="15.75" customHeight="1" x14ac:dyDescent="0.25">
      <c r="B763" s="27"/>
      <c r="C763" s="27"/>
    </row>
    <row r="764" spans="2:3" ht="15.75" customHeight="1" x14ac:dyDescent="0.25">
      <c r="B764" s="27"/>
      <c r="C764" s="27"/>
    </row>
    <row r="765" spans="2:3" ht="15.75" customHeight="1" x14ac:dyDescent="0.25">
      <c r="B765" s="27"/>
      <c r="C765" s="27"/>
    </row>
    <row r="766" spans="2:3" ht="15.75" customHeight="1" x14ac:dyDescent="0.25">
      <c r="B766" s="27"/>
      <c r="C766" s="27"/>
    </row>
    <row r="767" spans="2:3" ht="15.75" customHeight="1" x14ac:dyDescent="0.25">
      <c r="B767" s="27"/>
      <c r="C767" s="27"/>
    </row>
    <row r="768" spans="2:3" ht="15.75" customHeight="1" x14ac:dyDescent="0.25">
      <c r="B768" s="27"/>
      <c r="C768" s="27"/>
    </row>
    <row r="769" spans="2:3" ht="15.75" customHeight="1" x14ac:dyDescent="0.25">
      <c r="B769" s="27"/>
      <c r="C769" s="27"/>
    </row>
    <row r="770" spans="2:3" ht="15.75" customHeight="1" x14ac:dyDescent="0.25">
      <c r="B770" s="27"/>
      <c r="C770" s="27"/>
    </row>
    <row r="771" spans="2:3" ht="15.75" customHeight="1" x14ac:dyDescent="0.25">
      <c r="B771" s="27"/>
      <c r="C771" s="27"/>
    </row>
    <row r="772" spans="2:3" ht="15.75" customHeight="1" x14ac:dyDescent="0.25">
      <c r="B772" s="27"/>
      <c r="C772" s="27"/>
    </row>
    <row r="773" spans="2:3" ht="15.75" customHeight="1" x14ac:dyDescent="0.25">
      <c r="B773" s="27"/>
      <c r="C773" s="27"/>
    </row>
    <row r="774" spans="2:3" ht="15.75" customHeight="1" x14ac:dyDescent="0.25">
      <c r="B774" s="27"/>
      <c r="C774" s="27"/>
    </row>
    <row r="775" spans="2:3" ht="15.75" customHeight="1" x14ac:dyDescent="0.25">
      <c r="B775" s="27"/>
      <c r="C775" s="27"/>
    </row>
    <row r="776" spans="2:3" ht="15.75" customHeight="1" x14ac:dyDescent="0.25">
      <c r="B776" s="27"/>
      <c r="C776" s="27"/>
    </row>
    <row r="777" spans="2:3" ht="15.75" customHeight="1" x14ac:dyDescent="0.25">
      <c r="B777" s="27"/>
      <c r="C777" s="27"/>
    </row>
    <row r="778" spans="2:3" ht="15.75" customHeight="1" x14ac:dyDescent="0.25">
      <c r="B778" s="27"/>
      <c r="C778" s="27"/>
    </row>
    <row r="779" spans="2:3" ht="15.75" customHeight="1" x14ac:dyDescent="0.25">
      <c r="B779" s="27"/>
      <c r="C779" s="27"/>
    </row>
    <row r="780" spans="2:3" ht="15.75" customHeight="1" x14ac:dyDescent="0.25">
      <c r="B780" s="27"/>
      <c r="C780" s="27"/>
    </row>
    <row r="781" spans="2:3" ht="15.75" customHeight="1" x14ac:dyDescent="0.25">
      <c r="B781" s="27"/>
      <c r="C781" s="27"/>
    </row>
    <row r="782" spans="2:3" ht="15.75" customHeight="1" x14ac:dyDescent="0.25">
      <c r="B782" s="27"/>
      <c r="C782" s="27"/>
    </row>
    <row r="783" spans="2:3" ht="15.75" customHeight="1" x14ac:dyDescent="0.25">
      <c r="B783" s="27"/>
      <c r="C783" s="27"/>
    </row>
    <row r="784" spans="2:3" ht="15.75" customHeight="1" x14ac:dyDescent="0.25">
      <c r="B784" s="27"/>
      <c r="C784" s="27"/>
    </row>
    <row r="785" spans="2:3" ht="15.75" customHeight="1" x14ac:dyDescent="0.25">
      <c r="B785" s="27"/>
      <c r="C785" s="27"/>
    </row>
    <row r="786" spans="2:3" ht="15.75" customHeight="1" x14ac:dyDescent="0.25">
      <c r="B786" s="27"/>
      <c r="C786" s="27"/>
    </row>
    <row r="787" spans="2:3" ht="15.75" customHeight="1" x14ac:dyDescent="0.25">
      <c r="B787" s="27"/>
      <c r="C787" s="27"/>
    </row>
    <row r="788" spans="2:3" ht="15.75" customHeight="1" x14ac:dyDescent="0.25">
      <c r="B788" s="27"/>
      <c r="C788" s="27"/>
    </row>
    <row r="789" spans="2:3" ht="15.75" customHeight="1" x14ac:dyDescent="0.25">
      <c r="B789" s="27"/>
      <c r="C789" s="27"/>
    </row>
    <row r="790" spans="2:3" ht="15.75" customHeight="1" x14ac:dyDescent="0.25">
      <c r="B790" s="27"/>
      <c r="C790" s="27"/>
    </row>
    <row r="791" spans="2:3" ht="15.75" customHeight="1" x14ac:dyDescent="0.25">
      <c r="B791" s="27"/>
      <c r="C791" s="27"/>
    </row>
    <row r="792" spans="2:3" ht="15.75" customHeight="1" x14ac:dyDescent="0.25">
      <c r="B792" s="27"/>
      <c r="C792" s="27"/>
    </row>
    <row r="793" spans="2:3" ht="15.75" customHeight="1" x14ac:dyDescent="0.25">
      <c r="B793" s="27"/>
      <c r="C793" s="27"/>
    </row>
    <row r="794" spans="2:3" ht="15.75" customHeight="1" x14ac:dyDescent="0.25">
      <c r="B794" s="27"/>
      <c r="C794" s="27"/>
    </row>
    <row r="795" spans="2:3" ht="15.75" customHeight="1" x14ac:dyDescent="0.25">
      <c r="B795" s="27"/>
      <c r="C795" s="27"/>
    </row>
    <row r="796" spans="2:3" ht="15.75" customHeight="1" x14ac:dyDescent="0.25">
      <c r="B796" s="27"/>
      <c r="C796" s="27"/>
    </row>
    <row r="797" spans="2:3" ht="15.75" customHeight="1" x14ac:dyDescent="0.25">
      <c r="B797" s="27"/>
      <c r="C797" s="27"/>
    </row>
    <row r="798" spans="2:3" ht="15.75" customHeight="1" x14ac:dyDescent="0.25">
      <c r="B798" s="27"/>
      <c r="C798" s="27"/>
    </row>
    <row r="799" spans="2:3" ht="15.75" customHeight="1" x14ac:dyDescent="0.25">
      <c r="B799" s="27"/>
      <c r="C799" s="27"/>
    </row>
    <row r="800" spans="2:3" ht="15.75" customHeight="1" x14ac:dyDescent="0.25">
      <c r="B800" s="27"/>
      <c r="C800" s="27"/>
    </row>
    <row r="801" spans="2:3" ht="15.75" customHeight="1" x14ac:dyDescent="0.25">
      <c r="B801" s="27"/>
      <c r="C801" s="27"/>
    </row>
    <row r="802" spans="2:3" ht="15.75" customHeight="1" x14ac:dyDescent="0.25">
      <c r="B802" s="27"/>
      <c r="C802" s="27"/>
    </row>
    <row r="803" spans="2:3" ht="15.75" customHeight="1" x14ac:dyDescent="0.25">
      <c r="B803" s="27"/>
      <c r="C803" s="27"/>
    </row>
    <row r="804" spans="2:3" ht="15.75" customHeight="1" x14ac:dyDescent="0.25">
      <c r="B804" s="27"/>
      <c r="C804" s="27"/>
    </row>
    <row r="805" spans="2:3" ht="15.75" customHeight="1" x14ac:dyDescent="0.25">
      <c r="B805" s="27"/>
      <c r="C805" s="27"/>
    </row>
    <row r="806" spans="2:3" ht="15.75" customHeight="1" x14ac:dyDescent="0.25">
      <c r="B806" s="27"/>
      <c r="C806" s="27"/>
    </row>
    <row r="807" spans="2:3" ht="15.75" customHeight="1" x14ac:dyDescent="0.25">
      <c r="B807" s="27"/>
      <c r="C807" s="27"/>
    </row>
    <row r="808" spans="2:3" ht="15.75" customHeight="1" x14ac:dyDescent="0.25">
      <c r="B808" s="27"/>
      <c r="C808" s="27"/>
    </row>
    <row r="809" spans="2:3" ht="15.75" customHeight="1" x14ac:dyDescent="0.25">
      <c r="B809" s="27"/>
      <c r="C809" s="27"/>
    </row>
    <row r="810" spans="2:3" ht="15.75" customHeight="1" x14ac:dyDescent="0.25">
      <c r="B810" s="27"/>
      <c r="C810" s="27"/>
    </row>
    <row r="811" spans="2:3" ht="15.75" customHeight="1" x14ac:dyDescent="0.25">
      <c r="B811" s="27"/>
      <c r="C811" s="27"/>
    </row>
    <row r="812" spans="2:3" ht="15.75" customHeight="1" x14ac:dyDescent="0.25">
      <c r="B812" s="27"/>
      <c r="C812" s="27"/>
    </row>
    <row r="813" spans="2:3" ht="15.75" customHeight="1" x14ac:dyDescent="0.25">
      <c r="B813" s="27"/>
      <c r="C813" s="27"/>
    </row>
    <row r="814" spans="2:3" ht="15.75" customHeight="1" x14ac:dyDescent="0.25">
      <c r="B814" s="27"/>
      <c r="C814" s="27"/>
    </row>
    <row r="815" spans="2:3" ht="15.75" customHeight="1" x14ac:dyDescent="0.25">
      <c r="B815" s="27"/>
      <c r="C815" s="27"/>
    </row>
    <row r="816" spans="2:3" ht="15.75" customHeight="1" x14ac:dyDescent="0.25">
      <c r="B816" s="27"/>
      <c r="C816" s="27"/>
    </row>
    <row r="817" spans="2:3" ht="15.75" customHeight="1" x14ac:dyDescent="0.25">
      <c r="B817" s="27"/>
      <c r="C817" s="27"/>
    </row>
    <row r="818" spans="2:3" ht="15.75" customHeight="1" x14ac:dyDescent="0.25">
      <c r="B818" s="27"/>
      <c r="C818" s="27"/>
    </row>
    <row r="819" spans="2:3" ht="15.75" customHeight="1" x14ac:dyDescent="0.25">
      <c r="B819" s="27"/>
      <c r="C819" s="27"/>
    </row>
    <row r="820" spans="2:3" ht="15.75" customHeight="1" x14ac:dyDescent="0.25">
      <c r="B820" s="27"/>
      <c r="C820" s="27"/>
    </row>
    <row r="821" spans="2:3" ht="15.75" customHeight="1" x14ac:dyDescent="0.25">
      <c r="B821" s="27"/>
      <c r="C821" s="27"/>
    </row>
    <row r="822" spans="2:3" ht="15.75" customHeight="1" x14ac:dyDescent="0.25">
      <c r="B822" s="27"/>
      <c r="C822" s="27"/>
    </row>
    <row r="823" spans="2:3" ht="15.75" customHeight="1" x14ac:dyDescent="0.25">
      <c r="B823" s="27"/>
      <c r="C823" s="27"/>
    </row>
    <row r="824" spans="2:3" ht="15.75" customHeight="1" x14ac:dyDescent="0.25">
      <c r="B824" s="27"/>
      <c r="C824" s="27"/>
    </row>
    <row r="825" spans="2:3" ht="15.75" customHeight="1" x14ac:dyDescent="0.25">
      <c r="B825" s="27"/>
      <c r="C825" s="27"/>
    </row>
    <row r="826" spans="2:3" ht="15.75" customHeight="1" x14ac:dyDescent="0.25">
      <c r="B826" s="27"/>
      <c r="C826" s="27"/>
    </row>
    <row r="827" spans="2:3" ht="15.75" customHeight="1" x14ac:dyDescent="0.25">
      <c r="B827" s="27"/>
      <c r="C827" s="27"/>
    </row>
    <row r="828" spans="2:3" ht="15.75" customHeight="1" x14ac:dyDescent="0.25">
      <c r="B828" s="27"/>
      <c r="C828" s="27"/>
    </row>
    <row r="829" spans="2:3" ht="15.75" customHeight="1" x14ac:dyDescent="0.25">
      <c r="B829" s="27"/>
      <c r="C829" s="27"/>
    </row>
    <row r="830" spans="2:3" ht="15.75" customHeight="1" x14ac:dyDescent="0.25">
      <c r="B830" s="27"/>
      <c r="C830" s="27"/>
    </row>
    <row r="831" spans="2:3" ht="15.75" customHeight="1" x14ac:dyDescent="0.25">
      <c r="B831" s="27"/>
      <c r="C831" s="27"/>
    </row>
    <row r="832" spans="2:3" ht="15.75" customHeight="1" x14ac:dyDescent="0.25">
      <c r="B832" s="27"/>
      <c r="C832" s="27"/>
    </row>
    <row r="833" spans="2:3" ht="15.75" customHeight="1" x14ac:dyDescent="0.25">
      <c r="B833" s="27"/>
      <c r="C833" s="27"/>
    </row>
    <row r="834" spans="2:3" ht="15.75" customHeight="1" x14ac:dyDescent="0.25">
      <c r="B834" s="27"/>
      <c r="C834" s="27"/>
    </row>
    <row r="835" spans="2:3" ht="15.75" customHeight="1" x14ac:dyDescent="0.25">
      <c r="B835" s="27"/>
      <c r="C835" s="27"/>
    </row>
    <row r="836" spans="2:3" ht="15.75" customHeight="1" x14ac:dyDescent="0.25">
      <c r="B836" s="27"/>
      <c r="C836" s="27"/>
    </row>
    <row r="837" spans="2:3" ht="15.75" customHeight="1" x14ac:dyDescent="0.25">
      <c r="B837" s="27"/>
      <c r="C837" s="27"/>
    </row>
    <row r="838" spans="2:3" ht="15.75" customHeight="1" x14ac:dyDescent="0.25">
      <c r="B838" s="27"/>
      <c r="C838" s="27"/>
    </row>
    <row r="839" spans="2:3" ht="15.75" customHeight="1" x14ac:dyDescent="0.25">
      <c r="B839" s="27"/>
      <c r="C839" s="27"/>
    </row>
    <row r="840" spans="2:3" ht="15.75" customHeight="1" x14ac:dyDescent="0.25">
      <c r="B840" s="27"/>
      <c r="C840" s="27"/>
    </row>
    <row r="841" spans="2:3" ht="15.75" customHeight="1" x14ac:dyDescent="0.25">
      <c r="B841" s="27"/>
      <c r="C841" s="27"/>
    </row>
    <row r="842" spans="2:3" ht="15.75" customHeight="1" x14ac:dyDescent="0.25">
      <c r="B842" s="27"/>
      <c r="C842" s="27"/>
    </row>
    <row r="843" spans="2:3" ht="15.75" customHeight="1" x14ac:dyDescent="0.25">
      <c r="B843" s="27"/>
      <c r="C843" s="27"/>
    </row>
    <row r="844" spans="2:3" ht="15.75" customHeight="1" x14ac:dyDescent="0.25">
      <c r="B844" s="27"/>
      <c r="C844" s="27"/>
    </row>
    <row r="845" spans="2:3" ht="15.75" customHeight="1" x14ac:dyDescent="0.25">
      <c r="B845" s="27"/>
      <c r="C845" s="27"/>
    </row>
    <row r="846" spans="2:3" ht="15.75" customHeight="1" x14ac:dyDescent="0.25">
      <c r="B846" s="27"/>
      <c r="C846" s="27"/>
    </row>
    <row r="847" spans="2:3" ht="15.75" customHeight="1" x14ac:dyDescent="0.25">
      <c r="B847" s="27"/>
      <c r="C847" s="27"/>
    </row>
    <row r="848" spans="2:3" ht="15.75" customHeight="1" x14ac:dyDescent="0.25">
      <c r="B848" s="27"/>
      <c r="C848" s="27"/>
    </row>
    <row r="849" spans="2:3" ht="15.75" customHeight="1" x14ac:dyDescent="0.25">
      <c r="B849" s="27"/>
      <c r="C849" s="27"/>
    </row>
    <row r="850" spans="2:3" ht="15.75" customHeight="1" x14ac:dyDescent="0.25">
      <c r="B850" s="27"/>
      <c r="C850" s="27"/>
    </row>
    <row r="851" spans="2:3" ht="15.75" customHeight="1" x14ac:dyDescent="0.25">
      <c r="B851" s="27"/>
      <c r="C851" s="27"/>
    </row>
    <row r="852" spans="2:3" ht="15.75" customHeight="1" x14ac:dyDescent="0.25">
      <c r="B852" s="27"/>
      <c r="C852" s="27"/>
    </row>
    <row r="853" spans="2:3" ht="15.75" customHeight="1" x14ac:dyDescent="0.25">
      <c r="B853" s="27"/>
      <c r="C853" s="27"/>
    </row>
    <row r="854" spans="2:3" ht="15.75" customHeight="1" x14ac:dyDescent="0.25">
      <c r="B854" s="27"/>
      <c r="C854" s="27"/>
    </row>
    <row r="855" spans="2:3" ht="15.75" customHeight="1" x14ac:dyDescent="0.25">
      <c r="B855" s="27"/>
      <c r="C855" s="27"/>
    </row>
    <row r="856" spans="2:3" ht="15.75" customHeight="1" x14ac:dyDescent="0.25">
      <c r="B856" s="27"/>
      <c r="C856" s="27"/>
    </row>
    <row r="857" spans="2:3" ht="15.75" customHeight="1" x14ac:dyDescent="0.25">
      <c r="B857" s="27"/>
      <c r="C857" s="27"/>
    </row>
    <row r="858" spans="2:3" ht="15.75" customHeight="1" x14ac:dyDescent="0.25">
      <c r="B858" s="27"/>
      <c r="C858" s="27"/>
    </row>
    <row r="859" spans="2:3" ht="15.75" customHeight="1" x14ac:dyDescent="0.25">
      <c r="B859" s="27"/>
      <c r="C859" s="27"/>
    </row>
    <row r="860" spans="2:3" ht="15.75" customHeight="1" x14ac:dyDescent="0.25">
      <c r="B860" s="27"/>
      <c r="C860" s="27"/>
    </row>
    <row r="861" spans="2:3" ht="15.75" customHeight="1" x14ac:dyDescent="0.25">
      <c r="B861" s="27"/>
      <c r="C861" s="27"/>
    </row>
    <row r="862" spans="2:3" ht="15.75" customHeight="1" x14ac:dyDescent="0.25">
      <c r="B862" s="27"/>
      <c r="C862" s="27"/>
    </row>
    <row r="863" spans="2:3" ht="15.75" customHeight="1" x14ac:dyDescent="0.25">
      <c r="B863" s="27"/>
      <c r="C863" s="27"/>
    </row>
    <row r="864" spans="2:3" ht="15.75" customHeight="1" x14ac:dyDescent="0.25">
      <c r="B864" s="27"/>
      <c r="C864" s="27"/>
    </row>
    <row r="865" spans="2:3" ht="15.75" customHeight="1" x14ac:dyDescent="0.25">
      <c r="B865" s="27"/>
      <c r="C865" s="27"/>
    </row>
    <row r="866" spans="2:3" ht="15.75" customHeight="1" x14ac:dyDescent="0.25">
      <c r="B866" s="27"/>
      <c r="C866" s="27"/>
    </row>
    <row r="867" spans="2:3" ht="15.75" customHeight="1" x14ac:dyDescent="0.25">
      <c r="B867" s="27"/>
      <c r="C867" s="27"/>
    </row>
    <row r="868" spans="2:3" ht="15.75" customHeight="1" x14ac:dyDescent="0.25">
      <c r="B868" s="27"/>
      <c r="C868" s="27"/>
    </row>
    <row r="869" spans="2:3" ht="15.75" customHeight="1" x14ac:dyDescent="0.25">
      <c r="B869" s="27"/>
      <c r="C869" s="27"/>
    </row>
    <row r="870" spans="2:3" ht="15.75" customHeight="1" x14ac:dyDescent="0.25">
      <c r="B870" s="27"/>
      <c r="C870" s="27"/>
    </row>
    <row r="871" spans="2:3" ht="15.75" customHeight="1" x14ac:dyDescent="0.25">
      <c r="B871" s="27"/>
      <c r="C871" s="27"/>
    </row>
    <row r="872" spans="2:3" ht="15.75" customHeight="1" x14ac:dyDescent="0.25">
      <c r="B872" s="27"/>
      <c r="C872" s="27"/>
    </row>
    <row r="873" spans="2:3" ht="15.75" customHeight="1" x14ac:dyDescent="0.25">
      <c r="B873" s="27"/>
      <c r="C873" s="27"/>
    </row>
    <row r="874" spans="2:3" ht="15.75" customHeight="1" x14ac:dyDescent="0.25">
      <c r="B874" s="27"/>
      <c r="C874" s="27"/>
    </row>
    <row r="875" spans="2:3" ht="15.75" customHeight="1" x14ac:dyDescent="0.25">
      <c r="B875" s="27"/>
      <c r="C875" s="27"/>
    </row>
    <row r="876" spans="2:3" ht="15.75" customHeight="1" x14ac:dyDescent="0.25">
      <c r="B876" s="27"/>
      <c r="C876" s="27"/>
    </row>
    <row r="877" spans="2:3" ht="15.75" customHeight="1" x14ac:dyDescent="0.25">
      <c r="B877" s="27"/>
      <c r="C877" s="27"/>
    </row>
    <row r="878" spans="2:3" ht="15.75" customHeight="1" x14ac:dyDescent="0.25">
      <c r="B878" s="27"/>
      <c r="C878" s="27"/>
    </row>
    <row r="879" spans="2:3" ht="15.75" customHeight="1" x14ac:dyDescent="0.25">
      <c r="B879" s="27"/>
      <c r="C879" s="27"/>
    </row>
    <row r="880" spans="2:3" ht="15.75" customHeight="1" x14ac:dyDescent="0.25">
      <c r="B880" s="27"/>
      <c r="C880" s="27"/>
    </row>
    <row r="881" spans="2:3" ht="15.75" customHeight="1" x14ac:dyDescent="0.25">
      <c r="B881" s="27"/>
      <c r="C881" s="27"/>
    </row>
    <row r="882" spans="2:3" ht="15.75" customHeight="1" x14ac:dyDescent="0.25">
      <c r="B882" s="27"/>
      <c r="C882" s="27"/>
    </row>
    <row r="883" spans="2:3" ht="15.75" customHeight="1" x14ac:dyDescent="0.25">
      <c r="B883" s="27"/>
      <c r="C883" s="27"/>
    </row>
    <row r="884" spans="2:3" ht="15.75" customHeight="1" x14ac:dyDescent="0.25">
      <c r="B884" s="27"/>
      <c r="C884" s="27"/>
    </row>
    <row r="885" spans="2:3" ht="15.75" customHeight="1" x14ac:dyDescent="0.25">
      <c r="B885" s="27"/>
      <c r="C885" s="27"/>
    </row>
    <row r="886" spans="2:3" ht="15.75" customHeight="1" x14ac:dyDescent="0.25">
      <c r="B886" s="27"/>
      <c r="C886" s="27"/>
    </row>
    <row r="887" spans="2:3" ht="15.75" customHeight="1" x14ac:dyDescent="0.25">
      <c r="B887" s="27"/>
      <c r="C887" s="27"/>
    </row>
    <row r="888" spans="2:3" ht="15.75" customHeight="1" x14ac:dyDescent="0.25">
      <c r="B888" s="27"/>
      <c r="C888" s="27"/>
    </row>
    <row r="889" spans="2:3" ht="15.75" customHeight="1" x14ac:dyDescent="0.25">
      <c r="B889" s="27"/>
      <c r="C889" s="27"/>
    </row>
    <row r="890" spans="2:3" ht="15.75" customHeight="1" x14ac:dyDescent="0.25">
      <c r="B890" s="27"/>
      <c r="C890" s="27"/>
    </row>
    <row r="891" spans="2:3" ht="15.75" customHeight="1" x14ac:dyDescent="0.25">
      <c r="B891" s="27"/>
      <c r="C891" s="27"/>
    </row>
    <row r="892" spans="2:3" ht="15.75" customHeight="1" x14ac:dyDescent="0.25">
      <c r="B892" s="27"/>
      <c r="C892" s="27"/>
    </row>
    <row r="893" spans="2:3" ht="15.75" customHeight="1" x14ac:dyDescent="0.25">
      <c r="B893" s="27"/>
      <c r="C893" s="27"/>
    </row>
    <row r="894" spans="2:3" ht="15.75" customHeight="1" x14ac:dyDescent="0.25">
      <c r="B894" s="27"/>
      <c r="C894" s="27"/>
    </row>
    <row r="895" spans="2:3" ht="15.75" customHeight="1" x14ac:dyDescent="0.25">
      <c r="B895" s="27"/>
      <c r="C895" s="27"/>
    </row>
    <row r="896" spans="2:3" ht="15.75" customHeight="1" x14ac:dyDescent="0.25">
      <c r="B896" s="27"/>
      <c r="C896" s="27"/>
    </row>
    <row r="897" spans="2:3" ht="15.75" customHeight="1" x14ac:dyDescent="0.25">
      <c r="B897" s="27"/>
      <c r="C897" s="27"/>
    </row>
    <row r="898" spans="2:3" ht="15.75" customHeight="1" x14ac:dyDescent="0.25">
      <c r="B898" s="27"/>
      <c r="C898" s="27"/>
    </row>
    <row r="899" spans="2:3" ht="15.75" customHeight="1" x14ac:dyDescent="0.25">
      <c r="B899" s="27"/>
      <c r="C899" s="27"/>
    </row>
    <row r="900" spans="2:3" ht="15.75" customHeight="1" x14ac:dyDescent="0.25">
      <c r="B900" s="27"/>
      <c r="C900" s="27"/>
    </row>
    <row r="901" spans="2:3" ht="15.75" customHeight="1" x14ac:dyDescent="0.25">
      <c r="B901" s="27"/>
      <c r="C901" s="27"/>
    </row>
    <row r="902" spans="2:3" ht="15.75" customHeight="1" x14ac:dyDescent="0.25">
      <c r="B902" s="27"/>
      <c r="C902" s="27"/>
    </row>
    <row r="903" spans="2:3" ht="15.75" customHeight="1" x14ac:dyDescent="0.25">
      <c r="B903" s="27"/>
      <c r="C903" s="27"/>
    </row>
    <row r="904" spans="2:3" ht="15.75" customHeight="1" x14ac:dyDescent="0.25">
      <c r="B904" s="27"/>
      <c r="C904" s="27"/>
    </row>
    <row r="905" spans="2:3" ht="15.75" customHeight="1" x14ac:dyDescent="0.25">
      <c r="B905" s="27"/>
      <c r="C905" s="27"/>
    </row>
    <row r="906" spans="2:3" ht="15.75" customHeight="1" x14ac:dyDescent="0.25">
      <c r="B906" s="27"/>
      <c r="C906" s="27"/>
    </row>
    <row r="907" spans="2:3" ht="15.75" customHeight="1" x14ac:dyDescent="0.25">
      <c r="B907" s="27"/>
      <c r="C907" s="27"/>
    </row>
    <row r="908" spans="2:3" ht="15.75" customHeight="1" x14ac:dyDescent="0.25">
      <c r="B908" s="27"/>
      <c r="C908" s="27"/>
    </row>
    <row r="909" spans="2:3" ht="15.75" customHeight="1" x14ac:dyDescent="0.25">
      <c r="B909" s="27"/>
      <c r="C909" s="27"/>
    </row>
    <row r="910" spans="2:3" ht="15.75" customHeight="1" x14ac:dyDescent="0.25">
      <c r="B910" s="27"/>
      <c r="C910" s="27"/>
    </row>
    <row r="911" spans="2:3" ht="15.75" customHeight="1" x14ac:dyDescent="0.25">
      <c r="B911" s="27"/>
      <c r="C911" s="27"/>
    </row>
    <row r="912" spans="2:3" ht="15.75" customHeight="1" x14ac:dyDescent="0.25">
      <c r="B912" s="27"/>
      <c r="C912" s="27"/>
    </row>
    <row r="913" spans="2:3" ht="15.75" customHeight="1" x14ac:dyDescent="0.25">
      <c r="B913" s="27"/>
      <c r="C913" s="27"/>
    </row>
    <row r="914" spans="2:3" ht="15.75" customHeight="1" x14ac:dyDescent="0.25">
      <c r="B914" s="27"/>
      <c r="C914" s="27"/>
    </row>
    <row r="915" spans="2:3" ht="15.75" customHeight="1" x14ac:dyDescent="0.25">
      <c r="B915" s="27"/>
      <c r="C915" s="27"/>
    </row>
    <row r="916" spans="2:3" ht="15.75" customHeight="1" x14ac:dyDescent="0.25">
      <c r="B916" s="27"/>
      <c r="C916" s="27"/>
    </row>
    <row r="917" spans="2:3" ht="15.75" customHeight="1" x14ac:dyDescent="0.25">
      <c r="B917" s="27"/>
      <c r="C917" s="27"/>
    </row>
    <row r="918" spans="2:3" ht="15.75" customHeight="1" x14ac:dyDescent="0.25">
      <c r="B918" s="27"/>
      <c r="C918" s="27"/>
    </row>
    <row r="919" spans="2:3" ht="15.75" customHeight="1" x14ac:dyDescent="0.25">
      <c r="B919" s="27"/>
      <c r="C919" s="27"/>
    </row>
    <row r="920" spans="2:3" ht="15.75" customHeight="1" x14ac:dyDescent="0.25">
      <c r="B920" s="27"/>
      <c r="C920" s="27"/>
    </row>
    <row r="921" spans="2:3" ht="15.75" customHeight="1" x14ac:dyDescent="0.25">
      <c r="B921" s="27"/>
      <c r="C921" s="27"/>
    </row>
    <row r="922" spans="2:3" ht="15.75" customHeight="1" x14ac:dyDescent="0.25">
      <c r="B922" s="27"/>
      <c r="C922" s="27"/>
    </row>
    <row r="923" spans="2:3" ht="15.75" customHeight="1" x14ac:dyDescent="0.25">
      <c r="B923" s="27"/>
      <c r="C923" s="27"/>
    </row>
    <row r="924" spans="2:3" ht="15.75" customHeight="1" x14ac:dyDescent="0.25">
      <c r="B924" s="27"/>
      <c r="C924" s="27"/>
    </row>
    <row r="925" spans="2:3" ht="15.75" customHeight="1" x14ac:dyDescent="0.25">
      <c r="B925" s="27"/>
      <c r="C925" s="27"/>
    </row>
    <row r="926" spans="2:3" ht="15.75" customHeight="1" x14ac:dyDescent="0.25">
      <c r="B926" s="27"/>
      <c r="C926" s="27"/>
    </row>
    <row r="927" spans="2:3" ht="15.75" customHeight="1" x14ac:dyDescent="0.25">
      <c r="B927" s="27"/>
      <c r="C927" s="27"/>
    </row>
    <row r="928" spans="2:3" ht="15.75" customHeight="1" x14ac:dyDescent="0.25">
      <c r="B928" s="27"/>
      <c r="C928" s="27"/>
    </row>
    <row r="929" spans="2:3" ht="15.75" customHeight="1" x14ac:dyDescent="0.25">
      <c r="B929" s="27"/>
      <c r="C929" s="27"/>
    </row>
    <row r="930" spans="2:3" ht="15.75" customHeight="1" x14ac:dyDescent="0.25">
      <c r="B930" s="27"/>
      <c r="C930" s="27"/>
    </row>
    <row r="931" spans="2:3" ht="15.75" customHeight="1" x14ac:dyDescent="0.25">
      <c r="B931" s="27"/>
      <c r="C931" s="27"/>
    </row>
    <row r="932" spans="2:3" ht="15.75" customHeight="1" x14ac:dyDescent="0.25">
      <c r="B932" s="27"/>
      <c r="C932" s="27"/>
    </row>
    <row r="933" spans="2:3" ht="15.75" customHeight="1" x14ac:dyDescent="0.25">
      <c r="B933" s="27"/>
      <c r="C933" s="27"/>
    </row>
    <row r="934" spans="2:3" ht="15.75" customHeight="1" x14ac:dyDescent="0.25">
      <c r="B934" s="27"/>
      <c r="C934" s="27"/>
    </row>
    <row r="935" spans="2:3" ht="15.75" customHeight="1" x14ac:dyDescent="0.25">
      <c r="B935" s="27"/>
      <c r="C935" s="27"/>
    </row>
    <row r="936" spans="2:3" ht="15.75" customHeight="1" x14ac:dyDescent="0.25">
      <c r="B936" s="27"/>
      <c r="C936" s="27"/>
    </row>
    <row r="937" spans="2:3" ht="15.75" customHeight="1" x14ac:dyDescent="0.25">
      <c r="B937" s="27"/>
      <c r="C937" s="27"/>
    </row>
    <row r="938" spans="2:3" ht="15.75" customHeight="1" x14ac:dyDescent="0.25">
      <c r="B938" s="27"/>
      <c r="C938" s="27"/>
    </row>
    <row r="939" spans="2:3" ht="15.75" customHeight="1" x14ac:dyDescent="0.25">
      <c r="B939" s="27"/>
      <c r="C939" s="27"/>
    </row>
    <row r="940" spans="2:3" ht="15.75" customHeight="1" x14ac:dyDescent="0.25">
      <c r="B940" s="27"/>
      <c r="C940" s="27"/>
    </row>
    <row r="941" spans="2:3" ht="15.75" customHeight="1" x14ac:dyDescent="0.25">
      <c r="B941" s="27"/>
      <c r="C941" s="27"/>
    </row>
    <row r="942" spans="2:3" ht="15.75" customHeight="1" x14ac:dyDescent="0.25">
      <c r="B942" s="27"/>
      <c r="C942" s="27"/>
    </row>
    <row r="943" spans="2:3" ht="15.75" customHeight="1" x14ac:dyDescent="0.25">
      <c r="B943" s="27"/>
      <c r="C943" s="27"/>
    </row>
    <row r="944" spans="2:3" ht="15.75" customHeight="1" x14ac:dyDescent="0.25">
      <c r="B944" s="27"/>
      <c r="C944" s="27"/>
    </row>
    <row r="945" spans="2:3" ht="15.75" customHeight="1" x14ac:dyDescent="0.25">
      <c r="B945" s="27"/>
      <c r="C945" s="27"/>
    </row>
    <row r="946" spans="2:3" ht="15.75" customHeight="1" x14ac:dyDescent="0.25">
      <c r="B946" s="27"/>
      <c r="C946" s="27"/>
    </row>
    <row r="947" spans="2:3" ht="15.75" customHeight="1" x14ac:dyDescent="0.25">
      <c r="B947" s="27"/>
      <c r="C947" s="27"/>
    </row>
    <row r="948" spans="2:3" ht="15.75" customHeight="1" x14ac:dyDescent="0.25">
      <c r="B948" s="27"/>
      <c r="C948" s="27"/>
    </row>
    <row r="949" spans="2:3" ht="15.75" customHeight="1" x14ac:dyDescent="0.25">
      <c r="B949" s="27"/>
      <c r="C949" s="27"/>
    </row>
    <row r="950" spans="2:3" ht="15.75" customHeight="1" x14ac:dyDescent="0.25">
      <c r="B950" s="27"/>
      <c r="C950" s="27"/>
    </row>
    <row r="951" spans="2:3" ht="15.75" customHeight="1" x14ac:dyDescent="0.25">
      <c r="B951" s="27"/>
      <c r="C951" s="27"/>
    </row>
    <row r="952" spans="2:3" ht="15.75" customHeight="1" x14ac:dyDescent="0.25">
      <c r="B952" s="27"/>
      <c r="C952" s="27"/>
    </row>
    <row r="953" spans="2:3" ht="15.75" customHeight="1" x14ac:dyDescent="0.25">
      <c r="B953" s="27"/>
      <c r="C953" s="27"/>
    </row>
    <row r="954" spans="2:3" ht="15.75" customHeight="1" x14ac:dyDescent="0.25">
      <c r="B954" s="27"/>
      <c r="C954" s="27"/>
    </row>
    <row r="955" spans="2:3" ht="15.75" customHeight="1" x14ac:dyDescent="0.25">
      <c r="B955" s="27"/>
      <c r="C955" s="27"/>
    </row>
    <row r="956" spans="2:3" ht="15.75" customHeight="1" x14ac:dyDescent="0.25">
      <c r="B956" s="27"/>
      <c r="C956" s="27"/>
    </row>
    <row r="957" spans="2:3" ht="15.75" customHeight="1" x14ac:dyDescent="0.25">
      <c r="B957" s="27"/>
      <c r="C957" s="27"/>
    </row>
    <row r="958" spans="2:3" ht="15.75" customHeight="1" x14ac:dyDescent="0.25">
      <c r="B958" s="27"/>
      <c r="C958" s="27"/>
    </row>
    <row r="959" spans="2:3" ht="15.75" customHeight="1" x14ac:dyDescent="0.25">
      <c r="B959" s="27"/>
      <c r="C959" s="27"/>
    </row>
    <row r="960" spans="2:3" ht="15.75" customHeight="1" x14ac:dyDescent="0.25">
      <c r="B960" s="27"/>
      <c r="C960" s="27"/>
    </row>
    <row r="961" spans="2:3" ht="15.75" customHeight="1" x14ac:dyDescent="0.25">
      <c r="B961" s="27"/>
      <c r="C961" s="27"/>
    </row>
    <row r="962" spans="2:3" ht="15.75" customHeight="1" x14ac:dyDescent="0.25">
      <c r="B962" s="27"/>
      <c r="C962" s="27"/>
    </row>
    <row r="963" spans="2:3" ht="15.75" customHeight="1" x14ac:dyDescent="0.25">
      <c r="B963" s="27"/>
      <c r="C963" s="27"/>
    </row>
    <row r="964" spans="2:3" ht="15.75" customHeight="1" x14ac:dyDescent="0.25">
      <c r="B964" s="27"/>
      <c r="C964" s="27"/>
    </row>
    <row r="965" spans="2:3" ht="15.75" customHeight="1" x14ac:dyDescent="0.25">
      <c r="B965" s="27"/>
      <c r="C965" s="27"/>
    </row>
    <row r="966" spans="2:3" ht="15.75" customHeight="1" x14ac:dyDescent="0.25">
      <c r="B966" s="27"/>
      <c r="C966" s="27"/>
    </row>
    <row r="967" spans="2:3" ht="15.75" customHeight="1" x14ac:dyDescent="0.25">
      <c r="B967" s="27"/>
      <c r="C967" s="27"/>
    </row>
    <row r="968" spans="2:3" ht="15.75" customHeight="1" x14ac:dyDescent="0.25">
      <c r="B968" s="27"/>
      <c r="C968" s="27"/>
    </row>
    <row r="969" spans="2:3" ht="15.75" customHeight="1" x14ac:dyDescent="0.25">
      <c r="B969" s="27"/>
      <c r="C969" s="27"/>
    </row>
    <row r="970" spans="2:3" ht="15.75" customHeight="1" x14ac:dyDescent="0.25">
      <c r="B970" s="27"/>
      <c r="C970" s="27"/>
    </row>
    <row r="971" spans="2:3" ht="15.75" customHeight="1" x14ac:dyDescent="0.25">
      <c r="B971" s="27"/>
      <c r="C971" s="27"/>
    </row>
    <row r="972" spans="2:3" ht="15.75" customHeight="1" x14ac:dyDescent="0.25">
      <c r="B972" s="27"/>
      <c r="C972" s="27"/>
    </row>
    <row r="973" spans="2:3" ht="15.75" customHeight="1" x14ac:dyDescent="0.25">
      <c r="B973" s="27"/>
      <c r="C973" s="27"/>
    </row>
    <row r="974" spans="2:3" ht="15.75" customHeight="1" x14ac:dyDescent="0.25">
      <c r="B974" s="27"/>
      <c r="C974" s="27"/>
    </row>
    <row r="975" spans="2:3" ht="15.75" customHeight="1" x14ac:dyDescent="0.25">
      <c r="B975" s="27"/>
      <c r="C975" s="27"/>
    </row>
    <row r="976" spans="2:3" ht="15.75" customHeight="1" x14ac:dyDescent="0.25">
      <c r="B976" s="27"/>
      <c r="C976" s="27"/>
    </row>
    <row r="977" spans="2:3" ht="15.75" customHeight="1" x14ac:dyDescent="0.25">
      <c r="B977" s="27"/>
      <c r="C977" s="27"/>
    </row>
    <row r="978" spans="2:3" ht="15.75" customHeight="1" x14ac:dyDescent="0.25">
      <c r="B978" s="27"/>
      <c r="C978" s="27"/>
    </row>
    <row r="979" spans="2:3" ht="15.75" customHeight="1" x14ac:dyDescent="0.25">
      <c r="B979" s="27"/>
      <c r="C979" s="27"/>
    </row>
    <row r="980" spans="2:3" ht="15.75" customHeight="1" x14ac:dyDescent="0.25">
      <c r="B980" s="27"/>
      <c r="C980" s="27"/>
    </row>
    <row r="981" spans="2:3" ht="15.75" customHeight="1" x14ac:dyDescent="0.25">
      <c r="B981" s="27"/>
      <c r="C981" s="27"/>
    </row>
    <row r="982" spans="2:3" ht="15.75" customHeight="1" x14ac:dyDescent="0.25">
      <c r="B982" s="27"/>
      <c r="C982" s="27"/>
    </row>
    <row r="983" spans="2:3" ht="15.75" customHeight="1" x14ac:dyDescent="0.25">
      <c r="B983" s="27"/>
      <c r="C983" s="27"/>
    </row>
    <row r="984" spans="2:3" ht="15.75" customHeight="1" x14ac:dyDescent="0.25">
      <c r="B984" s="27"/>
      <c r="C984" s="27"/>
    </row>
    <row r="985" spans="2:3" ht="15.75" customHeight="1" x14ac:dyDescent="0.25">
      <c r="B985" s="27"/>
      <c r="C985" s="27"/>
    </row>
    <row r="986" spans="2:3" ht="15.75" customHeight="1" x14ac:dyDescent="0.25">
      <c r="B986" s="27"/>
      <c r="C986" s="27"/>
    </row>
    <row r="987" spans="2:3" ht="15.75" customHeight="1" x14ac:dyDescent="0.25">
      <c r="B987" s="27"/>
      <c r="C987" s="27"/>
    </row>
    <row r="988" spans="2:3" ht="15.75" customHeight="1" x14ac:dyDescent="0.25">
      <c r="B988" s="27"/>
      <c r="C988" s="27"/>
    </row>
    <row r="989" spans="2:3" ht="15.75" customHeight="1" x14ac:dyDescent="0.25">
      <c r="B989" s="27"/>
      <c r="C989" s="27"/>
    </row>
    <row r="990" spans="2:3" ht="15.75" customHeight="1" x14ac:dyDescent="0.25">
      <c r="B990" s="27"/>
      <c r="C990" s="27"/>
    </row>
    <row r="991" spans="2:3" ht="15.75" customHeight="1" x14ac:dyDescent="0.25">
      <c r="B991" s="27"/>
      <c r="C991" s="27"/>
    </row>
    <row r="992" spans="2:3" ht="15.75" customHeight="1" x14ac:dyDescent="0.25">
      <c r="B992" s="27"/>
      <c r="C992" s="27"/>
    </row>
    <row r="993" spans="2:3" ht="15.75" customHeight="1" x14ac:dyDescent="0.25">
      <c r="B993" s="27"/>
      <c r="C993" s="27"/>
    </row>
    <row r="994" spans="2:3" ht="15.75" customHeight="1" x14ac:dyDescent="0.25">
      <c r="B994" s="27"/>
      <c r="C994" s="27"/>
    </row>
    <row r="995" spans="2:3" ht="15.75" customHeight="1" x14ac:dyDescent="0.25">
      <c r="B995" s="27"/>
      <c r="C995" s="27"/>
    </row>
    <row r="996" spans="2:3" ht="15.75" customHeight="1" x14ac:dyDescent="0.25">
      <c r="B996" s="27"/>
      <c r="C996" s="27"/>
    </row>
    <row r="997" spans="2:3" ht="15.75" customHeight="1" x14ac:dyDescent="0.25">
      <c r="B997" s="27"/>
      <c r="C997" s="27"/>
    </row>
    <row r="998" spans="2:3" ht="15.75" customHeight="1" x14ac:dyDescent="0.25">
      <c r="B998" s="27"/>
      <c r="C998" s="27"/>
    </row>
    <row r="999" spans="2:3" ht="15.75" customHeight="1" x14ac:dyDescent="0.25">
      <c r="B999" s="27"/>
      <c r="C999" s="27"/>
    </row>
    <row r="1000" spans="2:3" ht="15.75" customHeight="1" x14ac:dyDescent="0.25">
      <c r="B1000" s="27"/>
      <c r="C1000" s="27"/>
    </row>
  </sheetData>
  <mergeCells count="145">
    <mergeCell ref="GF1:GG1"/>
    <mergeCell ref="GH1:GI1"/>
    <mergeCell ref="GJ1:GK1"/>
    <mergeCell ref="GL1:GM1"/>
    <mergeCell ref="GN1:GO1"/>
    <mergeCell ref="GP1:GQ1"/>
    <mergeCell ref="GR1:GS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ET1:EU1"/>
    <mergeCell ref="EV1:EW1"/>
    <mergeCell ref="EX1:EY1"/>
    <mergeCell ref="FB1:FC1"/>
    <mergeCell ref="FD1:FE1"/>
    <mergeCell ref="FF1:FG1"/>
    <mergeCell ref="FH1:FI1"/>
    <mergeCell ref="FJ1:FK1"/>
    <mergeCell ref="FL1:FM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JF1:JG1"/>
    <mergeCell ref="JH1:JI1"/>
    <mergeCell ref="JJ1:JK1"/>
    <mergeCell ref="JZ1:KA1"/>
    <mergeCell ref="KB1:KC1"/>
    <mergeCell ref="KD1:KE1"/>
    <mergeCell ref="KF1:KG1"/>
    <mergeCell ref="KH1:KI1"/>
    <mergeCell ref="JL1:JM1"/>
    <mergeCell ref="JN1:JO1"/>
    <mergeCell ref="JP1:JQ1"/>
    <mergeCell ref="JR1:JS1"/>
    <mergeCell ref="JT1:JU1"/>
    <mergeCell ref="JV1:JW1"/>
    <mergeCell ref="JX1:JY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CP1:CQ1"/>
    <mergeCell ref="CR1:CS1"/>
    <mergeCell ref="CT1:CU1"/>
    <mergeCell ref="CV1:CW1"/>
    <mergeCell ref="GT1:GU1"/>
    <mergeCell ref="GV1:GW1"/>
    <mergeCell ref="GX1:GY1"/>
    <mergeCell ref="GZ1:HA1"/>
    <mergeCell ref="HB1:HC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F1000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2.625" defaultRowHeight="15" customHeight="1" x14ac:dyDescent="0.2"/>
  <cols>
    <col min="1" max="1" width="78.625" customWidth="1"/>
    <col min="2" max="2" width="6" customWidth="1"/>
    <col min="3" max="4" width="6" hidden="1" customWidth="1"/>
    <col min="5" max="5" width="10" customWidth="1"/>
    <col min="6" max="6" width="7.625" customWidth="1"/>
    <col min="7" max="7" width="8.5" customWidth="1"/>
    <col min="8" max="8" width="7.625" customWidth="1"/>
    <col min="9" max="9" width="8.5" customWidth="1"/>
    <col min="10" max="10" width="7.625" customWidth="1"/>
    <col min="11" max="11" width="8.5" customWidth="1"/>
    <col min="12" max="16" width="7.625" customWidth="1"/>
    <col min="17" max="17" width="8.625" customWidth="1"/>
    <col min="18" max="18" width="7.625" customWidth="1"/>
    <col min="19" max="19" width="8.625" customWidth="1"/>
    <col min="20" max="20" width="7.625" customWidth="1"/>
    <col min="21" max="21" width="8.75" customWidth="1"/>
    <col min="22" max="22" width="7.625" customWidth="1"/>
    <col min="23" max="23" width="8.625" customWidth="1"/>
    <col min="24" max="24" width="7.625" customWidth="1"/>
    <col min="25" max="25" width="9" customWidth="1"/>
    <col min="26" max="26" width="7.625" customWidth="1"/>
    <col min="27" max="27" width="8.75" customWidth="1"/>
    <col min="28" max="28" width="7.625" customWidth="1"/>
    <col min="29" max="29" width="8.75" customWidth="1"/>
    <col min="30" max="30" width="7.625" customWidth="1"/>
    <col min="31" max="31" width="8.75" customWidth="1"/>
    <col min="32" max="32" width="7.625" customWidth="1"/>
    <col min="33" max="33" width="8.75" customWidth="1"/>
    <col min="34" max="34" width="7.625" customWidth="1"/>
    <col min="35" max="35" width="8.75" customWidth="1"/>
    <col min="36" max="36" width="7.625" customWidth="1"/>
    <col min="37" max="37" width="8.625" customWidth="1"/>
    <col min="38" max="38" width="7.625" customWidth="1"/>
    <col min="39" max="39" width="8.5" customWidth="1"/>
    <col min="40" max="40" width="7.625" customWidth="1"/>
    <col min="41" max="41" width="9.125" customWidth="1"/>
    <col min="42" max="42" width="7.625" customWidth="1"/>
    <col min="43" max="43" width="8.5" customWidth="1"/>
    <col min="44" max="44" width="7.625" customWidth="1"/>
    <col min="45" max="45" width="8.5" customWidth="1"/>
    <col min="46" max="46" width="7.625" customWidth="1"/>
    <col min="47" max="47" width="8.5" customWidth="1"/>
    <col min="48" max="48" width="7.625" customWidth="1"/>
    <col min="49" max="49" width="8.5" customWidth="1"/>
    <col min="50" max="50" width="7.625" customWidth="1"/>
    <col min="51" max="51" width="8.5" customWidth="1"/>
    <col min="52" max="52" width="7.625" customWidth="1"/>
    <col min="53" max="53" width="8.5" customWidth="1"/>
    <col min="54" max="54" width="7.625" customWidth="1"/>
    <col min="55" max="55" width="8.25" customWidth="1"/>
    <col min="56" max="56" width="7.625" customWidth="1"/>
    <col min="57" max="57" width="8.25" customWidth="1"/>
    <col min="58" max="58" width="7.625" customWidth="1"/>
    <col min="59" max="59" width="8.25" customWidth="1"/>
    <col min="60" max="60" width="7.625" customWidth="1"/>
    <col min="61" max="61" width="8.25" customWidth="1"/>
    <col min="62" max="62" width="7.625" customWidth="1"/>
    <col min="63" max="63" width="8.25" customWidth="1"/>
    <col min="64" max="64" width="7.625" customWidth="1"/>
    <col min="65" max="65" width="8.25" customWidth="1"/>
    <col min="66" max="66" width="7.625" customWidth="1"/>
    <col min="67" max="67" width="8.25" customWidth="1"/>
    <col min="68" max="68" width="7.625" customWidth="1"/>
    <col min="69" max="69" width="8.25" customWidth="1"/>
    <col min="70" max="70" width="7.625" customWidth="1"/>
    <col min="71" max="71" width="8.25" customWidth="1"/>
    <col min="72" max="72" width="7.625" customWidth="1"/>
    <col min="73" max="73" width="8.25" customWidth="1"/>
    <col min="74" max="74" width="7.625" customWidth="1"/>
    <col min="75" max="75" width="8.75" customWidth="1"/>
    <col min="76" max="76" width="7.625" customWidth="1"/>
    <col min="77" max="77" width="8.875" customWidth="1"/>
    <col min="78" max="78" width="7.625" customWidth="1"/>
    <col min="79" max="79" width="8.875" customWidth="1"/>
    <col min="80" max="80" width="7.625" customWidth="1"/>
    <col min="81" max="81" width="8.75" customWidth="1"/>
    <col min="82" max="82" width="7.625" customWidth="1"/>
    <col min="83" max="83" width="10.5" customWidth="1"/>
    <col min="84" max="84" width="8" customWidth="1"/>
    <col min="85" max="85" width="8.75" customWidth="1"/>
    <col min="86" max="86" width="8" customWidth="1"/>
    <col min="87" max="87" width="8.75" customWidth="1"/>
    <col min="88" max="88" width="8" customWidth="1"/>
    <col min="89" max="89" width="8.75" customWidth="1"/>
    <col min="90" max="90" width="8" customWidth="1"/>
    <col min="91" max="91" width="8.75" customWidth="1"/>
    <col min="92" max="92" width="8" customWidth="1"/>
    <col min="93" max="93" width="8.75" customWidth="1"/>
    <col min="94" max="94" width="7.625" customWidth="1"/>
    <col min="95" max="95" width="8.75" customWidth="1"/>
    <col min="96" max="96" width="7.625" customWidth="1"/>
    <col min="97" max="97" width="8.75" customWidth="1"/>
    <col min="98" max="98" width="7.625" customWidth="1"/>
    <col min="99" max="99" width="8.75" customWidth="1"/>
    <col min="100" max="100" width="7.625" customWidth="1"/>
    <col min="101" max="101" width="8.75" customWidth="1"/>
    <col min="102" max="102" width="7.625" customWidth="1"/>
    <col min="103" max="103" width="8.75" customWidth="1"/>
    <col min="104" max="104" width="7.625" customWidth="1"/>
    <col min="105" max="105" width="8.75" customWidth="1"/>
    <col min="106" max="106" width="7.625" customWidth="1"/>
    <col min="107" max="107" width="8.75" customWidth="1"/>
    <col min="108" max="108" width="7.625" customWidth="1"/>
    <col min="109" max="109" width="8.625" customWidth="1"/>
    <col min="110" max="110" width="7.625" customWidth="1"/>
    <col min="111" max="111" width="8.625" customWidth="1"/>
    <col min="112" max="112" width="7.625" customWidth="1"/>
    <col min="113" max="113" width="8.625" customWidth="1"/>
    <col min="114" max="114" width="7.625" customWidth="1"/>
    <col min="115" max="115" width="8.625" customWidth="1"/>
    <col min="116" max="116" width="7.625" customWidth="1"/>
    <col min="117" max="117" width="8.625" customWidth="1"/>
    <col min="118" max="118" width="7.625" customWidth="1"/>
    <col min="119" max="119" width="8.625" customWidth="1"/>
    <col min="120" max="120" width="7.625" customWidth="1"/>
    <col min="121" max="121" width="9" customWidth="1"/>
    <col min="122" max="122" width="7.625" customWidth="1"/>
    <col min="123" max="123" width="9" customWidth="1"/>
    <col min="124" max="124" width="7.625" customWidth="1"/>
    <col min="125" max="125" width="8.625" customWidth="1"/>
    <col min="126" max="126" width="7.625" customWidth="1"/>
    <col min="127" max="127" width="8.625" customWidth="1"/>
    <col min="128" max="128" width="7.625" customWidth="1"/>
    <col min="129" max="129" width="8.625" customWidth="1"/>
    <col min="130" max="130" width="7.625" customWidth="1"/>
    <col min="131" max="131" width="8.625" customWidth="1"/>
    <col min="132" max="132" width="7.625" customWidth="1"/>
    <col min="133" max="133" width="8.625" customWidth="1"/>
    <col min="134" max="134" width="7.625" customWidth="1"/>
    <col min="135" max="135" width="8.625" customWidth="1"/>
    <col min="136" max="136" width="7.625" customWidth="1"/>
    <col min="137" max="137" width="8.25" customWidth="1"/>
    <col min="138" max="138" width="7.625" customWidth="1"/>
    <col min="139" max="139" width="8.625" customWidth="1"/>
    <col min="140" max="140" width="7.625" customWidth="1"/>
    <col min="141" max="141" width="8.625" customWidth="1"/>
    <col min="142" max="142" width="7.625" customWidth="1"/>
    <col min="143" max="143" width="8.625" customWidth="1"/>
    <col min="144" max="144" width="7.625" customWidth="1"/>
    <col min="145" max="145" width="8.625" customWidth="1"/>
    <col min="146" max="146" width="7.625" customWidth="1"/>
    <col min="147" max="147" width="8.625" customWidth="1"/>
    <col min="148" max="148" width="7.625" customWidth="1"/>
    <col min="149" max="149" width="8.625" customWidth="1"/>
    <col min="150" max="150" width="7.625" customWidth="1"/>
    <col min="151" max="151" width="9" customWidth="1"/>
    <col min="152" max="152" width="7.625" customWidth="1"/>
    <col min="153" max="153" width="8.625" customWidth="1"/>
    <col min="154" max="154" width="7.625" customWidth="1"/>
    <col min="155" max="155" width="9" customWidth="1"/>
    <col min="156" max="156" width="7.625" customWidth="1"/>
    <col min="157" max="157" width="8.625" customWidth="1"/>
    <col min="158" max="158" width="7.625" customWidth="1"/>
    <col min="159" max="159" width="8.625" customWidth="1"/>
    <col min="160" max="160" width="7.625" customWidth="1"/>
    <col min="161" max="161" width="9" customWidth="1"/>
    <col min="162" max="162" width="7.625" customWidth="1"/>
    <col min="163" max="163" width="9" customWidth="1"/>
    <col min="164" max="164" width="7.625" customWidth="1"/>
    <col min="165" max="165" width="9" customWidth="1"/>
    <col min="166" max="166" width="7.625" customWidth="1"/>
    <col min="167" max="167" width="9" customWidth="1"/>
    <col min="168" max="168" width="7.625" customWidth="1"/>
    <col min="169" max="169" width="8.5" customWidth="1"/>
    <col min="170" max="188" width="7.625" customWidth="1"/>
  </cols>
  <sheetData>
    <row r="1" spans="1:188" x14ac:dyDescent="0.25">
      <c r="B1" s="3" t="s">
        <v>2</v>
      </c>
      <c r="C1" s="30"/>
      <c r="D1" s="30"/>
      <c r="E1" s="77" t="s">
        <v>221</v>
      </c>
      <c r="F1" s="78"/>
      <c r="G1" s="77" t="s">
        <v>222</v>
      </c>
      <c r="H1" s="78"/>
      <c r="I1" s="77" t="s">
        <v>223</v>
      </c>
      <c r="J1" s="78"/>
      <c r="K1" s="77" t="s">
        <v>224</v>
      </c>
      <c r="L1" s="78"/>
      <c r="M1" s="77" t="s">
        <v>65</v>
      </c>
      <c r="N1" s="78"/>
      <c r="O1" s="77" t="s">
        <v>225</v>
      </c>
      <c r="P1" s="78"/>
      <c r="Q1" s="77" t="s">
        <v>226</v>
      </c>
      <c r="R1" s="78"/>
      <c r="S1" s="77" t="s">
        <v>62</v>
      </c>
      <c r="T1" s="78"/>
      <c r="U1" s="77" t="s">
        <v>64</v>
      </c>
      <c r="V1" s="78"/>
      <c r="W1" s="77" t="s">
        <v>68</v>
      </c>
      <c r="X1" s="78"/>
      <c r="Y1" s="77" t="s">
        <v>66</v>
      </c>
      <c r="Z1" s="78"/>
      <c r="AA1" s="73" t="s">
        <v>227</v>
      </c>
      <c r="AB1" s="74"/>
      <c r="AC1" s="77" t="s">
        <v>228</v>
      </c>
      <c r="AD1" s="78"/>
      <c r="AE1" s="73" t="s">
        <v>229</v>
      </c>
      <c r="AF1" s="74"/>
      <c r="AG1" s="73" t="s">
        <v>230</v>
      </c>
      <c r="AH1" s="74"/>
      <c r="AI1" s="73" t="s">
        <v>63</v>
      </c>
      <c r="AJ1" s="74"/>
      <c r="AK1" s="77" t="s">
        <v>231</v>
      </c>
      <c r="AL1" s="78"/>
      <c r="AM1" s="77" t="s">
        <v>232</v>
      </c>
      <c r="AN1" s="78"/>
      <c r="AO1" s="73" t="s">
        <v>233</v>
      </c>
      <c r="AP1" s="74"/>
      <c r="AQ1" s="77" t="s">
        <v>234</v>
      </c>
      <c r="AR1" s="78"/>
      <c r="AS1" s="73" t="s">
        <v>235</v>
      </c>
      <c r="AT1" s="74"/>
      <c r="AU1" s="77" t="s">
        <v>236</v>
      </c>
      <c r="AV1" s="78"/>
      <c r="AW1" s="73" t="s">
        <v>237</v>
      </c>
      <c r="AX1" s="74"/>
      <c r="AY1" s="73" t="s">
        <v>238</v>
      </c>
      <c r="AZ1" s="74"/>
      <c r="BA1" s="77" t="s">
        <v>239</v>
      </c>
      <c r="BB1" s="78"/>
      <c r="BC1" s="73" t="s">
        <v>240</v>
      </c>
      <c r="BD1" s="74"/>
      <c r="BE1" s="77" t="s">
        <v>241</v>
      </c>
      <c r="BF1" s="78"/>
      <c r="BG1" s="77" t="s">
        <v>132</v>
      </c>
      <c r="BH1" s="78"/>
      <c r="BI1" s="73" t="s">
        <v>242</v>
      </c>
      <c r="BJ1" s="74"/>
      <c r="BK1" s="77" t="s">
        <v>129</v>
      </c>
      <c r="BL1" s="78"/>
      <c r="BM1" s="73" t="s">
        <v>243</v>
      </c>
      <c r="BN1" s="74"/>
      <c r="BO1" s="73" t="s">
        <v>244</v>
      </c>
      <c r="BP1" s="74"/>
      <c r="BQ1" s="73" t="s">
        <v>245</v>
      </c>
      <c r="BR1" s="74"/>
      <c r="BS1" s="73" t="s">
        <v>246</v>
      </c>
      <c r="BT1" s="74"/>
      <c r="BU1" s="77" t="s">
        <v>247</v>
      </c>
      <c r="BV1" s="78"/>
      <c r="BW1" s="77" t="s">
        <v>248</v>
      </c>
      <c r="BX1" s="78"/>
      <c r="BY1" s="73" t="s">
        <v>249</v>
      </c>
      <c r="BZ1" s="74"/>
      <c r="CA1" s="73" t="s">
        <v>250</v>
      </c>
      <c r="CB1" s="74"/>
      <c r="CC1" s="77" t="s">
        <v>251</v>
      </c>
      <c r="CD1" s="78"/>
      <c r="CE1" s="77" t="s">
        <v>252</v>
      </c>
      <c r="CF1" s="78"/>
      <c r="CG1" s="77" t="s">
        <v>253</v>
      </c>
      <c r="CH1" s="78"/>
      <c r="CI1" s="77" t="s">
        <v>254</v>
      </c>
      <c r="CJ1" s="78"/>
      <c r="CK1" s="77" t="s">
        <v>255</v>
      </c>
      <c r="CL1" s="78"/>
      <c r="CM1" s="77" t="s">
        <v>256</v>
      </c>
      <c r="CN1" s="78"/>
      <c r="CO1" s="77" t="s">
        <v>257</v>
      </c>
      <c r="CP1" s="78"/>
      <c r="CQ1" s="77" t="s">
        <v>258</v>
      </c>
      <c r="CR1" s="78"/>
      <c r="CS1" s="77" t="s">
        <v>259</v>
      </c>
      <c r="CT1" s="78"/>
      <c r="CU1" s="77" t="s">
        <v>260</v>
      </c>
      <c r="CV1" s="78"/>
      <c r="CW1" s="77" t="s">
        <v>261</v>
      </c>
      <c r="CX1" s="78"/>
      <c r="CY1" s="77" t="s">
        <v>262</v>
      </c>
      <c r="CZ1" s="78"/>
      <c r="DA1" s="77" t="s">
        <v>263</v>
      </c>
      <c r="DB1" s="78"/>
      <c r="DC1" s="77" t="s">
        <v>264</v>
      </c>
      <c r="DD1" s="78"/>
      <c r="DE1" s="77" t="s">
        <v>265</v>
      </c>
      <c r="DF1" s="78"/>
      <c r="DG1" s="77" t="s">
        <v>266</v>
      </c>
      <c r="DH1" s="78"/>
      <c r="DI1" s="77" t="s">
        <v>267</v>
      </c>
      <c r="DJ1" s="78"/>
      <c r="DK1" s="77" t="s">
        <v>268</v>
      </c>
      <c r="DL1" s="78"/>
      <c r="DM1" s="77" t="s">
        <v>186</v>
      </c>
      <c r="DN1" s="78"/>
      <c r="DO1" s="73" t="s">
        <v>269</v>
      </c>
      <c r="DP1" s="74"/>
      <c r="DQ1" s="73" t="s">
        <v>270</v>
      </c>
      <c r="DR1" s="74"/>
      <c r="DS1" s="73" t="s">
        <v>271</v>
      </c>
      <c r="DT1" s="74"/>
      <c r="DU1" s="79" t="s">
        <v>272</v>
      </c>
      <c r="DV1" s="78"/>
      <c r="DW1" s="73" t="s">
        <v>273</v>
      </c>
      <c r="DX1" s="74"/>
      <c r="DY1" s="73" t="s">
        <v>274</v>
      </c>
      <c r="DZ1" s="74"/>
      <c r="EA1" s="73" t="s">
        <v>275</v>
      </c>
      <c r="EB1" s="74"/>
      <c r="EC1" s="73" t="s">
        <v>276</v>
      </c>
      <c r="ED1" s="74"/>
      <c r="EE1" s="73" t="s">
        <v>277</v>
      </c>
      <c r="EF1" s="74"/>
      <c r="EG1" s="73" t="s">
        <v>278</v>
      </c>
      <c r="EH1" s="74"/>
      <c r="EI1" s="73" t="s">
        <v>279</v>
      </c>
      <c r="EJ1" s="74"/>
      <c r="EK1" s="73" t="s">
        <v>280</v>
      </c>
      <c r="EL1" s="74"/>
      <c r="EM1" s="73" t="s">
        <v>281</v>
      </c>
      <c r="EN1" s="74"/>
      <c r="EO1" s="73" t="s">
        <v>282</v>
      </c>
      <c r="EP1" s="74"/>
      <c r="EQ1" s="73" t="s">
        <v>283</v>
      </c>
      <c r="ER1" s="74"/>
      <c r="ES1" s="73" t="s">
        <v>284</v>
      </c>
      <c r="ET1" s="74"/>
      <c r="EU1" s="73" t="s">
        <v>285</v>
      </c>
      <c r="EV1" s="74"/>
      <c r="EW1" s="73" t="s">
        <v>286</v>
      </c>
      <c r="EX1" s="74"/>
      <c r="EY1" s="73" t="s">
        <v>287</v>
      </c>
      <c r="EZ1" s="74"/>
      <c r="FA1" s="73" t="s">
        <v>288</v>
      </c>
      <c r="FB1" s="74"/>
      <c r="FC1" s="73" t="s">
        <v>289</v>
      </c>
      <c r="FD1" s="74"/>
      <c r="FE1" s="73" t="s">
        <v>290</v>
      </c>
      <c r="FF1" s="74"/>
      <c r="FG1" s="73" t="s">
        <v>291</v>
      </c>
      <c r="FH1" s="74"/>
      <c r="FI1" s="73" t="s">
        <v>292</v>
      </c>
      <c r="FJ1" s="74"/>
      <c r="FK1" s="73" t="s">
        <v>293</v>
      </c>
      <c r="FL1" s="74"/>
      <c r="FM1" s="73" t="s">
        <v>294</v>
      </c>
      <c r="FN1" s="74"/>
      <c r="FO1" s="73" t="s">
        <v>295</v>
      </c>
      <c r="FP1" s="74"/>
      <c r="FQ1" s="73" t="s">
        <v>296</v>
      </c>
      <c r="FR1" s="74"/>
      <c r="FS1" s="73" t="s">
        <v>297</v>
      </c>
      <c r="FT1" s="74"/>
      <c r="FU1" s="73" t="s">
        <v>298</v>
      </c>
      <c r="FV1" s="74"/>
      <c r="FW1" s="73" t="s">
        <v>299</v>
      </c>
      <c r="FX1" s="74"/>
      <c r="FY1" s="73" t="s">
        <v>300</v>
      </c>
      <c r="FZ1" s="74"/>
      <c r="GA1" s="73" t="s">
        <v>301</v>
      </c>
      <c r="GB1" s="74"/>
      <c r="GC1" s="73" t="s">
        <v>302</v>
      </c>
      <c r="GD1" s="74"/>
      <c r="GE1" s="73" t="s">
        <v>303</v>
      </c>
      <c r="GF1" s="74"/>
    </row>
    <row r="2" spans="1:188" ht="19.5" x14ac:dyDescent="0.3">
      <c r="A2" s="4" t="s">
        <v>304</v>
      </c>
      <c r="B2" s="3" t="s">
        <v>4</v>
      </c>
      <c r="C2" s="3"/>
      <c r="D2" s="3"/>
      <c r="E2" s="3" t="s">
        <v>206</v>
      </c>
      <c r="F2" s="3" t="s">
        <v>4</v>
      </c>
      <c r="G2" s="3" t="s">
        <v>206</v>
      </c>
      <c r="H2" s="3" t="s">
        <v>4</v>
      </c>
      <c r="I2" s="3" t="s">
        <v>206</v>
      </c>
      <c r="J2" s="3" t="s">
        <v>4</v>
      </c>
      <c r="K2" s="3" t="s">
        <v>206</v>
      </c>
      <c r="L2" s="3" t="s">
        <v>4</v>
      </c>
      <c r="M2" s="3" t="s">
        <v>206</v>
      </c>
      <c r="N2" s="3" t="s">
        <v>4</v>
      </c>
      <c r="O2" s="43" t="s">
        <v>206</v>
      </c>
      <c r="P2" s="43" t="s">
        <v>4</v>
      </c>
      <c r="Q2" s="3" t="s">
        <v>206</v>
      </c>
      <c r="R2" s="3" t="s">
        <v>4</v>
      </c>
      <c r="S2" s="3" t="s">
        <v>206</v>
      </c>
      <c r="T2" s="3" t="s">
        <v>4</v>
      </c>
      <c r="U2" s="3" t="s">
        <v>206</v>
      </c>
      <c r="V2" s="3" t="s">
        <v>4</v>
      </c>
      <c r="W2" s="3" t="s">
        <v>206</v>
      </c>
      <c r="X2" s="3" t="s">
        <v>4</v>
      </c>
      <c r="Y2" s="3" t="s">
        <v>206</v>
      </c>
      <c r="Z2" s="3" t="s">
        <v>4</v>
      </c>
      <c r="AA2" s="3" t="s">
        <v>206</v>
      </c>
      <c r="AB2" s="3" t="s">
        <v>4</v>
      </c>
      <c r="AC2" s="3" t="s">
        <v>206</v>
      </c>
      <c r="AD2" s="3" t="s">
        <v>4</v>
      </c>
      <c r="AE2" s="3" t="s">
        <v>206</v>
      </c>
      <c r="AF2" s="3" t="s">
        <v>4</v>
      </c>
      <c r="AG2" s="3" t="s">
        <v>206</v>
      </c>
      <c r="AH2" s="3" t="s">
        <v>4</v>
      </c>
      <c r="AI2" s="3" t="s">
        <v>206</v>
      </c>
      <c r="AJ2" s="3" t="s">
        <v>4</v>
      </c>
      <c r="AK2" s="3" t="s">
        <v>206</v>
      </c>
      <c r="AL2" s="3" t="s">
        <v>4</v>
      </c>
      <c r="AM2" s="3" t="s">
        <v>206</v>
      </c>
      <c r="AN2" s="3" t="s">
        <v>4</v>
      </c>
      <c r="AO2" s="3" t="s">
        <v>206</v>
      </c>
      <c r="AP2" s="3" t="s">
        <v>4</v>
      </c>
      <c r="AQ2" s="3" t="s">
        <v>206</v>
      </c>
      <c r="AR2" s="3" t="s">
        <v>4</v>
      </c>
      <c r="AS2" s="3" t="s">
        <v>206</v>
      </c>
      <c r="AT2" s="3" t="s">
        <v>4</v>
      </c>
      <c r="AU2" s="3" t="s">
        <v>206</v>
      </c>
      <c r="AV2" s="3" t="s">
        <v>4</v>
      </c>
      <c r="AW2" s="3" t="s">
        <v>206</v>
      </c>
      <c r="AX2" s="3" t="s">
        <v>4</v>
      </c>
      <c r="AY2" s="3" t="s">
        <v>206</v>
      </c>
      <c r="AZ2" s="3" t="s">
        <v>4</v>
      </c>
      <c r="BA2" s="3" t="s">
        <v>206</v>
      </c>
      <c r="BB2" s="3" t="s">
        <v>4</v>
      </c>
      <c r="BC2" s="3" t="s">
        <v>206</v>
      </c>
      <c r="BD2" s="3" t="s">
        <v>4</v>
      </c>
      <c r="BE2" s="3" t="s">
        <v>206</v>
      </c>
      <c r="BF2" s="3" t="s">
        <v>4</v>
      </c>
      <c r="BG2" s="3" t="s">
        <v>206</v>
      </c>
      <c r="BH2" s="3" t="s">
        <v>4</v>
      </c>
      <c r="BI2" s="3" t="s">
        <v>206</v>
      </c>
      <c r="BJ2" s="3" t="s">
        <v>4</v>
      </c>
      <c r="BK2" s="3" t="s">
        <v>206</v>
      </c>
      <c r="BL2" s="3" t="s">
        <v>4</v>
      </c>
      <c r="BM2" s="3" t="s">
        <v>206</v>
      </c>
      <c r="BN2" s="3" t="s">
        <v>4</v>
      </c>
      <c r="BO2" s="3" t="s">
        <v>206</v>
      </c>
      <c r="BP2" s="3" t="s">
        <v>4</v>
      </c>
      <c r="BQ2" s="3" t="s">
        <v>206</v>
      </c>
      <c r="BR2" s="3" t="s">
        <v>4</v>
      </c>
      <c r="BS2" s="3" t="s">
        <v>206</v>
      </c>
      <c r="BT2" s="3" t="s">
        <v>4</v>
      </c>
      <c r="BU2" s="3" t="s">
        <v>206</v>
      </c>
      <c r="BV2" s="3" t="s">
        <v>4</v>
      </c>
      <c r="BW2" s="3" t="s">
        <v>206</v>
      </c>
      <c r="BX2" s="3" t="s">
        <v>4</v>
      </c>
      <c r="BY2" s="3" t="s">
        <v>206</v>
      </c>
      <c r="BZ2" s="3" t="s">
        <v>4</v>
      </c>
      <c r="CA2" s="3" t="s">
        <v>206</v>
      </c>
      <c r="CB2" s="3" t="s">
        <v>4</v>
      </c>
      <c r="CC2" s="3" t="s">
        <v>206</v>
      </c>
      <c r="CD2" s="3" t="s">
        <v>4</v>
      </c>
      <c r="CE2" s="3" t="s">
        <v>206</v>
      </c>
      <c r="CF2" s="3" t="s">
        <v>4</v>
      </c>
      <c r="CG2" s="3" t="s">
        <v>206</v>
      </c>
      <c r="CH2" s="3" t="s">
        <v>4</v>
      </c>
      <c r="CI2" s="3" t="s">
        <v>206</v>
      </c>
      <c r="CJ2" s="3" t="s">
        <v>4</v>
      </c>
      <c r="CK2" s="3" t="s">
        <v>206</v>
      </c>
      <c r="CL2" s="3" t="s">
        <v>4</v>
      </c>
      <c r="CM2" s="3" t="s">
        <v>206</v>
      </c>
      <c r="CN2" s="3" t="s">
        <v>4</v>
      </c>
      <c r="CO2" s="3" t="s">
        <v>206</v>
      </c>
      <c r="CP2" s="3" t="s">
        <v>4</v>
      </c>
      <c r="CQ2" s="3" t="s">
        <v>206</v>
      </c>
      <c r="CR2" s="3" t="s">
        <v>4</v>
      </c>
      <c r="CS2" s="3" t="s">
        <v>206</v>
      </c>
      <c r="CT2" s="3" t="s">
        <v>4</v>
      </c>
      <c r="CU2" s="3" t="s">
        <v>206</v>
      </c>
      <c r="CV2" s="3" t="s">
        <v>4</v>
      </c>
      <c r="CW2" s="3" t="s">
        <v>206</v>
      </c>
      <c r="CX2" s="3" t="s">
        <v>4</v>
      </c>
      <c r="CY2" s="3" t="s">
        <v>206</v>
      </c>
      <c r="CZ2" s="3" t="s">
        <v>4</v>
      </c>
      <c r="DA2" s="3" t="s">
        <v>206</v>
      </c>
      <c r="DB2" s="3" t="s">
        <v>4</v>
      </c>
      <c r="DC2" s="3" t="s">
        <v>206</v>
      </c>
      <c r="DD2" s="3" t="s">
        <v>4</v>
      </c>
      <c r="DE2" s="3" t="s">
        <v>206</v>
      </c>
      <c r="DF2" s="3" t="s">
        <v>4</v>
      </c>
      <c r="DG2" s="3" t="s">
        <v>206</v>
      </c>
      <c r="DH2" s="3" t="s">
        <v>4</v>
      </c>
      <c r="DI2" s="3" t="s">
        <v>206</v>
      </c>
      <c r="DJ2" s="3" t="s">
        <v>4</v>
      </c>
      <c r="DK2" s="3" t="s">
        <v>206</v>
      </c>
      <c r="DL2" s="3" t="s">
        <v>4</v>
      </c>
      <c r="DM2" s="3" t="s">
        <v>206</v>
      </c>
      <c r="DN2" s="3" t="s">
        <v>4</v>
      </c>
      <c r="DO2" s="3" t="s">
        <v>206</v>
      </c>
      <c r="DP2" s="3" t="s">
        <v>4</v>
      </c>
      <c r="DQ2" s="3" t="s">
        <v>206</v>
      </c>
      <c r="DR2" s="3" t="s">
        <v>4</v>
      </c>
      <c r="DS2" s="3" t="s">
        <v>206</v>
      </c>
      <c r="DT2" s="3" t="s">
        <v>4</v>
      </c>
      <c r="DU2" s="3" t="s">
        <v>206</v>
      </c>
      <c r="DV2" s="3" t="s">
        <v>4</v>
      </c>
      <c r="DW2" s="3" t="s">
        <v>206</v>
      </c>
      <c r="DX2" s="3" t="s">
        <v>4</v>
      </c>
      <c r="DY2" s="3" t="s">
        <v>206</v>
      </c>
      <c r="DZ2" s="3" t="s">
        <v>4</v>
      </c>
      <c r="EA2" s="3" t="s">
        <v>206</v>
      </c>
      <c r="EB2" s="3" t="s">
        <v>4</v>
      </c>
      <c r="EC2" s="3" t="s">
        <v>206</v>
      </c>
      <c r="ED2" s="3" t="s">
        <v>4</v>
      </c>
      <c r="EE2" s="3" t="s">
        <v>206</v>
      </c>
      <c r="EF2" s="3" t="s">
        <v>4</v>
      </c>
      <c r="EG2" s="3" t="s">
        <v>206</v>
      </c>
      <c r="EH2" s="3" t="s">
        <v>4</v>
      </c>
      <c r="EI2" s="3" t="s">
        <v>206</v>
      </c>
      <c r="EJ2" s="3" t="s">
        <v>4</v>
      </c>
      <c r="EK2" s="3" t="s">
        <v>206</v>
      </c>
      <c r="EL2" s="3" t="s">
        <v>4</v>
      </c>
      <c r="EM2" s="3" t="s">
        <v>206</v>
      </c>
      <c r="EN2" s="3" t="s">
        <v>4</v>
      </c>
      <c r="EO2" s="3" t="s">
        <v>206</v>
      </c>
      <c r="EP2" s="3" t="s">
        <v>4</v>
      </c>
      <c r="EQ2" s="3" t="s">
        <v>206</v>
      </c>
      <c r="ER2" s="3" t="s">
        <v>4</v>
      </c>
      <c r="ES2" s="3" t="s">
        <v>206</v>
      </c>
      <c r="ET2" s="3" t="s">
        <v>4</v>
      </c>
      <c r="EU2" s="3" t="s">
        <v>206</v>
      </c>
      <c r="EV2" s="3" t="s">
        <v>4</v>
      </c>
      <c r="EW2" s="3" t="s">
        <v>206</v>
      </c>
      <c r="EX2" s="3" t="s">
        <v>4</v>
      </c>
      <c r="EY2" s="3" t="s">
        <v>206</v>
      </c>
      <c r="EZ2" s="3" t="s">
        <v>4</v>
      </c>
      <c r="FA2" s="3" t="s">
        <v>206</v>
      </c>
      <c r="FB2" s="3" t="s">
        <v>4</v>
      </c>
      <c r="FC2" s="3" t="s">
        <v>206</v>
      </c>
      <c r="FD2" s="3" t="s">
        <v>4</v>
      </c>
      <c r="FE2" s="3" t="s">
        <v>206</v>
      </c>
      <c r="FF2" s="3" t="s">
        <v>4</v>
      </c>
      <c r="FG2" s="3" t="s">
        <v>206</v>
      </c>
      <c r="FH2" s="3" t="s">
        <v>4</v>
      </c>
      <c r="FI2" s="3" t="s">
        <v>206</v>
      </c>
      <c r="FJ2" s="3" t="s">
        <v>4</v>
      </c>
      <c r="FK2" s="3" t="s">
        <v>206</v>
      </c>
      <c r="FL2" s="3" t="s">
        <v>4</v>
      </c>
      <c r="FM2" s="3" t="s">
        <v>206</v>
      </c>
      <c r="FN2" s="3" t="s">
        <v>4</v>
      </c>
      <c r="FO2" s="3" t="s">
        <v>206</v>
      </c>
      <c r="FP2" s="3" t="s">
        <v>4</v>
      </c>
      <c r="FQ2" s="3" t="s">
        <v>206</v>
      </c>
      <c r="FR2" s="3" t="s">
        <v>4</v>
      </c>
      <c r="FS2" s="3" t="s">
        <v>206</v>
      </c>
      <c r="FT2" s="3" t="s">
        <v>4</v>
      </c>
      <c r="FU2" s="3" t="s">
        <v>206</v>
      </c>
      <c r="FV2" s="3" t="s">
        <v>4</v>
      </c>
      <c r="FW2" s="3" t="s">
        <v>206</v>
      </c>
      <c r="FX2" s="3" t="s">
        <v>4</v>
      </c>
      <c r="FY2" s="3" t="s">
        <v>206</v>
      </c>
      <c r="FZ2" s="3" t="s">
        <v>4</v>
      </c>
      <c r="GA2" s="3" t="s">
        <v>206</v>
      </c>
      <c r="GB2" s="3" t="s">
        <v>4</v>
      </c>
      <c r="GC2" s="3" t="s">
        <v>206</v>
      </c>
      <c r="GD2" s="3" t="s">
        <v>4</v>
      </c>
      <c r="GE2" s="3" t="s">
        <v>206</v>
      </c>
      <c r="GF2" s="3" t="s">
        <v>4</v>
      </c>
    </row>
    <row r="3" spans="1:188" x14ac:dyDescent="0.25">
      <c r="A3" s="32" t="s">
        <v>2</v>
      </c>
      <c r="B3" s="7">
        <f>SUM(B5:B28)</f>
        <v>240</v>
      </c>
      <c r="C3" s="27"/>
      <c r="D3" s="27"/>
      <c r="F3" s="27">
        <f>SUM(F5:F28)</f>
        <v>232.6</v>
      </c>
      <c r="H3" s="27">
        <f>SUM(H5:H28)</f>
        <v>57</v>
      </c>
      <c r="J3" s="27">
        <f>SUM(J5:J28)</f>
        <v>220.8</v>
      </c>
      <c r="L3" s="27">
        <f>SUM(L5:L28)</f>
        <v>207.2</v>
      </c>
      <c r="N3" s="27">
        <f>SUM(N5:N28)</f>
        <v>148.55000000000001</v>
      </c>
      <c r="O3" s="44"/>
      <c r="P3" s="45">
        <f>SUM(P5:P28)</f>
        <v>30</v>
      </c>
      <c r="R3" s="27">
        <f>SUM(R5:R28)</f>
        <v>137.5</v>
      </c>
      <c r="T3" s="27">
        <f>SUM(T5:T28)</f>
        <v>189</v>
      </c>
      <c r="V3" s="27">
        <f>SUM(V5:V28)</f>
        <v>57.4</v>
      </c>
      <c r="X3" s="27">
        <f>SUM(X5:X28)</f>
        <v>199.45</v>
      </c>
      <c r="Z3" s="27">
        <f>SUM(Z5:Z28)</f>
        <v>179.5</v>
      </c>
      <c r="AB3" s="27">
        <f>SUM(AB5:AB28)</f>
        <v>87.5</v>
      </c>
      <c r="AD3" s="27">
        <f>SUM(AD5:AD28)</f>
        <v>179.5</v>
      </c>
      <c r="AF3" s="27">
        <f>SUM(AF5:AF28)</f>
        <v>123.5</v>
      </c>
      <c r="AH3" s="27">
        <f>SUM(AH5:AH28)</f>
        <v>24</v>
      </c>
      <c r="AJ3" s="27">
        <f>SUM(AJ5:AJ28)</f>
        <v>125.5</v>
      </c>
      <c r="AL3" s="27">
        <f>SUM(AL5:AL28)</f>
        <v>137.5</v>
      </c>
      <c r="AN3" s="27">
        <f>SUM(AN5:AN28)</f>
        <v>175.1</v>
      </c>
      <c r="AP3" s="27">
        <f>SUM(AP5:AP28)</f>
        <v>113</v>
      </c>
      <c r="AR3" s="27">
        <f>SUM(AR5:AR28)</f>
        <v>180.95</v>
      </c>
      <c r="AT3" s="27">
        <f>SUM(AT5:AT28)</f>
        <v>10</v>
      </c>
      <c r="AV3" s="27">
        <f>SUM(AV5:AV28)</f>
        <v>132</v>
      </c>
      <c r="AX3" s="27">
        <f>SUM(AX5:AX28)</f>
        <v>179.5</v>
      </c>
      <c r="AZ3" s="27">
        <f>SUM(AZ5:AZ28)</f>
        <v>17</v>
      </c>
      <c r="BB3" s="27">
        <f>SUM(BB5:BB28)</f>
        <v>182</v>
      </c>
      <c r="BD3" s="27">
        <f>SUM(BD5:BD28)</f>
        <v>162</v>
      </c>
      <c r="BF3" s="27">
        <f>SUM(BF5:BF28)</f>
        <v>145.5</v>
      </c>
      <c r="BH3" s="27">
        <f>SUM(BH5:BH28)</f>
        <v>192.3</v>
      </c>
      <c r="BJ3" s="27">
        <f>SUM(BJ5:BJ28)</f>
        <v>65.5</v>
      </c>
      <c r="BL3" s="27">
        <f>SUM(BL5:BL28)</f>
        <v>203.44299999999998</v>
      </c>
      <c r="BN3" s="27">
        <f>SUM(BN5:BN28)</f>
        <v>103.5</v>
      </c>
      <c r="BP3" s="27">
        <f>SUM(BP5:BP28)</f>
        <v>131.5</v>
      </c>
      <c r="BR3" s="27">
        <f>SUM(BR5:BR28)</f>
        <v>100</v>
      </c>
      <c r="BT3" s="27">
        <f>SUM(BT5:BT28)</f>
        <v>170.5</v>
      </c>
      <c r="BV3" s="27">
        <f>SUM(BV5:BV28)</f>
        <v>182</v>
      </c>
      <c r="BX3" s="27">
        <f>SUM(BX5:BX28)</f>
        <v>133.5</v>
      </c>
      <c r="BZ3" s="27">
        <f>SUM(BZ5:BZ28)</f>
        <v>64</v>
      </c>
      <c r="CB3" s="27">
        <f>SUM(CB5:CB28)</f>
        <v>78.5</v>
      </c>
      <c r="CD3" s="27">
        <f>SUM(CD5:CD28)</f>
        <v>229.5</v>
      </c>
      <c r="CF3" s="27">
        <f>SUM(CF5:CF28)</f>
        <v>212.8</v>
      </c>
      <c r="CH3" s="27">
        <f>SUM(CH5:CH28)</f>
        <v>128</v>
      </c>
      <c r="CJ3" s="27">
        <f>SUM(CJ5:CJ28)</f>
        <v>202.75</v>
      </c>
      <c r="CL3" s="27">
        <f>SUM(CL5:CL28)</f>
        <v>192.25</v>
      </c>
      <c r="CN3" s="27">
        <f>SUM(CN5:CN28)</f>
        <v>194</v>
      </c>
      <c r="CP3" s="27">
        <f>SUM(CP5:CP28)</f>
        <v>145.5</v>
      </c>
      <c r="CR3" s="27">
        <f>SUM(CR5:CR28)</f>
        <v>214.5</v>
      </c>
      <c r="CT3" s="27">
        <f>SUM(CT5:CT28)</f>
        <v>179</v>
      </c>
      <c r="CV3" s="27">
        <f>SUM(CV5:CV28)</f>
        <v>202</v>
      </c>
      <c r="CX3" s="27">
        <f>SUM(CX5:CX28)</f>
        <v>191.85</v>
      </c>
      <c r="CZ3" s="27">
        <f>SUM(CZ5:CZ28)</f>
        <v>189.5</v>
      </c>
      <c r="DB3" s="27">
        <f>SUM(DB5:DB28)</f>
        <v>96.95</v>
      </c>
      <c r="DD3" s="27">
        <f>SUM(DD5:DD28)</f>
        <v>65</v>
      </c>
      <c r="DF3" s="27">
        <f>SUM(DF5:DF28)</f>
        <v>75.5</v>
      </c>
      <c r="DH3" s="27">
        <f>SUM(DH5:DH28)</f>
        <v>197.5</v>
      </c>
      <c r="DJ3" s="27">
        <f>SUM(DJ5:DJ28)</f>
        <v>207.4</v>
      </c>
      <c r="DL3" s="27">
        <f>SUM(DL5:DL28)</f>
        <v>219.3</v>
      </c>
      <c r="DN3" s="27">
        <f>SUM(DN5:DN28)</f>
        <v>213.5</v>
      </c>
      <c r="DP3" s="27">
        <f>SUM(DP5:DP28)</f>
        <v>178.5</v>
      </c>
      <c r="DR3" s="27">
        <f>SUM(DR5:DR28)</f>
        <v>155</v>
      </c>
      <c r="DT3" s="27">
        <f>SUM(DT5:DT28)</f>
        <v>7.8000000000000007</v>
      </c>
      <c r="DV3" s="27">
        <f>SUM(DV5:DV28)</f>
        <v>47</v>
      </c>
      <c r="DX3" s="27">
        <f>SUM(DX5:DX28)</f>
        <v>217.6</v>
      </c>
      <c r="DZ3" s="27">
        <f>SUM(DZ5:DZ28)</f>
        <v>67.900000000000006</v>
      </c>
      <c r="EB3" s="27">
        <f>SUM(EB5:EB28)</f>
        <v>160</v>
      </c>
      <c r="ED3" s="27">
        <f>SUM(ED5:ED28)</f>
        <v>75.400000000000006</v>
      </c>
      <c r="EF3" s="27">
        <f>SUM(EF5:EF28)</f>
        <v>185.5</v>
      </c>
      <c r="EH3" s="27">
        <f>SUM(EH5:EH28)</f>
        <v>222.75</v>
      </c>
      <c r="EJ3" s="27">
        <f>SUM(EJ5:EJ28)</f>
        <v>174.4</v>
      </c>
      <c r="EL3" s="27">
        <f>SUM(EL5:EL28)</f>
        <v>75.3</v>
      </c>
      <c r="EN3" s="27">
        <f>SUM(EN5:EN28)</f>
        <v>190.7</v>
      </c>
      <c r="EP3" s="27">
        <f>SUM(EP5:EP28)</f>
        <v>50</v>
      </c>
      <c r="ER3" s="27">
        <f>SUM(ER5:ER28)</f>
        <v>78.5</v>
      </c>
      <c r="ET3" s="27">
        <f>SUM(ET5:ET28)</f>
        <v>133</v>
      </c>
      <c r="EV3" s="27">
        <f>SUM(EV5:EV28)</f>
        <v>182.25</v>
      </c>
      <c r="EX3" s="27">
        <f>SUM(EX5:EX28)</f>
        <v>228.6</v>
      </c>
      <c r="EZ3" s="27">
        <f>SUM(EZ5:EZ28)</f>
        <v>198.5</v>
      </c>
      <c r="FB3" s="27">
        <f>SUM(FB5:FB28)</f>
        <v>117.3</v>
      </c>
      <c r="FD3" s="27">
        <f>SUM(FD5:FD28)</f>
        <v>192.7</v>
      </c>
      <c r="FF3" s="27">
        <f>SUM(FF5:FF28)</f>
        <v>168</v>
      </c>
      <c r="FH3" s="27">
        <f>SUM(FH5:FH28)</f>
        <v>196.5</v>
      </c>
      <c r="FJ3" s="27">
        <f>SUM(FJ5:FJ28)</f>
        <v>177.5</v>
      </c>
      <c r="FL3" s="27">
        <f>SUM(FL5:FL28)</f>
        <v>111.5</v>
      </c>
      <c r="FN3" s="27">
        <f>SUM(FN5:FN28)</f>
        <v>66.5</v>
      </c>
      <c r="FP3" s="27">
        <f>SUM(FP5:FP28)</f>
        <v>170.9</v>
      </c>
      <c r="FR3" s="27">
        <f>SUM(FR5:FR28)</f>
        <v>134.4</v>
      </c>
      <c r="FT3" s="27">
        <f>SUM(FT5:FT28)</f>
        <v>197.25</v>
      </c>
      <c r="FV3" s="27">
        <f>SUM(FV5:FV28)</f>
        <v>141</v>
      </c>
      <c r="FX3" s="27">
        <f>SUM(FX5:FX28)</f>
        <v>165.2</v>
      </c>
      <c r="FZ3" s="27">
        <f>SUM(FZ5:FZ28)</f>
        <v>190</v>
      </c>
      <c r="GB3" s="27">
        <f>SUM(GB5:GB28)</f>
        <v>217.7</v>
      </c>
      <c r="GD3" s="27">
        <f>SUM(GD5:GD28)</f>
        <v>190.05</v>
      </c>
      <c r="GF3" s="27">
        <f>SUM(GF5:GF28)</f>
        <v>204.8</v>
      </c>
    </row>
    <row r="4" spans="1:188" ht="19.5" x14ac:dyDescent="0.3">
      <c r="A4" s="8" t="s">
        <v>6</v>
      </c>
      <c r="B4" s="9"/>
      <c r="C4" s="33"/>
      <c r="D4" s="33"/>
      <c r="F4" s="34">
        <f>F3/$B$3</f>
        <v>0.96916666666666662</v>
      </c>
      <c r="H4" s="34">
        <f>H3/$B$3</f>
        <v>0.23749999999999999</v>
      </c>
      <c r="J4" s="34">
        <f>J3/$B$3</f>
        <v>0.92</v>
      </c>
      <c r="L4" s="34">
        <f>L3/$B$3</f>
        <v>0.86333333333333329</v>
      </c>
      <c r="N4" s="34">
        <f>N3/$B$3</f>
        <v>0.61895833333333339</v>
      </c>
      <c r="O4" s="44"/>
      <c r="P4" s="46">
        <f>P3/$B$3</f>
        <v>0.125</v>
      </c>
      <c r="R4" s="34">
        <f>R3/$B$3</f>
        <v>0.57291666666666663</v>
      </c>
      <c r="T4" s="34">
        <f>T3/$B$3</f>
        <v>0.78749999999999998</v>
      </c>
      <c r="V4" s="34">
        <f>V3/$B$3</f>
        <v>0.23916666666666667</v>
      </c>
      <c r="X4" s="34">
        <f>X3/$B$3</f>
        <v>0.83104166666666657</v>
      </c>
      <c r="Z4" s="34">
        <f>Z3/$B$3</f>
        <v>0.74791666666666667</v>
      </c>
      <c r="AB4" s="34">
        <f>AB3/$B$3</f>
        <v>0.36458333333333331</v>
      </c>
      <c r="AD4" s="34">
        <f>AD3/$B$3</f>
        <v>0.74791666666666667</v>
      </c>
      <c r="AF4" s="34">
        <f>AF3/$B$3</f>
        <v>0.51458333333333328</v>
      </c>
      <c r="AH4" s="34">
        <f>AH3/$B$3</f>
        <v>0.1</v>
      </c>
      <c r="AJ4" s="34">
        <f>AJ3/$B$3</f>
        <v>0.5229166666666667</v>
      </c>
      <c r="AL4" s="34">
        <f>AL3/$B$3</f>
        <v>0.57291666666666663</v>
      </c>
      <c r="AN4" s="34">
        <f>AN3/$B$3</f>
        <v>0.72958333333333336</v>
      </c>
      <c r="AP4" s="34">
        <f>AP3/$B$3</f>
        <v>0.47083333333333333</v>
      </c>
      <c r="AR4" s="34">
        <f>AR3/$B$3</f>
        <v>0.75395833333333329</v>
      </c>
      <c r="AT4" s="34">
        <f>AT3/$B$3</f>
        <v>4.1666666666666664E-2</v>
      </c>
      <c r="AV4" s="34">
        <f>AV3/$B$3</f>
        <v>0.55000000000000004</v>
      </c>
      <c r="AX4" s="34">
        <f>AX3/$B$3</f>
        <v>0.74791666666666667</v>
      </c>
      <c r="AZ4" s="34">
        <f>AZ3/$B$3</f>
        <v>7.0833333333333331E-2</v>
      </c>
      <c r="BB4" s="34">
        <f>BB3/$B$3</f>
        <v>0.7583333333333333</v>
      </c>
      <c r="BD4" s="34">
        <f>BD3/$B$3</f>
        <v>0.67500000000000004</v>
      </c>
      <c r="BF4" s="34">
        <f>BF3/$B$3</f>
        <v>0.60624999999999996</v>
      </c>
      <c r="BH4" s="34">
        <f>BH3/$B$3</f>
        <v>0.80125000000000002</v>
      </c>
      <c r="BJ4" s="34">
        <f>BJ3/$B$3</f>
        <v>0.27291666666666664</v>
      </c>
      <c r="BL4" s="34">
        <f>BL3/$B$3</f>
        <v>0.84767916666666665</v>
      </c>
      <c r="BN4" s="34">
        <f>BN3/$B$3</f>
        <v>0.43125000000000002</v>
      </c>
      <c r="BP4" s="34">
        <f>BP3/$B$3</f>
        <v>0.54791666666666672</v>
      </c>
      <c r="BR4" s="34">
        <f>BR3/$B$3</f>
        <v>0.41666666666666669</v>
      </c>
      <c r="BT4" s="34">
        <f>BT3/$B$3</f>
        <v>0.7104166666666667</v>
      </c>
      <c r="BV4" s="34">
        <f>BV3/$B$3</f>
        <v>0.7583333333333333</v>
      </c>
      <c r="BX4" s="34">
        <f>BX3/$B$3</f>
        <v>0.55625000000000002</v>
      </c>
      <c r="BZ4" s="34">
        <f>BZ3/$B$3</f>
        <v>0.26666666666666666</v>
      </c>
      <c r="CB4" s="34">
        <f>CB3/$B$3</f>
        <v>0.32708333333333334</v>
      </c>
      <c r="CD4" s="34">
        <f>CD3/$B$3</f>
        <v>0.95625000000000004</v>
      </c>
      <c r="CF4" s="34">
        <f>CF3/$B$3</f>
        <v>0.88666666666666671</v>
      </c>
      <c r="CH4" s="34">
        <f>CH3/$B$3</f>
        <v>0.53333333333333333</v>
      </c>
      <c r="CJ4" s="34">
        <f>CJ3/$B$3</f>
        <v>0.84479166666666672</v>
      </c>
      <c r="CL4" s="34">
        <f>CL3/$B$3</f>
        <v>0.80104166666666665</v>
      </c>
      <c r="CN4" s="34">
        <f>CN3/$B$3</f>
        <v>0.80833333333333335</v>
      </c>
      <c r="CP4" s="34">
        <f>CP3/$B$3</f>
        <v>0.60624999999999996</v>
      </c>
      <c r="CR4" s="34">
        <f>CR3/$B$3</f>
        <v>0.89375000000000004</v>
      </c>
      <c r="CT4" s="34">
        <f>CT3/$B$3</f>
        <v>0.74583333333333335</v>
      </c>
      <c r="CV4" s="34">
        <f>CV3/$B$3</f>
        <v>0.84166666666666667</v>
      </c>
      <c r="CX4" s="34">
        <f>CX3/$B$3</f>
        <v>0.79937499999999995</v>
      </c>
      <c r="CZ4" s="34">
        <f>CZ3/$B$3</f>
        <v>0.7895833333333333</v>
      </c>
      <c r="DB4" s="34">
        <f>DB3/$B$3</f>
        <v>0.40395833333333336</v>
      </c>
      <c r="DD4" s="34">
        <f>DD3/$B$3</f>
        <v>0.27083333333333331</v>
      </c>
      <c r="DF4" s="34">
        <f>DF3/$B$3</f>
        <v>0.31458333333333333</v>
      </c>
      <c r="DH4" s="34">
        <f>DH3/$B$3</f>
        <v>0.82291666666666663</v>
      </c>
      <c r="DJ4" s="34">
        <f>DJ3/$B$3</f>
        <v>0.86416666666666664</v>
      </c>
      <c r="DL4" s="34">
        <f>DL3/$B$3</f>
        <v>0.91375000000000006</v>
      </c>
      <c r="DN4" s="34">
        <f>DN3/$B$3</f>
        <v>0.88958333333333328</v>
      </c>
      <c r="DP4" s="34">
        <f>DP3/$B$3</f>
        <v>0.74375000000000002</v>
      </c>
      <c r="DR4" s="34">
        <f>DR3/$B$3</f>
        <v>0.64583333333333337</v>
      </c>
      <c r="DT4" s="34">
        <f>DT3/$B$3</f>
        <v>3.2500000000000001E-2</v>
      </c>
      <c r="DV4" s="34">
        <f>DV3/$B$3</f>
        <v>0.19583333333333333</v>
      </c>
      <c r="DX4" s="34">
        <f>DX3/$B$3</f>
        <v>0.90666666666666662</v>
      </c>
      <c r="DZ4" s="34">
        <f>DZ3/$B$3</f>
        <v>0.28291666666666671</v>
      </c>
      <c r="EB4" s="34">
        <f>EB3/$B$3</f>
        <v>0.66666666666666663</v>
      </c>
      <c r="ED4" s="34">
        <f>ED3/$B$3</f>
        <v>0.31416666666666671</v>
      </c>
      <c r="EF4" s="34">
        <f>EF3/$B$3</f>
        <v>0.7729166666666667</v>
      </c>
      <c r="EH4" s="34">
        <f>EH3/$B$3</f>
        <v>0.92812499999999998</v>
      </c>
      <c r="EJ4" s="34">
        <f>EJ3/$B$3</f>
        <v>0.72666666666666668</v>
      </c>
      <c r="EL4" s="34">
        <f>EL3/$B$3</f>
        <v>0.31374999999999997</v>
      </c>
      <c r="EN4" s="34">
        <f>EN3/$B$3</f>
        <v>0.79458333333333331</v>
      </c>
      <c r="EP4" s="34">
        <f>EP3/$B$3</f>
        <v>0.20833333333333334</v>
      </c>
      <c r="ER4" s="34">
        <f>ER3/$B$3</f>
        <v>0.32708333333333334</v>
      </c>
      <c r="ET4" s="34">
        <f>ET3/$B$3</f>
        <v>0.5541666666666667</v>
      </c>
      <c r="EV4" s="34">
        <f>EV3/$B$3</f>
        <v>0.75937500000000002</v>
      </c>
      <c r="EX4" s="34">
        <f>EX3/$B$3</f>
        <v>0.95250000000000001</v>
      </c>
      <c r="EZ4" s="34">
        <f>EZ3/$B$3</f>
        <v>0.82708333333333328</v>
      </c>
      <c r="FB4" s="34">
        <f>FB3/$B$3</f>
        <v>0.48874999999999996</v>
      </c>
      <c r="FD4" s="34">
        <f>FD3/$B$3</f>
        <v>0.80291666666666661</v>
      </c>
      <c r="FF4" s="34">
        <f>FF3/$B$3</f>
        <v>0.7</v>
      </c>
      <c r="FH4" s="34">
        <f>FH3/$B$3</f>
        <v>0.81874999999999998</v>
      </c>
      <c r="FJ4" s="34">
        <f>FJ3/$B$3</f>
        <v>0.73958333333333337</v>
      </c>
      <c r="FL4" s="34">
        <f>FL3/$B$3</f>
        <v>0.46458333333333335</v>
      </c>
      <c r="FN4" s="34">
        <f>FN3/$B$3</f>
        <v>0.27708333333333335</v>
      </c>
      <c r="FP4" s="34">
        <f>FP3/$B$3</f>
        <v>0.7120833333333334</v>
      </c>
      <c r="FR4" s="34">
        <f>FR3/$B$3</f>
        <v>0.56000000000000005</v>
      </c>
      <c r="FT4" s="34">
        <f>FT3/$B$3</f>
        <v>0.82187500000000002</v>
      </c>
      <c r="FV4" s="34">
        <f>FV3/$B$3</f>
        <v>0.58750000000000002</v>
      </c>
      <c r="FX4" s="34">
        <f>FX3/$B$3</f>
        <v>0.68833333333333324</v>
      </c>
      <c r="FZ4" s="34">
        <f>FZ3/$B$3</f>
        <v>0.79166666666666663</v>
      </c>
      <c r="GB4" s="34">
        <f>GB3/$B$3</f>
        <v>0.90708333333333324</v>
      </c>
      <c r="GD4" s="34">
        <f>GD3/$B$3</f>
        <v>0.791875</v>
      </c>
      <c r="GF4" s="34">
        <f>GF3/$B$3</f>
        <v>0.85333333333333339</v>
      </c>
    </row>
    <row r="5" spans="1:188" x14ac:dyDescent="0.25">
      <c r="A5" s="12" t="s">
        <v>305</v>
      </c>
      <c r="B5" s="13">
        <v>30</v>
      </c>
      <c r="C5" s="35">
        <f t="shared" ref="C5:C9" si="0">B5/$B$3</f>
        <v>0.125</v>
      </c>
      <c r="D5" s="35"/>
      <c r="E5" s="27" t="s">
        <v>207</v>
      </c>
      <c r="F5" s="27">
        <f>IF(E5="Y",$B5,0)</f>
        <v>30</v>
      </c>
      <c r="G5" s="27" t="s">
        <v>207</v>
      </c>
      <c r="H5" s="27">
        <f>IF(G5="Y",$B5,0)</f>
        <v>30</v>
      </c>
      <c r="I5" s="27" t="s">
        <v>207</v>
      </c>
      <c r="J5" s="27">
        <f>IF(I5="Y",$B5,0)</f>
        <v>30</v>
      </c>
      <c r="K5" s="27" t="s">
        <v>207</v>
      </c>
      <c r="L5" s="27">
        <f>IF(K5="Y",$B5,0)</f>
        <v>30</v>
      </c>
      <c r="M5" s="27" t="s">
        <v>208</v>
      </c>
      <c r="N5" s="27">
        <f>IF(M5="Y",$B5,0)</f>
        <v>0</v>
      </c>
      <c r="O5" s="45" t="s">
        <v>208</v>
      </c>
      <c r="P5" s="45">
        <f>IF(O5="Y",$B5,0)</f>
        <v>0</v>
      </c>
      <c r="Q5" s="27" t="s">
        <v>207</v>
      </c>
      <c r="R5" s="27">
        <f>IF(Q5="Y",$B5,0)</f>
        <v>30</v>
      </c>
      <c r="S5" s="27" t="s">
        <v>207</v>
      </c>
      <c r="T5" s="27">
        <f>IF(S5="Y",$B5,0)</f>
        <v>30</v>
      </c>
      <c r="U5" s="27" t="s">
        <v>208</v>
      </c>
      <c r="V5" s="27">
        <f>IF(U5="Y",$B5,0)</f>
        <v>0</v>
      </c>
      <c r="W5" s="27" t="s">
        <v>209</v>
      </c>
      <c r="X5" s="27">
        <f>IF(W5="Y",$B5,0)</f>
        <v>30</v>
      </c>
      <c r="Y5" s="27" t="s">
        <v>209</v>
      </c>
      <c r="Z5" s="27">
        <f>IF(Y5="Y",$B5,0)</f>
        <v>30</v>
      </c>
      <c r="AA5" s="27" t="s">
        <v>209</v>
      </c>
      <c r="AB5" s="27">
        <f>IF(AA5="Y",$B5,0)</f>
        <v>30</v>
      </c>
      <c r="AC5" s="27" t="s">
        <v>209</v>
      </c>
      <c r="AD5" s="27">
        <f>IF(AC5="Y",$B5,0)</f>
        <v>30</v>
      </c>
      <c r="AE5" s="27" t="s">
        <v>208</v>
      </c>
      <c r="AF5" s="27">
        <f>IF(AE5="Y",$B5,0)</f>
        <v>0</v>
      </c>
      <c r="AG5" s="27" t="s">
        <v>208</v>
      </c>
      <c r="AH5" s="27">
        <f>IF(AG5="Y",$B5,0)</f>
        <v>0</v>
      </c>
      <c r="AI5" s="27" t="s">
        <v>207</v>
      </c>
      <c r="AJ5" s="27">
        <f>IF(AI5="Y",$B5,0)</f>
        <v>30</v>
      </c>
      <c r="AK5" s="27" t="s">
        <v>207</v>
      </c>
      <c r="AL5" s="27">
        <f>IF(AK5="Y",$B5,0)</f>
        <v>30</v>
      </c>
      <c r="AM5" s="27" t="s">
        <v>207</v>
      </c>
      <c r="AN5" s="27">
        <f>IF(AM5="Y",$B5,0)</f>
        <v>30</v>
      </c>
      <c r="AO5" s="27" t="s">
        <v>207</v>
      </c>
      <c r="AP5" s="27">
        <f>IF(AO5="Y",$B5,0)</f>
        <v>30</v>
      </c>
      <c r="AQ5" s="27" t="s">
        <v>207</v>
      </c>
      <c r="AR5" s="27">
        <f>IF(AQ5="Y",$B5,0)</f>
        <v>30</v>
      </c>
      <c r="AS5" s="27" t="s">
        <v>208</v>
      </c>
      <c r="AT5" s="27">
        <f>IF(AS5="Y",$B5,0)</f>
        <v>0</v>
      </c>
      <c r="AU5" s="27" t="s">
        <v>207</v>
      </c>
      <c r="AV5" s="27">
        <f>IF(AU5="Y",$B5,0)</f>
        <v>30</v>
      </c>
      <c r="AW5" s="27" t="s">
        <v>207</v>
      </c>
      <c r="AX5" s="27">
        <f>IF(AW5="Y",$B5,0)</f>
        <v>30</v>
      </c>
      <c r="AY5" s="27" t="s">
        <v>208</v>
      </c>
      <c r="AZ5" s="27">
        <f>IF(AY5="Y",$B5,0)</f>
        <v>0</v>
      </c>
      <c r="BA5" s="27" t="s">
        <v>207</v>
      </c>
      <c r="BB5" s="27">
        <f>IF(BA5="Y",$B5,0)</f>
        <v>30</v>
      </c>
      <c r="BC5" s="27" t="s">
        <v>207</v>
      </c>
      <c r="BD5" s="27">
        <f>IF(BC5="Y",$B5,0)</f>
        <v>30</v>
      </c>
      <c r="BE5" s="27" t="s">
        <v>207</v>
      </c>
      <c r="BF5" s="27">
        <f>IF(BE5="Y",$B5,0)</f>
        <v>30</v>
      </c>
      <c r="BG5" s="27" t="s">
        <v>207</v>
      </c>
      <c r="BH5" s="27">
        <f>IF(BG5="Y",$B5,0)</f>
        <v>30</v>
      </c>
      <c r="BI5" s="27" t="s">
        <v>207</v>
      </c>
      <c r="BJ5" s="27">
        <f>IF(BI5="Y",$B5,0)</f>
        <v>30</v>
      </c>
      <c r="BK5" s="27" t="s">
        <v>207</v>
      </c>
      <c r="BL5" s="27">
        <f>IF(BK5="Y",$B5,0)</f>
        <v>30</v>
      </c>
      <c r="BM5" s="27" t="s">
        <v>207</v>
      </c>
      <c r="BN5" s="27">
        <f>IF(BM5="Y",$B5,0)</f>
        <v>30</v>
      </c>
      <c r="BO5" s="27" t="s">
        <v>207</v>
      </c>
      <c r="BP5" s="27">
        <f>IF(BO5="Y",$B5,0)</f>
        <v>30</v>
      </c>
      <c r="BQ5" s="27" t="s">
        <v>207</v>
      </c>
      <c r="BR5" s="27">
        <f>IF(BQ5="Y",$B5,0)</f>
        <v>30</v>
      </c>
      <c r="BS5" s="27" t="s">
        <v>207</v>
      </c>
      <c r="BT5" s="27">
        <f>IF(BS5="Y",$B5,0)</f>
        <v>30</v>
      </c>
      <c r="BU5" s="27" t="s">
        <v>207</v>
      </c>
      <c r="BV5" s="27">
        <f>IF(BU5="Y",$B5,0)</f>
        <v>30</v>
      </c>
      <c r="BW5" s="27" t="s">
        <v>207</v>
      </c>
      <c r="BX5" s="27">
        <f>IF(BW5="Y",$B5,0)</f>
        <v>30</v>
      </c>
      <c r="BY5" s="27" t="s">
        <v>208</v>
      </c>
      <c r="BZ5" s="27">
        <f>IF(BY5="Y",$B5,0)</f>
        <v>0</v>
      </c>
      <c r="CA5" s="27" t="s">
        <v>207</v>
      </c>
      <c r="CB5" s="27">
        <f>IF(CA5="Y",$B5,0)</f>
        <v>30</v>
      </c>
      <c r="CC5" s="27" t="s">
        <v>207</v>
      </c>
      <c r="CD5" s="27">
        <f>IF(CC5="Y",$B5,0)</f>
        <v>30</v>
      </c>
      <c r="CE5" s="27" t="s">
        <v>207</v>
      </c>
      <c r="CF5" s="27">
        <f>IF(CE5="Y",$B5,0)</f>
        <v>30</v>
      </c>
      <c r="CG5" s="27" t="s">
        <v>207</v>
      </c>
      <c r="CH5" s="27">
        <f>IF(CG5="Y",$B5,0)</f>
        <v>30</v>
      </c>
      <c r="CI5" s="27" t="s">
        <v>207</v>
      </c>
      <c r="CJ5" s="27">
        <f>IF(CI5="Y",$B5,0)</f>
        <v>30</v>
      </c>
      <c r="CK5" s="27" t="s">
        <v>207</v>
      </c>
      <c r="CL5" s="27">
        <f>IF(CK5="Y",$B5,0)</f>
        <v>30</v>
      </c>
      <c r="CM5" s="27" t="s">
        <v>207</v>
      </c>
      <c r="CN5" s="27">
        <f>IF(CM5="Y",$B5,0)</f>
        <v>30</v>
      </c>
      <c r="CO5" s="27" t="s">
        <v>207</v>
      </c>
      <c r="CP5" s="27">
        <f>IF(CO5="Y",$B5,0)</f>
        <v>30</v>
      </c>
      <c r="CQ5" s="27" t="s">
        <v>207</v>
      </c>
      <c r="CR5" s="27">
        <f>IF(CQ5="Y",$B5,0)</f>
        <v>30</v>
      </c>
      <c r="CS5" s="27" t="s">
        <v>207</v>
      </c>
      <c r="CT5" s="27">
        <f>IF(CS5="Y",$B5,0)</f>
        <v>30</v>
      </c>
      <c r="CU5" s="27" t="s">
        <v>207</v>
      </c>
      <c r="CV5" s="27">
        <f>IF(CU5="Y",$B5,0)</f>
        <v>30</v>
      </c>
      <c r="CW5" s="27" t="s">
        <v>207</v>
      </c>
      <c r="CX5" s="27">
        <f>IF(CW5="Y",$B5,0)</f>
        <v>30</v>
      </c>
      <c r="CY5" s="27" t="s">
        <v>207</v>
      </c>
      <c r="CZ5" s="27">
        <f>IF(CY5="Y",$B5,0)</f>
        <v>30</v>
      </c>
      <c r="DA5" s="27" t="s">
        <v>208</v>
      </c>
      <c r="DB5" s="27">
        <f>IF(DA5="Y",$B5,0)</f>
        <v>0</v>
      </c>
      <c r="DC5" s="27" t="s">
        <v>207</v>
      </c>
      <c r="DD5" s="27">
        <f>IF(DC5="Y",$B5,0)</f>
        <v>30</v>
      </c>
      <c r="DE5" s="27" t="s">
        <v>207</v>
      </c>
      <c r="DF5" s="27">
        <f>IF(DE5="Y",$B5,0)</f>
        <v>30</v>
      </c>
      <c r="DG5" s="27" t="s">
        <v>207</v>
      </c>
      <c r="DH5" s="27">
        <f>IF(DG5="Y",$B5,0)</f>
        <v>30</v>
      </c>
      <c r="DI5" s="27" t="s">
        <v>207</v>
      </c>
      <c r="DJ5" s="27">
        <f>IF(DI5="Y",$B5,0)</f>
        <v>30</v>
      </c>
      <c r="DK5" s="27" t="s">
        <v>207</v>
      </c>
      <c r="DL5" s="27">
        <f>IF(DK5="Y",$B5,0)</f>
        <v>30</v>
      </c>
      <c r="DM5" s="27" t="s">
        <v>207</v>
      </c>
      <c r="DN5" s="27">
        <f>IF(DM5="Y",$B5,0)</f>
        <v>30</v>
      </c>
      <c r="DO5" s="27" t="s">
        <v>207</v>
      </c>
      <c r="DP5" s="27">
        <f>IF(DO5="Y",$B5,0)</f>
        <v>30</v>
      </c>
      <c r="DQ5" s="27" t="s">
        <v>207</v>
      </c>
      <c r="DR5" s="27">
        <f>IF(DQ5="Y",$B5,0)</f>
        <v>30</v>
      </c>
      <c r="DS5" s="27" t="s">
        <v>208</v>
      </c>
      <c r="DT5" s="27">
        <f>IF(DS5="Y",$B5,0)</f>
        <v>0</v>
      </c>
      <c r="DU5" s="27" t="s">
        <v>208</v>
      </c>
      <c r="DV5" s="27">
        <f>IF(DU5="Y",$B5,0)</f>
        <v>0</v>
      </c>
      <c r="DW5" s="27" t="s">
        <v>207</v>
      </c>
      <c r="DX5" s="27">
        <f>IF(DW5="Y",$B5,0)</f>
        <v>30</v>
      </c>
      <c r="DY5" s="27" t="s">
        <v>208</v>
      </c>
      <c r="DZ5" s="27">
        <f>IF(DY5="Y",$B5,0)</f>
        <v>0</v>
      </c>
      <c r="EA5" s="27" t="s">
        <v>207</v>
      </c>
      <c r="EB5" s="27">
        <f>IF(EA5="Y",$B5,0)</f>
        <v>30</v>
      </c>
      <c r="EC5" s="27" t="s">
        <v>208</v>
      </c>
      <c r="ED5" s="27">
        <f>IF(EC5="Y",$B5,0)</f>
        <v>0</v>
      </c>
      <c r="EE5" s="27" t="s">
        <v>207</v>
      </c>
      <c r="EF5" s="27">
        <f>IF(EE5="Y",$B5,0)</f>
        <v>30</v>
      </c>
      <c r="EG5" s="27" t="s">
        <v>207</v>
      </c>
      <c r="EH5" s="27">
        <f>IF(EG5="Y",$B5,0)</f>
        <v>30</v>
      </c>
      <c r="EI5" s="27" t="s">
        <v>207</v>
      </c>
      <c r="EJ5" s="27">
        <f>IF(EI5="Y",$B5,0)</f>
        <v>30</v>
      </c>
      <c r="EK5" s="27" t="s">
        <v>208</v>
      </c>
      <c r="EL5" s="27">
        <f>IF(EK5="Y",$B5,0)</f>
        <v>0</v>
      </c>
      <c r="EM5" s="27" t="s">
        <v>207</v>
      </c>
      <c r="EN5" s="27">
        <f>IF(EM5="Y",$B5,0)</f>
        <v>30</v>
      </c>
      <c r="EO5" s="27" t="s">
        <v>207</v>
      </c>
      <c r="EP5" s="27">
        <f>IF(EO5="Y",$B5,0)</f>
        <v>30</v>
      </c>
      <c r="EQ5" s="27" t="s">
        <v>207</v>
      </c>
      <c r="ER5" s="27">
        <f>IF(EQ5="Y",$B5,0)</f>
        <v>30</v>
      </c>
      <c r="ES5" s="27" t="s">
        <v>207</v>
      </c>
      <c r="ET5" s="27">
        <f>IF(ES5="Y",$B5,0)</f>
        <v>30</v>
      </c>
      <c r="EU5" s="27" t="s">
        <v>207</v>
      </c>
      <c r="EV5" s="27">
        <f>IF(EU5="Y",$B5,0)</f>
        <v>30</v>
      </c>
      <c r="EW5" s="27" t="s">
        <v>207</v>
      </c>
      <c r="EX5" s="27">
        <f>IF(EW5="Y",$B5,0)</f>
        <v>30</v>
      </c>
      <c r="EY5" s="27" t="s">
        <v>207</v>
      </c>
      <c r="EZ5" s="27">
        <f>IF(EY5="Y",$B5,0)</f>
        <v>30</v>
      </c>
      <c r="FA5" s="27" t="s">
        <v>207</v>
      </c>
      <c r="FB5" s="27">
        <f>IF(FA5="Y",$B5,0)</f>
        <v>30</v>
      </c>
      <c r="FC5" s="27" t="s">
        <v>207</v>
      </c>
      <c r="FD5" s="27">
        <f>IF(FC5="Y",$B5,0)</f>
        <v>30</v>
      </c>
      <c r="FE5" s="27" t="s">
        <v>207</v>
      </c>
      <c r="FF5" s="27">
        <f>IF(FE5="Y",$B5,0)</f>
        <v>30</v>
      </c>
      <c r="FG5" s="27" t="s">
        <v>207</v>
      </c>
      <c r="FH5" s="27">
        <f>IF(FG5="Y",$B5,0)</f>
        <v>30</v>
      </c>
      <c r="FI5" s="27" t="s">
        <v>207</v>
      </c>
      <c r="FJ5" s="27">
        <f>IF(FI5="Y",$B5,0)</f>
        <v>30</v>
      </c>
      <c r="FK5" s="27" t="s">
        <v>207</v>
      </c>
      <c r="FL5" s="27">
        <f>IF(FK5="Y",$B5,0)</f>
        <v>30</v>
      </c>
      <c r="FM5" s="27" t="s">
        <v>207</v>
      </c>
      <c r="FN5" s="27">
        <f>IF(FM5="Y",$B5,0)</f>
        <v>30</v>
      </c>
      <c r="FO5" s="27" t="s">
        <v>207</v>
      </c>
      <c r="FP5" s="27">
        <f>IF(FO5="Y",$B5,0)</f>
        <v>30</v>
      </c>
      <c r="FQ5" s="27" t="s">
        <v>207</v>
      </c>
      <c r="FR5" s="27">
        <f>IF(FQ5="Y",$B5,0)</f>
        <v>30</v>
      </c>
      <c r="FS5" s="27" t="s">
        <v>209</v>
      </c>
      <c r="FT5" s="27">
        <f>IF(FS5="Y",$B5,0)</f>
        <v>30</v>
      </c>
      <c r="FU5" s="27" t="s">
        <v>207</v>
      </c>
      <c r="FV5" s="27">
        <f>IF(FU5="Y",$B5,0)</f>
        <v>30</v>
      </c>
      <c r="FW5" s="27" t="s">
        <v>207</v>
      </c>
      <c r="FX5" s="27">
        <f>IF(FW5="Y",$B5,0)</f>
        <v>30</v>
      </c>
      <c r="FY5" s="27" t="s">
        <v>207</v>
      </c>
      <c r="FZ5" s="27">
        <f>IF(FY5="Y",$B5,0)</f>
        <v>30</v>
      </c>
      <c r="GA5" s="27" t="s">
        <v>207</v>
      </c>
      <c r="GB5" s="27">
        <f>IF(GA5="Y",$B5,0)</f>
        <v>30</v>
      </c>
      <c r="GC5" s="27" t="s">
        <v>207</v>
      </c>
      <c r="GD5" s="27">
        <f>IF(GC5="Y",$B5,0)</f>
        <v>30</v>
      </c>
      <c r="GE5" s="27" t="s">
        <v>207</v>
      </c>
      <c r="GF5" s="27">
        <f>IF(GE5="Y",$B5,0)</f>
        <v>30</v>
      </c>
    </row>
    <row r="6" spans="1:188" x14ac:dyDescent="0.25">
      <c r="A6" s="12" t="s">
        <v>306</v>
      </c>
      <c r="B6" s="13">
        <v>10</v>
      </c>
      <c r="C6" s="35">
        <f t="shared" si="0"/>
        <v>4.1666666666666664E-2</v>
      </c>
      <c r="D6" s="35"/>
      <c r="E6" s="36">
        <v>1</v>
      </c>
      <c r="F6" s="27">
        <f>E6*$B6</f>
        <v>10</v>
      </c>
      <c r="G6" s="36">
        <v>1</v>
      </c>
      <c r="H6" s="27">
        <f>G6*F6</f>
        <v>10</v>
      </c>
      <c r="I6" s="36">
        <v>1</v>
      </c>
      <c r="J6" s="27">
        <f>I6*$B6</f>
        <v>10</v>
      </c>
      <c r="K6" s="36">
        <v>1</v>
      </c>
      <c r="L6" s="27">
        <f>K6*$B6</f>
        <v>10</v>
      </c>
      <c r="M6" s="36">
        <v>1</v>
      </c>
      <c r="N6" s="27">
        <f>M6*$B6</f>
        <v>10</v>
      </c>
      <c r="O6" s="47">
        <v>0</v>
      </c>
      <c r="P6" s="45">
        <f>O6*$B6</f>
        <v>0</v>
      </c>
      <c r="Q6" s="36">
        <v>1</v>
      </c>
      <c r="R6" s="27">
        <f>Q6*$B6</f>
        <v>10</v>
      </c>
      <c r="S6" s="36">
        <v>1</v>
      </c>
      <c r="T6" s="27">
        <f>S6*$B6</f>
        <v>10</v>
      </c>
      <c r="U6" s="36">
        <v>1</v>
      </c>
      <c r="V6" s="27">
        <f>U6*$B6</f>
        <v>10</v>
      </c>
      <c r="W6" s="36">
        <v>1</v>
      </c>
      <c r="X6" s="27">
        <f>W6*$B6</f>
        <v>10</v>
      </c>
      <c r="Y6" s="36">
        <v>0.7</v>
      </c>
      <c r="Z6" s="27">
        <f>Y6*$B6</f>
        <v>7</v>
      </c>
      <c r="AA6" s="36">
        <v>1</v>
      </c>
      <c r="AB6" s="27">
        <f>AA6*$B6</f>
        <v>10</v>
      </c>
      <c r="AC6" s="36">
        <v>1</v>
      </c>
      <c r="AD6" s="27">
        <f>AC6*$B6</f>
        <v>10</v>
      </c>
      <c r="AE6" s="36">
        <v>1</v>
      </c>
      <c r="AF6" s="27">
        <f>AE6*$B6</f>
        <v>10</v>
      </c>
      <c r="AG6" s="36">
        <v>1</v>
      </c>
      <c r="AH6" s="27">
        <f>AG6*$B6</f>
        <v>10</v>
      </c>
      <c r="AI6" s="36">
        <v>1</v>
      </c>
      <c r="AJ6" s="27">
        <f>AI6*$B6</f>
        <v>10</v>
      </c>
      <c r="AK6" s="36">
        <v>1</v>
      </c>
      <c r="AL6" s="27">
        <f>AK6*$B6</f>
        <v>10</v>
      </c>
      <c r="AM6" s="36">
        <v>0.7</v>
      </c>
      <c r="AN6" s="27">
        <f>AM6*$B6</f>
        <v>7</v>
      </c>
      <c r="AO6" s="36">
        <v>1</v>
      </c>
      <c r="AP6" s="27">
        <f>AO6*$B6</f>
        <v>10</v>
      </c>
      <c r="AQ6" s="36">
        <v>1</v>
      </c>
      <c r="AR6" s="27">
        <f>AQ6*$B6</f>
        <v>10</v>
      </c>
      <c r="AS6" s="36">
        <v>1</v>
      </c>
      <c r="AT6" s="27">
        <f>AS6*$B6</f>
        <v>10</v>
      </c>
      <c r="AU6" s="36">
        <v>1</v>
      </c>
      <c r="AV6" s="27">
        <f>AU6*$B6</f>
        <v>10</v>
      </c>
      <c r="AW6" s="36">
        <v>1</v>
      </c>
      <c r="AX6" s="27">
        <f>AW6*$B6</f>
        <v>10</v>
      </c>
      <c r="AY6" s="36">
        <v>1</v>
      </c>
      <c r="AZ6" s="27">
        <f>AY6*$B6</f>
        <v>10</v>
      </c>
      <c r="BA6" s="36">
        <v>1</v>
      </c>
      <c r="BB6" s="27">
        <f>BA6*$B6</f>
        <v>10</v>
      </c>
      <c r="BC6" s="36">
        <v>1</v>
      </c>
      <c r="BD6" s="27">
        <f>BC6*$B6</f>
        <v>10</v>
      </c>
      <c r="BE6" s="36">
        <v>1</v>
      </c>
      <c r="BF6" s="27">
        <f>BE6*$B6</f>
        <v>10</v>
      </c>
      <c r="BG6" s="36">
        <v>0.7</v>
      </c>
      <c r="BH6" s="27">
        <f>BG6*$B6</f>
        <v>7</v>
      </c>
      <c r="BI6" s="36">
        <v>1</v>
      </c>
      <c r="BJ6" s="27">
        <f>BI6*$B6</f>
        <v>10</v>
      </c>
      <c r="BK6" s="36">
        <v>1</v>
      </c>
      <c r="BL6" s="27">
        <f>BK6*$B6</f>
        <v>10</v>
      </c>
      <c r="BM6" s="36">
        <v>1</v>
      </c>
      <c r="BN6" s="27">
        <f>BM6*$B6</f>
        <v>10</v>
      </c>
      <c r="BO6" s="36">
        <v>1</v>
      </c>
      <c r="BP6" s="27">
        <f>BO6*$B6</f>
        <v>10</v>
      </c>
      <c r="BQ6" s="36">
        <v>1</v>
      </c>
      <c r="BR6" s="27">
        <f>BQ6*$B6</f>
        <v>10</v>
      </c>
      <c r="BS6" s="36">
        <v>0.7</v>
      </c>
      <c r="BT6" s="27">
        <f>BS6*$B6</f>
        <v>7</v>
      </c>
      <c r="BU6" s="36">
        <v>1</v>
      </c>
      <c r="BV6" s="27">
        <f>BU6*$B6</f>
        <v>10</v>
      </c>
      <c r="BW6" s="36">
        <v>1</v>
      </c>
      <c r="BX6" s="27">
        <f>BW6*$B6</f>
        <v>10</v>
      </c>
      <c r="BY6" s="36">
        <v>1</v>
      </c>
      <c r="BZ6" s="27">
        <f>BY6*$B6</f>
        <v>10</v>
      </c>
      <c r="CA6" s="36">
        <v>1</v>
      </c>
      <c r="CB6" s="27">
        <f>CA6*$B6</f>
        <v>10</v>
      </c>
      <c r="CC6" s="36">
        <v>1</v>
      </c>
      <c r="CD6" s="27">
        <f>CC6*$B6</f>
        <v>10</v>
      </c>
      <c r="CE6" s="36">
        <v>1</v>
      </c>
      <c r="CF6" s="27">
        <f>CE6*$B6</f>
        <v>10</v>
      </c>
      <c r="CG6" s="36">
        <v>1</v>
      </c>
      <c r="CH6" s="27">
        <f>CG6*$B6</f>
        <v>10</v>
      </c>
      <c r="CI6" s="36">
        <v>1</v>
      </c>
      <c r="CJ6" s="27">
        <f>CI6*$B6</f>
        <v>10</v>
      </c>
      <c r="CK6" s="36">
        <v>0.7</v>
      </c>
      <c r="CL6" s="27">
        <f>CK6*$B6</f>
        <v>7</v>
      </c>
      <c r="CM6" s="36">
        <v>1</v>
      </c>
      <c r="CN6" s="27">
        <f>CM6*$B6</f>
        <v>10</v>
      </c>
      <c r="CO6" s="36">
        <v>1</v>
      </c>
      <c r="CP6" s="27">
        <f>CO6*$B6</f>
        <v>10</v>
      </c>
      <c r="CQ6" s="36">
        <v>1</v>
      </c>
      <c r="CR6" s="27">
        <f>CQ6*$B6</f>
        <v>10</v>
      </c>
      <c r="CS6" s="36">
        <v>1</v>
      </c>
      <c r="CT6" s="27">
        <f>CS6*$B6</f>
        <v>10</v>
      </c>
      <c r="CU6" s="36">
        <v>0.7</v>
      </c>
      <c r="CV6" s="27">
        <f>CU6*$B6</f>
        <v>7</v>
      </c>
      <c r="CW6" s="36">
        <v>1</v>
      </c>
      <c r="CX6" s="27">
        <f>CW6*$B6</f>
        <v>10</v>
      </c>
      <c r="CY6" s="36">
        <v>1</v>
      </c>
      <c r="CZ6" s="27">
        <f>CY6*$B6</f>
        <v>10</v>
      </c>
      <c r="DA6" s="36">
        <v>0</v>
      </c>
      <c r="DB6" s="27">
        <f>DA6*$B6</f>
        <v>0</v>
      </c>
      <c r="DC6" s="36">
        <v>1</v>
      </c>
      <c r="DD6" s="27">
        <f>DC6*$B6</f>
        <v>10</v>
      </c>
      <c r="DE6" s="36">
        <v>1</v>
      </c>
      <c r="DF6" s="27">
        <f>DE6*$B6</f>
        <v>10</v>
      </c>
      <c r="DG6" s="36">
        <v>1</v>
      </c>
      <c r="DH6" s="27">
        <f>DG6*$B6</f>
        <v>10</v>
      </c>
      <c r="DI6" s="36">
        <v>1</v>
      </c>
      <c r="DJ6" s="27">
        <f>DI6*$B6</f>
        <v>10</v>
      </c>
      <c r="DK6" s="36">
        <v>1</v>
      </c>
      <c r="DL6" s="27">
        <f>DK6*$B6</f>
        <v>10</v>
      </c>
      <c r="DM6" s="36">
        <v>1</v>
      </c>
      <c r="DN6" s="27">
        <f>DM6*$B6</f>
        <v>10</v>
      </c>
      <c r="DO6" s="36">
        <v>1</v>
      </c>
      <c r="DP6" s="27">
        <f>DO6*$B6</f>
        <v>10</v>
      </c>
      <c r="DQ6" s="36">
        <v>1</v>
      </c>
      <c r="DR6" s="27">
        <f>DQ6*$B6</f>
        <v>10</v>
      </c>
      <c r="DS6" s="36">
        <v>0</v>
      </c>
      <c r="DT6" s="27">
        <f>DS6*$B6</f>
        <v>0</v>
      </c>
      <c r="DU6" s="36">
        <v>0</v>
      </c>
      <c r="DV6" s="27">
        <f>DU6*$B6</f>
        <v>0</v>
      </c>
      <c r="DW6" s="36">
        <v>1</v>
      </c>
      <c r="DX6" s="27">
        <f>DW6*$B6</f>
        <v>10</v>
      </c>
      <c r="DY6" s="36">
        <v>0</v>
      </c>
      <c r="DZ6" s="27">
        <f>DY6*$B6</f>
        <v>0</v>
      </c>
      <c r="EA6" s="36">
        <v>1</v>
      </c>
      <c r="EB6" s="27">
        <f>EA6*$B6</f>
        <v>10</v>
      </c>
      <c r="EC6" s="36">
        <v>0</v>
      </c>
      <c r="ED6" s="27">
        <f>EC6*$B6</f>
        <v>0</v>
      </c>
      <c r="EE6" s="36">
        <v>1</v>
      </c>
      <c r="EF6" s="27">
        <f>EE6*$B6</f>
        <v>10</v>
      </c>
      <c r="EG6" s="36">
        <v>1</v>
      </c>
      <c r="EH6" s="27">
        <f>EG6*$B6</f>
        <v>10</v>
      </c>
      <c r="EI6" s="36">
        <v>1</v>
      </c>
      <c r="EJ6" s="27">
        <f>EI6*$B6</f>
        <v>10</v>
      </c>
      <c r="EK6" s="36">
        <v>1</v>
      </c>
      <c r="EL6" s="27">
        <f>EK6*$B6</f>
        <v>10</v>
      </c>
      <c r="EM6" s="36">
        <v>1</v>
      </c>
      <c r="EN6" s="27">
        <f>EM6*$B6</f>
        <v>10</v>
      </c>
      <c r="EO6" s="36">
        <v>1</v>
      </c>
      <c r="EP6" s="27">
        <f>EO6*$B6</f>
        <v>10</v>
      </c>
      <c r="EQ6" s="36">
        <v>0.4</v>
      </c>
      <c r="ER6" s="27">
        <f>EQ6*$B6</f>
        <v>4</v>
      </c>
      <c r="ES6" s="36">
        <v>0.7</v>
      </c>
      <c r="ET6" s="27">
        <f>ES6*$B6</f>
        <v>7</v>
      </c>
      <c r="EU6" s="36">
        <v>0.7</v>
      </c>
      <c r="EV6" s="27">
        <f>EU6*$B6</f>
        <v>7</v>
      </c>
      <c r="EW6" s="36">
        <v>1</v>
      </c>
      <c r="EX6" s="27">
        <f>EW6*$B6</f>
        <v>10</v>
      </c>
      <c r="EY6" s="36">
        <v>1</v>
      </c>
      <c r="EZ6" s="27">
        <f>EY6*$B6</f>
        <v>10</v>
      </c>
      <c r="FA6" s="36">
        <v>1</v>
      </c>
      <c r="FB6" s="27">
        <f>FA6*$B6</f>
        <v>10</v>
      </c>
      <c r="FC6" s="36">
        <v>0.7</v>
      </c>
      <c r="FD6" s="27">
        <f>FC6*$B6</f>
        <v>7</v>
      </c>
      <c r="FE6" s="36">
        <v>0.7</v>
      </c>
      <c r="FF6" s="27">
        <f>FE6*$B6</f>
        <v>7</v>
      </c>
      <c r="FG6" s="36">
        <v>1</v>
      </c>
      <c r="FH6" s="27">
        <f>FG6*$B6</f>
        <v>10</v>
      </c>
      <c r="FI6" s="36">
        <v>1</v>
      </c>
      <c r="FJ6" s="27">
        <f>FI6*$B6</f>
        <v>10</v>
      </c>
      <c r="FK6" s="36">
        <v>1</v>
      </c>
      <c r="FL6" s="27">
        <f>FK6*$B6</f>
        <v>10</v>
      </c>
      <c r="FM6" s="36">
        <v>1</v>
      </c>
      <c r="FN6" s="27">
        <f>FM6*$B6</f>
        <v>10</v>
      </c>
      <c r="FO6" s="36">
        <v>1</v>
      </c>
      <c r="FP6" s="27">
        <f>FO6*$B6</f>
        <v>10</v>
      </c>
      <c r="FQ6" s="36">
        <v>0.7</v>
      </c>
      <c r="FR6" s="27">
        <f>FQ6*$B6</f>
        <v>7</v>
      </c>
      <c r="FS6" s="36">
        <v>1</v>
      </c>
      <c r="FT6" s="27">
        <f>FS6*$B6</f>
        <v>10</v>
      </c>
      <c r="FU6" s="36">
        <v>1</v>
      </c>
      <c r="FV6" s="27">
        <f>FU6*$B6</f>
        <v>10</v>
      </c>
      <c r="FW6" s="36">
        <v>0.4</v>
      </c>
      <c r="FX6" s="27">
        <f>FW6*$B6</f>
        <v>4</v>
      </c>
      <c r="FY6" s="36">
        <v>0.7</v>
      </c>
      <c r="FZ6" s="27">
        <f>FY6*$B6</f>
        <v>7</v>
      </c>
      <c r="GA6" s="36">
        <v>1</v>
      </c>
      <c r="GB6" s="27">
        <f>GA6*$B6</f>
        <v>10</v>
      </c>
      <c r="GC6" s="36">
        <v>1</v>
      </c>
      <c r="GD6" s="27">
        <f>GC6*$B6</f>
        <v>10</v>
      </c>
      <c r="GE6" s="36">
        <v>0.7</v>
      </c>
      <c r="GF6" s="27">
        <f>GE6*$B6</f>
        <v>7</v>
      </c>
    </row>
    <row r="7" spans="1:188" x14ac:dyDescent="0.25">
      <c r="A7" s="12" t="s">
        <v>307</v>
      </c>
      <c r="B7" s="13">
        <v>5</v>
      </c>
      <c r="C7" s="35">
        <f t="shared" si="0"/>
        <v>2.0833333333333332E-2</v>
      </c>
      <c r="D7" s="35"/>
      <c r="E7" s="27" t="s">
        <v>207</v>
      </c>
      <c r="F7" s="27">
        <f>IF(E7="Y",$B7,0)</f>
        <v>5</v>
      </c>
      <c r="G7" s="27"/>
      <c r="H7" s="27"/>
      <c r="I7" s="27" t="s">
        <v>207</v>
      </c>
      <c r="J7" s="27">
        <f>IF(I7="Y",$B7,0)</f>
        <v>5</v>
      </c>
      <c r="K7" s="27" t="s">
        <v>207</v>
      </c>
      <c r="L7" s="27">
        <f>IF(K7="Y",$B7,0)</f>
        <v>5</v>
      </c>
      <c r="M7" s="27"/>
      <c r="N7" s="27"/>
      <c r="O7" s="45"/>
      <c r="P7" s="45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 t="s">
        <v>207</v>
      </c>
      <c r="BD7" s="27">
        <f>IF(BC7="Y",$B7,0)</f>
        <v>5</v>
      </c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 t="s">
        <v>207</v>
      </c>
      <c r="BV7" s="27">
        <f>IF(BU7="Y",$B7,0)</f>
        <v>5</v>
      </c>
      <c r="BW7" s="27"/>
      <c r="BX7" s="27"/>
      <c r="BY7" s="27" t="s">
        <v>207</v>
      </c>
      <c r="BZ7" s="27">
        <f>IF(BY7="Y",$B7,0)</f>
        <v>5</v>
      </c>
      <c r="CA7" s="27"/>
      <c r="CB7" s="27"/>
      <c r="CC7" s="27" t="s">
        <v>207</v>
      </c>
      <c r="CD7" s="27">
        <f>IF(CC7="Y",$B7,0)</f>
        <v>5</v>
      </c>
      <c r="CE7" s="27" t="s">
        <v>207</v>
      </c>
      <c r="CF7" s="27">
        <f>IF(CE7="Y",$B7,0)</f>
        <v>5</v>
      </c>
      <c r="CG7" s="27" t="s">
        <v>208</v>
      </c>
      <c r="CH7" s="27">
        <f>IF(CG7="Y",$B7,0)</f>
        <v>0</v>
      </c>
      <c r="CI7" s="27" t="s">
        <v>207</v>
      </c>
      <c r="CJ7" s="27">
        <f>IF(CI7="Y",$B7,0)</f>
        <v>5</v>
      </c>
      <c r="CK7" s="27" t="s">
        <v>208</v>
      </c>
      <c r="CL7" s="27">
        <f>IF(CK7="Y",$B7,0)</f>
        <v>0</v>
      </c>
      <c r="CM7" s="27" t="s">
        <v>207</v>
      </c>
      <c r="CN7" s="27">
        <f>IF(CM7="Y",$B7,0)</f>
        <v>5</v>
      </c>
      <c r="CO7" s="27" t="s">
        <v>207</v>
      </c>
      <c r="CP7" s="27">
        <f>IF(CO7="Y",$B7,0)</f>
        <v>5</v>
      </c>
      <c r="CQ7" s="27" t="s">
        <v>207</v>
      </c>
      <c r="CR7" s="27">
        <f>IF(CQ7="Y",$B7,0)</f>
        <v>5</v>
      </c>
      <c r="CS7" s="27" t="s">
        <v>207</v>
      </c>
      <c r="CT7" s="27">
        <f>IF(CS7="Y",$B7,0)</f>
        <v>5</v>
      </c>
      <c r="CU7" s="27" t="s">
        <v>207</v>
      </c>
      <c r="CV7" s="27">
        <f>IF(CU7="Y",$B7,0)</f>
        <v>5</v>
      </c>
      <c r="CW7" s="27" t="s">
        <v>207</v>
      </c>
      <c r="CX7" s="27">
        <f>IF(CW7="Y",$B7,0)</f>
        <v>5</v>
      </c>
      <c r="CY7" s="27" t="s">
        <v>207</v>
      </c>
      <c r="CZ7" s="27">
        <f>IF(CY7="Y",$B7,0)</f>
        <v>5</v>
      </c>
      <c r="DA7" s="27" t="s">
        <v>207</v>
      </c>
      <c r="DB7" s="27">
        <f>IF(DA7="Y",$B7,0)</f>
        <v>5</v>
      </c>
      <c r="DC7" s="27" t="s">
        <v>207</v>
      </c>
      <c r="DD7" s="27">
        <f>IF(DC7="Y",$B7,0)</f>
        <v>5</v>
      </c>
      <c r="DE7" s="27" t="s">
        <v>207</v>
      </c>
      <c r="DF7" s="27">
        <f>IF(DE7="Y",$B7,0)</f>
        <v>5</v>
      </c>
      <c r="DG7" s="27" t="s">
        <v>207</v>
      </c>
      <c r="DH7" s="27">
        <f>IF(DG7="Y",$B7,0)</f>
        <v>5</v>
      </c>
      <c r="DI7" s="27" t="s">
        <v>207</v>
      </c>
      <c r="DJ7" s="27">
        <f>IF(DI7="Y",$B7,0)</f>
        <v>5</v>
      </c>
      <c r="DK7" s="27" t="s">
        <v>207</v>
      </c>
      <c r="DL7" s="27">
        <f>IF(DK7="Y",$B7,0)</f>
        <v>5</v>
      </c>
      <c r="DM7" s="27" t="s">
        <v>207</v>
      </c>
      <c r="DN7" s="27">
        <f>IF(DM7="Y",$B7,0)</f>
        <v>5</v>
      </c>
      <c r="DO7" s="27" t="s">
        <v>207</v>
      </c>
      <c r="DP7" s="27">
        <f>IF(DO7="Y",$B7,0)</f>
        <v>5</v>
      </c>
      <c r="DQ7" s="27" t="s">
        <v>207</v>
      </c>
      <c r="DR7" s="27">
        <f>IF(DQ7="Y",$B7,0)</f>
        <v>5</v>
      </c>
      <c r="DS7" s="27" t="s">
        <v>208</v>
      </c>
      <c r="DT7" s="27">
        <f>IF(DS7="Y",$B7,0)</f>
        <v>0</v>
      </c>
      <c r="DU7" s="27" t="s">
        <v>207</v>
      </c>
      <c r="DV7" s="27">
        <f>IF(DU7="Y",$B7,0)</f>
        <v>5</v>
      </c>
      <c r="DW7" s="27" t="s">
        <v>207</v>
      </c>
      <c r="DX7" s="27">
        <f>IF(DW7="Y",$B7,0)</f>
        <v>5</v>
      </c>
      <c r="DY7" s="27" t="s">
        <v>207</v>
      </c>
      <c r="DZ7" s="27">
        <f>IF(DY7="Y",$B7,0)</f>
        <v>5</v>
      </c>
      <c r="EA7" s="27" t="s">
        <v>207</v>
      </c>
      <c r="EB7" s="27">
        <f>IF(EA7="Y",$B7,0)</f>
        <v>5</v>
      </c>
      <c r="EC7" s="27" t="s">
        <v>207</v>
      </c>
      <c r="ED7" s="27">
        <f>IF(EC7="Y",$B7,0)</f>
        <v>5</v>
      </c>
      <c r="EE7" s="27" t="s">
        <v>207</v>
      </c>
      <c r="EF7" s="27">
        <f>IF(EE7="Y",$B7,0)</f>
        <v>5</v>
      </c>
      <c r="EG7" s="27" t="s">
        <v>207</v>
      </c>
      <c r="EH7" s="27">
        <f>IF(EG7="Y",$B7,0)</f>
        <v>5</v>
      </c>
      <c r="EI7" s="27" t="s">
        <v>207</v>
      </c>
      <c r="EJ7" s="27">
        <f>IF(EI7="Y",$B7,0)</f>
        <v>5</v>
      </c>
      <c r="EK7" s="27" t="s">
        <v>208</v>
      </c>
      <c r="EL7" s="27">
        <f>IF(EK7="Y",$B7,0)</f>
        <v>0</v>
      </c>
      <c r="EM7" s="27" t="s">
        <v>207</v>
      </c>
      <c r="EN7" s="27">
        <f>IF(EM7="Y",$B7,0)</f>
        <v>5</v>
      </c>
      <c r="EO7" s="27" t="s">
        <v>207</v>
      </c>
      <c r="EP7" s="27">
        <f>IF(EO7="Y",$B7,0)</f>
        <v>5</v>
      </c>
      <c r="EQ7" s="27" t="s">
        <v>207</v>
      </c>
      <c r="ER7" s="27">
        <f>IF(EQ7="Y",$B7,0)</f>
        <v>5</v>
      </c>
      <c r="ES7" s="27" t="s">
        <v>207</v>
      </c>
      <c r="ET7" s="27">
        <f>IF(ES7="Y",$B7,0)</f>
        <v>5</v>
      </c>
      <c r="EU7" s="27" t="s">
        <v>207</v>
      </c>
      <c r="EV7" s="27">
        <f>IF(EU7="Y",$B7,0)</f>
        <v>5</v>
      </c>
      <c r="EW7" s="27" t="s">
        <v>207</v>
      </c>
      <c r="EX7" s="27">
        <f>IF(EW7="Y",$B7,0)</f>
        <v>5</v>
      </c>
      <c r="EY7" s="27" t="s">
        <v>207</v>
      </c>
      <c r="EZ7" s="27">
        <f>IF(EY7="Y",$B7,0)</f>
        <v>5</v>
      </c>
      <c r="FA7" s="27" t="s">
        <v>207</v>
      </c>
      <c r="FB7" s="27">
        <f>IF(FA7="Y",$B7,0)</f>
        <v>5</v>
      </c>
      <c r="FC7" s="27" t="s">
        <v>207</v>
      </c>
      <c r="FD7" s="27">
        <f>IF(FC7="Y",$B7,0)</f>
        <v>5</v>
      </c>
      <c r="FE7" s="27" t="s">
        <v>207</v>
      </c>
      <c r="FF7" s="27">
        <f>IF(FE7="Y",$B7,0)</f>
        <v>5</v>
      </c>
      <c r="FG7" s="27" t="s">
        <v>207</v>
      </c>
      <c r="FH7" s="27">
        <f>IF(FG7="Y",$B7,0)</f>
        <v>5</v>
      </c>
      <c r="FI7" s="27" t="s">
        <v>207</v>
      </c>
      <c r="FJ7" s="27">
        <f>IF(FI7="Y",$B7,0)</f>
        <v>5</v>
      </c>
      <c r="FK7" s="27" t="s">
        <v>208</v>
      </c>
      <c r="FL7" s="27">
        <f>IF(FK7="Y",$B7,0)</f>
        <v>0</v>
      </c>
      <c r="FM7" s="27" t="s">
        <v>208</v>
      </c>
      <c r="FN7" s="27">
        <f>IF(FM7="Y",$B7,0)</f>
        <v>0</v>
      </c>
      <c r="FO7" s="27" t="s">
        <v>207</v>
      </c>
      <c r="FP7" s="27">
        <f>IF(FO7="Y",$B7,0)</f>
        <v>5</v>
      </c>
      <c r="FQ7" s="27" t="s">
        <v>207</v>
      </c>
      <c r="FR7" s="27">
        <f>IF(FQ7="Y",$B7,0)</f>
        <v>5</v>
      </c>
      <c r="FS7" s="27" t="s">
        <v>207</v>
      </c>
      <c r="FT7" s="27">
        <f>IF(FS7="Y",$B7,0)</f>
        <v>5</v>
      </c>
      <c r="FU7" s="27" t="s">
        <v>207</v>
      </c>
      <c r="FV7" s="27">
        <f>IF(FU7="Y",$B7,0)</f>
        <v>5</v>
      </c>
      <c r="FW7" s="27" t="s">
        <v>207</v>
      </c>
      <c r="FX7" s="27">
        <f>IF(FW7="Y",$B7,0)</f>
        <v>5</v>
      </c>
      <c r="FY7" s="27" t="s">
        <v>207</v>
      </c>
      <c r="FZ7" s="27">
        <f>IF(FY7="Y",$B7,0)</f>
        <v>5</v>
      </c>
      <c r="GA7" s="27" t="s">
        <v>207</v>
      </c>
      <c r="GB7" s="27">
        <f>IF(GA7="Y",$B7,0)</f>
        <v>5</v>
      </c>
      <c r="GC7" s="27" t="s">
        <v>207</v>
      </c>
      <c r="GD7" s="27">
        <f>IF(GC7="Y",$B7,0)</f>
        <v>5</v>
      </c>
      <c r="GE7" s="27" t="s">
        <v>207</v>
      </c>
      <c r="GF7" s="27">
        <f>IF(GE7="Y",$B7,0)</f>
        <v>5</v>
      </c>
    </row>
    <row r="8" spans="1:188" x14ac:dyDescent="0.25">
      <c r="A8" s="12" t="s">
        <v>308</v>
      </c>
      <c r="B8" s="13">
        <v>5</v>
      </c>
      <c r="C8" s="35">
        <f t="shared" si="0"/>
        <v>2.0833333333333332E-2</v>
      </c>
      <c r="D8" s="35"/>
      <c r="E8" s="36">
        <v>1</v>
      </c>
      <c r="F8" s="27">
        <f>E8*$B8</f>
        <v>5</v>
      </c>
      <c r="G8" s="36"/>
      <c r="H8" s="27"/>
      <c r="I8" s="36">
        <v>1</v>
      </c>
      <c r="J8" s="27">
        <f>I8*$B8</f>
        <v>5</v>
      </c>
      <c r="K8" s="36">
        <v>0.5</v>
      </c>
      <c r="L8" s="27">
        <f>K8*$B8</f>
        <v>2.5</v>
      </c>
      <c r="M8" s="36"/>
      <c r="N8" s="27"/>
      <c r="O8" s="47"/>
      <c r="P8" s="45"/>
      <c r="Q8" s="36"/>
      <c r="R8" s="27"/>
      <c r="S8" s="36"/>
      <c r="T8" s="27"/>
      <c r="U8" s="36"/>
      <c r="V8" s="27"/>
      <c r="W8" s="36"/>
      <c r="X8" s="27"/>
      <c r="Y8" s="36"/>
      <c r="Z8" s="27"/>
      <c r="AA8" s="36"/>
      <c r="AB8" s="27"/>
      <c r="AC8" s="36"/>
      <c r="AD8" s="27"/>
      <c r="AE8" s="36"/>
      <c r="AF8" s="27"/>
      <c r="AG8" s="36"/>
      <c r="AH8" s="27"/>
      <c r="AI8" s="36"/>
      <c r="AJ8" s="27"/>
      <c r="AK8" s="36"/>
      <c r="AL8" s="27"/>
      <c r="AM8" s="36"/>
      <c r="AN8" s="27"/>
      <c r="AO8" s="36"/>
      <c r="AP8" s="27"/>
      <c r="AQ8" s="36"/>
      <c r="AR8" s="27"/>
      <c r="AS8" s="36"/>
      <c r="AT8" s="27"/>
      <c r="AU8" s="36"/>
      <c r="AV8" s="27"/>
      <c r="AW8" s="36"/>
      <c r="AX8" s="27"/>
      <c r="AY8" s="36"/>
      <c r="AZ8" s="27"/>
      <c r="BA8" s="36"/>
      <c r="BB8" s="27"/>
      <c r="BC8" s="36">
        <v>1</v>
      </c>
      <c r="BD8" s="27">
        <f>BC8*$B8</f>
        <v>5</v>
      </c>
      <c r="BE8" s="36"/>
      <c r="BF8" s="27"/>
      <c r="BG8" s="36"/>
      <c r="BH8" s="27"/>
      <c r="BI8" s="36"/>
      <c r="BJ8" s="27"/>
      <c r="BK8" s="36"/>
      <c r="BL8" s="27"/>
      <c r="BM8" s="36"/>
      <c r="BN8" s="27"/>
      <c r="BO8" s="36"/>
      <c r="BP8" s="27"/>
      <c r="BQ8" s="36"/>
      <c r="BR8" s="27"/>
      <c r="BS8" s="36"/>
      <c r="BT8" s="27"/>
      <c r="BU8" s="36">
        <v>0.7</v>
      </c>
      <c r="BV8" s="27">
        <f>BU8*$B8</f>
        <v>3.5</v>
      </c>
      <c r="BW8" s="36"/>
      <c r="BX8" s="27"/>
      <c r="BY8" s="36">
        <v>0</v>
      </c>
      <c r="BZ8" s="27">
        <f>BY8*$B8</f>
        <v>0</v>
      </c>
      <c r="CA8" s="36"/>
      <c r="CB8" s="27"/>
      <c r="CC8" s="36">
        <v>1</v>
      </c>
      <c r="CD8" s="27">
        <f>CC8*$B8</f>
        <v>5</v>
      </c>
      <c r="CE8" s="36">
        <v>1</v>
      </c>
      <c r="CF8" s="27">
        <f>CE8*$B8</f>
        <v>5</v>
      </c>
      <c r="CG8" s="36">
        <v>0</v>
      </c>
      <c r="CH8" s="27">
        <f>CG8*$B8</f>
        <v>0</v>
      </c>
      <c r="CI8" s="36">
        <v>1</v>
      </c>
      <c r="CJ8" s="27">
        <f>CI8*$B8</f>
        <v>5</v>
      </c>
      <c r="CK8" s="36">
        <v>0.7</v>
      </c>
      <c r="CL8" s="27">
        <f>CK8*$B8</f>
        <v>3.5</v>
      </c>
      <c r="CM8" s="36">
        <v>0.5</v>
      </c>
      <c r="CN8" s="27">
        <f>CM8*$B8</f>
        <v>2.5</v>
      </c>
      <c r="CO8" s="36">
        <v>0</v>
      </c>
      <c r="CP8" s="27">
        <f>CO8*$B8</f>
        <v>0</v>
      </c>
      <c r="CQ8" s="36">
        <v>1</v>
      </c>
      <c r="CR8" s="27">
        <f>CQ8*$B8</f>
        <v>5</v>
      </c>
      <c r="CS8" s="36">
        <v>0.3</v>
      </c>
      <c r="CT8" s="27">
        <f>CS8*$B8</f>
        <v>1.5</v>
      </c>
      <c r="CU8" s="36">
        <v>0.7</v>
      </c>
      <c r="CV8" s="27">
        <f>CU8*$B8</f>
        <v>3.5</v>
      </c>
      <c r="CW8" s="36">
        <v>1</v>
      </c>
      <c r="CX8" s="27">
        <f>CW8*$B8</f>
        <v>5</v>
      </c>
      <c r="CY8" s="36">
        <v>1</v>
      </c>
      <c r="CZ8" s="27">
        <f>CY8*$B8</f>
        <v>5</v>
      </c>
      <c r="DA8" s="36">
        <v>1</v>
      </c>
      <c r="DB8" s="27">
        <f>DA8*$B8</f>
        <v>5</v>
      </c>
      <c r="DC8" s="36">
        <v>0</v>
      </c>
      <c r="DD8" s="27">
        <f>DC8*$B8</f>
        <v>0</v>
      </c>
      <c r="DE8" s="36">
        <v>0.3</v>
      </c>
      <c r="DF8" s="27">
        <f>DE8*$B8</f>
        <v>1.5</v>
      </c>
      <c r="DG8" s="36">
        <v>0</v>
      </c>
      <c r="DH8" s="27">
        <f>DG8*$B8</f>
        <v>0</v>
      </c>
      <c r="DI8" s="36">
        <v>1</v>
      </c>
      <c r="DJ8" s="27">
        <f>DI8*$B8</f>
        <v>5</v>
      </c>
      <c r="DK8" s="36">
        <v>1</v>
      </c>
      <c r="DL8" s="27">
        <f>DK8*$B8</f>
        <v>5</v>
      </c>
      <c r="DM8" s="36">
        <v>1</v>
      </c>
      <c r="DN8" s="27">
        <f>DM8*$B8</f>
        <v>5</v>
      </c>
      <c r="DO8" s="36">
        <v>1</v>
      </c>
      <c r="DP8" s="27">
        <f>DO8*$B8</f>
        <v>5</v>
      </c>
      <c r="DQ8" s="36">
        <v>0.7</v>
      </c>
      <c r="DR8" s="27">
        <f>DQ8*$B8</f>
        <v>3.5</v>
      </c>
      <c r="DS8" s="36">
        <v>0</v>
      </c>
      <c r="DT8" s="27">
        <f>DS8*$B8</f>
        <v>0</v>
      </c>
      <c r="DU8" s="36">
        <v>0.4</v>
      </c>
      <c r="DV8" s="27">
        <f>DU8*$B8</f>
        <v>2</v>
      </c>
      <c r="DW8" s="36">
        <v>1</v>
      </c>
      <c r="DX8" s="27">
        <f>DW8*$B8</f>
        <v>5</v>
      </c>
      <c r="DY8" s="36">
        <v>1</v>
      </c>
      <c r="DZ8" s="27">
        <f>DY8*$B8</f>
        <v>5</v>
      </c>
      <c r="EA8" s="36">
        <v>0.3</v>
      </c>
      <c r="EB8" s="27">
        <f>EA8*$B8</f>
        <v>1.5</v>
      </c>
      <c r="EC8" s="36">
        <v>1</v>
      </c>
      <c r="ED8" s="27">
        <f>EC8*$B8</f>
        <v>5</v>
      </c>
      <c r="EE8" s="36">
        <v>1</v>
      </c>
      <c r="EF8" s="27">
        <f>EE8*$B8</f>
        <v>5</v>
      </c>
      <c r="EG8" s="36">
        <v>1</v>
      </c>
      <c r="EH8" s="27">
        <f>EG8*$B8</f>
        <v>5</v>
      </c>
      <c r="EI8" s="36">
        <v>1</v>
      </c>
      <c r="EJ8" s="27">
        <f>EI8*$B8</f>
        <v>5</v>
      </c>
      <c r="EK8" s="36">
        <v>0.3</v>
      </c>
      <c r="EL8" s="27">
        <f>EK8*$B8</f>
        <v>1.5</v>
      </c>
      <c r="EM8" s="36">
        <v>0.7</v>
      </c>
      <c r="EN8" s="27">
        <f>EM8*$B8</f>
        <v>3.5</v>
      </c>
      <c r="EO8" s="36">
        <v>0</v>
      </c>
      <c r="EP8" s="27">
        <f>EO8*$B8</f>
        <v>0</v>
      </c>
      <c r="EQ8" s="36">
        <v>0.2</v>
      </c>
      <c r="ER8" s="27">
        <f>EQ8*$B8</f>
        <v>1</v>
      </c>
      <c r="ES8" s="36">
        <v>0.3</v>
      </c>
      <c r="ET8" s="27">
        <f>ES8*$B8</f>
        <v>1.5</v>
      </c>
      <c r="EU8" s="36">
        <v>0.4</v>
      </c>
      <c r="EV8" s="27">
        <f>EU8*$B8</f>
        <v>2</v>
      </c>
      <c r="EW8" s="36">
        <v>1</v>
      </c>
      <c r="EX8" s="27">
        <f>EW8*$B8</f>
        <v>5</v>
      </c>
      <c r="EY8" s="36">
        <v>1</v>
      </c>
      <c r="EZ8" s="27">
        <f>EY8*$B8</f>
        <v>5</v>
      </c>
      <c r="FA8" s="36">
        <v>0.2</v>
      </c>
      <c r="FB8" s="27">
        <f>FA8*$B8</f>
        <v>1</v>
      </c>
      <c r="FC8" s="36">
        <v>1</v>
      </c>
      <c r="FD8" s="27">
        <f>FC8*$B8</f>
        <v>5</v>
      </c>
      <c r="FE8" s="36">
        <v>1</v>
      </c>
      <c r="FF8" s="27">
        <f>FE8*$B8</f>
        <v>5</v>
      </c>
      <c r="FG8" s="36">
        <v>1</v>
      </c>
      <c r="FH8" s="27">
        <f>FG8*$B8</f>
        <v>5</v>
      </c>
      <c r="FI8" s="36">
        <v>1</v>
      </c>
      <c r="FJ8" s="27">
        <f>FI8*$B8</f>
        <v>5</v>
      </c>
      <c r="FK8" s="36">
        <v>0</v>
      </c>
      <c r="FL8" s="27">
        <f>FK8*$B8</f>
        <v>0</v>
      </c>
      <c r="FM8" s="36">
        <v>0</v>
      </c>
      <c r="FN8" s="27">
        <f>FM8*$B8</f>
        <v>0</v>
      </c>
      <c r="FO8" s="36">
        <v>0</v>
      </c>
      <c r="FP8" s="27">
        <f>FO8*$B8</f>
        <v>0</v>
      </c>
      <c r="FQ8" s="36">
        <v>0.15</v>
      </c>
      <c r="FR8" s="27">
        <f>FQ8*$B8</f>
        <v>0.75</v>
      </c>
      <c r="FS8" s="36">
        <v>1</v>
      </c>
      <c r="FT8" s="27">
        <f>FS8*$B8</f>
        <v>5</v>
      </c>
      <c r="FU8" s="36">
        <v>0.5</v>
      </c>
      <c r="FV8" s="27">
        <f>FU8*$B8</f>
        <v>2.5</v>
      </c>
      <c r="FW8" s="36">
        <v>0.3</v>
      </c>
      <c r="FX8" s="27">
        <f>FW8*$B8</f>
        <v>1.5</v>
      </c>
      <c r="FY8" s="36">
        <v>1</v>
      </c>
      <c r="FZ8" s="27">
        <f>FY8*$B8</f>
        <v>5</v>
      </c>
      <c r="GA8" s="36">
        <v>1</v>
      </c>
      <c r="GB8" s="27">
        <f>GA8*$B8</f>
        <v>5</v>
      </c>
      <c r="GC8" s="36">
        <v>1</v>
      </c>
      <c r="GD8" s="27">
        <f>GC8*$B8</f>
        <v>5</v>
      </c>
      <c r="GE8" s="36">
        <v>1</v>
      </c>
      <c r="GF8" s="27">
        <f>GE8*$B8</f>
        <v>5</v>
      </c>
    </row>
    <row r="9" spans="1:188" x14ac:dyDescent="0.25">
      <c r="A9" s="12" t="s">
        <v>309</v>
      </c>
      <c r="B9" s="13">
        <v>20</v>
      </c>
      <c r="C9" s="38">
        <f t="shared" si="0"/>
        <v>8.3333333333333329E-2</v>
      </c>
      <c r="D9" s="35"/>
      <c r="E9" s="27" t="s">
        <v>207</v>
      </c>
      <c r="F9" s="27">
        <f>IF(E9="Y",$B9,0)</f>
        <v>20</v>
      </c>
      <c r="G9" s="27"/>
      <c r="H9" s="27"/>
      <c r="I9" s="27" t="s">
        <v>207</v>
      </c>
      <c r="J9" s="27">
        <f>IF(I9="Y",$B9,0)</f>
        <v>20</v>
      </c>
      <c r="K9" s="27" t="s">
        <v>207</v>
      </c>
      <c r="L9" s="27">
        <f>IF(K9="Y",$B9,0)</f>
        <v>20</v>
      </c>
      <c r="M9" s="36"/>
      <c r="N9" s="27"/>
      <c r="O9" s="47"/>
      <c r="P9" s="45"/>
      <c r="Q9" s="36"/>
      <c r="R9" s="27"/>
      <c r="S9" s="36"/>
      <c r="T9" s="27"/>
      <c r="U9" s="36"/>
      <c r="V9" s="27"/>
      <c r="W9" s="36"/>
      <c r="X9" s="27"/>
      <c r="Y9" s="36"/>
      <c r="Z9" s="27"/>
      <c r="AA9" s="36"/>
      <c r="AB9" s="27"/>
      <c r="AC9" s="36"/>
      <c r="AD9" s="27"/>
      <c r="AE9" s="36"/>
      <c r="AF9" s="27"/>
      <c r="AG9" s="36"/>
      <c r="AH9" s="27"/>
      <c r="AI9" s="36"/>
      <c r="AJ9" s="27"/>
      <c r="AK9" s="36"/>
      <c r="AL9" s="27"/>
      <c r="AM9" s="36"/>
      <c r="AN9" s="27"/>
      <c r="AO9" s="36"/>
      <c r="AP9" s="27"/>
      <c r="AQ9" s="36"/>
      <c r="AR9" s="27"/>
      <c r="AS9" s="36"/>
      <c r="AT9" s="27"/>
      <c r="AU9" s="36"/>
      <c r="AV9" s="27"/>
      <c r="AW9" s="36"/>
      <c r="AX9" s="27"/>
      <c r="AY9" s="36"/>
      <c r="AZ9" s="27"/>
      <c r="BA9" s="36"/>
      <c r="BB9" s="27"/>
      <c r="BC9" s="27" t="s">
        <v>208</v>
      </c>
      <c r="BD9" s="27">
        <f>IF(BC9="Y",$B9,0)</f>
        <v>0</v>
      </c>
      <c r="BE9" s="36"/>
      <c r="BF9" s="27"/>
      <c r="BG9" s="36"/>
      <c r="BH9" s="27"/>
      <c r="BI9" s="36"/>
      <c r="BJ9" s="27"/>
      <c r="BK9" s="36"/>
      <c r="BL9" s="27"/>
      <c r="BM9" s="36"/>
      <c r="BN9" s="27"/>
      <c r="BO9" s="36"/>
      <c r="BP9" s="27"/>
      <c r="BQ9" s="36"/>
      <c r="BR9" s="27"/>
      <c r="BS9" s="36"/>
      <c r="BT9" s="27"/>
      <c r="BU9" s="27" t="s">
        <v>208</v>
      </c>
      <c r="BV9" s="27">
        <f>IF(BU9="Y",$B9,0)</f>
        <v>0</v>
      </c>
      <c r="BW9" s="36"/>
      <c r="BX9" s="27"/>
      <c r="BY9" s="27" t="s">
        <v>208</v>
      </c>
      <c r="BZ9" s="27">
        <f>IF(BY9="Y",$B9,0)</f>
        <v>0</v>
      </c>
      <c r="CA9" s="36"/>
      <c r="CB9" s="27"/>
      <c r="CC9" s="27" t="s">
        <v>207</v>
      </c>
      <c r="CD9" s="27">
        <f>IF(CC9="Y",$B9,0)</f>
        <v>20</v>
      </c>
      <c r="CE9" s="27" t="s">
        <v>207</v>
      </c>
      <c r="CF9" s="27">
        <f>IF(CE9="Y",$B9,0)</f>
        <v>20</v>
      </c>
      <c r="CG9" s="27" t="s">
        <v>207</v>
      </c>
      <c r="CH9" s="27">
        <f>IF(CG9="Y",$B9,0)</f>
        <v>20</v>
      </c>
      <c r="CI9" s="27" t="s">
        <v>207</v>
      </c>
      <c r="CJ9" s="27">
        <f>IF(CI9="Y",$B9,0)</f>
        <v>20</v>
      </c>
      <c r="CK9" s="27" t="s">
        <v>207</v>
      </c>
      <c r="CL9" s="27">
        <f>IF(CK9="Y",$B9,0)</f>
        <v>20</v>
      </c>
      <c r="CM9" s="27" t="s">
        <v>208</v>
      </c>
      <c r="CN9" s="27">
        <f>IF(CM9="Y",$B9,0)</f>
        <v>0</v>
      </c>
      <c r="CO9" s="27" t="s">
        <v>208</v>
      </c>
      <c r="CP9" s="27">
        <f>IF(CO9="Y",$B9,0)</f>
        <v>0</v>
      </c>
      <c r="CQ9" s="27" t="s">
        <v>207</v>
      </c>
      <c r="CR9" s="27">
        <f>IF(CQ9="Y",$B9,0)</f>
        <v>20</v>
      </c>
      <c r="CS9" s="27" t="s">
        <v>207</v>
      </c>
      <c r="CT9" s="27">
        <f>IF(CS9="Y",$B9,0)</f>
        <v>20</v>
      </c>
      <c r="CU9" s="27" t="s">
        <v>207</v>
      </c>
      <c r="CV9" s="27">
        <f>IF(CU9="Y",$B9,0)</f>
        <v>20</v>
      </c>
      <c r="CW9" s="27" t="s">
        <v>208</v>
      </c>
      <c r="CX9" s="27">
        <f>IF(CW9="Y",$B9,0)</f>
        <v>0</v>
      </c>
      <c r="CY9" s="27" t="s">
        <v>207</v>
      </c>
      <c r="CZ9" s="27">
        <f>IF(CY9="Y",$B9,0)</f>
        <v>20</v>
      </c>
      <c r="DA9" s="27" t="s">
        <v>207</v>
      </c>
      <c r="DB9" s="27">
        <f>IF(DA9="Y",$B9,0)</f>
        <v>20</v>
      </c>
      <c r="DC9" s="27" t="s">
        <v>208</v>
      </c>
      <c r="DD9" s="27">
        <f>IF(DC9="Y",$B9,0)</f>
        <v>0</v>
      </c>
      <c r="DE9" s="27" t="s">
        <v>208</v>
      </c>
      <c r="DF9" s="27">
        <f>IF(DE9="Y",$B9,0)</f>
        <v>0</v>
      </c>
      <c r="DG9" s="27" t="s">
        <v>207</v>
      </c>
      <c r="DH9" s="27">
        <f>IF(DG9="Y",$B9,0)</f>
        <v>20</v>
      </c>
      <c r="DI9" s="27" t="s">
        <v>207</v>
      </c>
      <c r="DJ9" s="27">
        <f>IF(DI9="Y",$B9,0)</f>
        <v>20</v>
      </c>
      <c r="DK9" s="27" t="s">
        <v>207</v>
      </c>
      <c r="DL9" s="27">
        <f>IF(DK9="Y",$B9,0)</f>
        <v>20</v>
      </c>
      <c r="DM9" s="27" t="s">
        <v>207</v>
      </c>
      <c r="DN9" s="27">
        <f>IF(DM9="Y",$B9,0)</f>
        <v>20</v>
      </c>
      <c r="DO9" s="27" t="s">
        <v>207</v>
      </c>
      <c r="DP9" s="27">
        <f>IF(DO9="Y",$B9,0)</f>
        <v>20</v>
      </c>
      <c r="DQ9" s="27" t="s">
        <v>207</v>
      </c>
      <c r="DR9" s="27">
        <f>IF(DQ9="Y",$B9,0)</f>
        <v>20</v>
      </c>
      <c r="DS9" s="27" t="s">
        <v>208</v>
      </c>
      <c r="DT9" s="27">
        <f>IF(DS9="Y",$B9,0)</f>
        <v>0</v>
      </c>
      <c r="DU9" s="27" t="s">
        <v>207</v>
      </c>
      <c r="DV9" s="27">
        <f>IF(DU9="Y",$B9,0)</f>
        <v>20</v>
      </c>
      <c r="DW9" s="27" t="s">
        <v>207</v>
      </c>
      <c r="DX9" s="27">
        <f>IF(DW9="Y",$B9,0)</f>
        <v>20</v>
      </c>
      <c r="DY9" s="27" t="s">
        <v>207</v>
      </c>
      <c r="DZ9" s="27">
        <f>IF(DY9="Y",$B9,0)</f>
        <v>20</v>
      </c>
      <c r="EA9" s="27" t="s">
        <v>208</v>
      </c>
      <c r="EB9" s="27">
        <f>IF(EA9="Y",$B9,0)</f>
        <v>0</v>
      </c>
      <c r="EC9" s="27" t="s">
        <v>207</v>
      </c>
      <c r="ED9" s="27">
        <f>IF(EC9="Y",$B9,0)</f>
        <v>20</v>
      </c>
      <c r="EE9" s="27" t="s">
        <v>207</v>
      </c>
      <c r="EF9" s="27">
        <f>IF(EE9="Y",$B9,0)</f>
        <v>20</v>
      </c>
      <c r="EG9" s="27" t="s">
        <v>207</v>
      </c>
      <c r="EH9" s="27">
        <f>IF(EG9="Y",$B9,0)</f>
        <v>20</v>
      </c>
      <c r="EI9" s="27" t="s">
        <v>207</v>
      </c>
      <c r="EJ9" s="27">
        <f>IF(EI9="Y",$B9,0)</f>
        <v>20</v>
      </c>
      <c r="EK9" s="27" t="s">
        <v>207</v>
      </c>
      <c r="EL9" s="27">
        <f>IF(EK9="Y",$B9,0)</f>
        <v>20</v>
      </c>
      <c r="EM9" s="27" t="s">
        <v>207</v>
      </c>
      <c r="EN9" s="27">
        <f>IF(EM9="Y",$B9,0)</f>
        <v>20</v>
      </c>
      <c r="EO9" s="27" t="s">
        <v>208</v>
      </c>
      <c r="EP9" s="27">
        <f>IF(EO9="Y",$B9,0)</f>
        <v>0</v>
      </c>
      <c r="EQ9" s="27" t="s">
        <v>208</v>
      </c>
      <c r="ER9" s="27">
        <f>IF(EQ9="Y",$B9,0)</f>
        <v>0</v>
      </c>
      <c r="ES9" s="27" t="s">
        <v>208</v>
      </c>
      <c r="ET9" s="27">
        <f>IF(ES9="Y",$B9,0)</f>
        <v>0</v>
      </c>
      <c r="EU9" s="27" t="s">
        <v>208</v>
      </c>
      <c r="EV9" s="27">
        <f>IF(EU9="Y",$B9,0)</f>
        <v>0</v>
      </c>
      <c r="EW9" s="27" t="s">
        <v>207</v>
      </c>
      <c r="EX9" s="27">
        <f>IF(EW9="Y",$B9,0)</f>
        <v>20</v>
      </c>
      <c r="EY9" s="27" t="s">
        <v>207</v>
      </c>
      <c r="EZ9" s="27">
        <f>IF(EY9="Y",$B9,0)</f>
        <v>20</v>
      </c>
      <c r="FA9" s="27" t="s">
        <v>207</v>
      </c>
      <c r="FB9" s="27">
        <f>IF(FA9="Y",$B9,0)</f>
        <v>20</v>
      </c>
      <c r="FC9" s="27" t="s">
        <v>207</v>
      </c>
      <c r="FD9" s="27">
        <f>IF(FC9="Y",$B9,0)</f>
        <v>20</v>
      </c>
      <c r="FE9" s="27" t="s">
        <v>207</v>
      </c>
      <c r="FF9" s="27">
        <f>IF(FE9="Y",$B9,0)</f>
        <v>20</v>
      </c>
      <c r="FG9" s="27" t="s">
        <v>207</v>
      </c>
      <c r="FH9" s="27">
        <f>IF(FG9="Y",$B9,0)</f>
        <v>20</v>
      </c>
      <c r="FI9" s="27" t="s">
        <v>207</v>
      </c>
      <c r="FJ9" s="27">
        <f>IF(FI9="Y",$B9,0)</f>
        <v>20</v>
      </c>
      <c r="FK9" s="27" t="s">
        <v>208</v>
      </c>
      <c r="FL9" s="27">
        <f>IF(FK9="Y",$B9,0)</f>
        <v>0</v>
      </c>
      <c r="FM9" s="27" t="s">
        <v>208</v>
      </c>
      <c r="FN9" s="27">
        <f>IF(FM9="Y",$B9,0)</f>
        <v>0</v>
      </c>
      <c r="FO9" s="27" t="s">
        <v>207</v>
      </c>
      <c r="FP9" s="27">
        <f>IF(FO9="Y",$B9,0)</f>
        <v>20</v>
      </c>
      <c r="FQ9" s="27" t="s">
        <v>310</v>
      </c>
      <c r="FR9" s="27">
        <f>IF(FQ9="Y",$B9,0)</f>
        <v>0</v>
      </c>
      <c r="FS9" s="27" t="s">
        <v>207</v>
      </c>
      <c r="FT9" s="27">
        <f>IF(FS9="Y",$B9,0)</f>
        <v>20</v>
      </c>
      <c r="FU9" s="27" t="s">
        <v>208</v>
      </c>
      <c r="FV9" s="27">
        <f>IF(FU9="Y",$B9,0)</f>
        <v>0</v>
      </c>
      <c r="FW9" s="27" t="s">
        <v>207</v>
      </c>
      <c r="FX9" s="27">
        <f>IF(FW9="Y",$B9,0)</f>
        <v>20</v>
      </c>
      <c r="FY9" s="27" t="s">
        <v>207</v>
      </c>
      <c r="FZ9" s="27">
        <f>IF(FY9="Y",$B9,0)</f>
        <v>20</v>
      </c>
      <c r="GA9" s="27" t="s">
        <v>207</v>
      </c>
      <c r="GB9" s="27">
        <f>IF(GA9="Y",$B9,0)</f>
        <v>20</v>
      </c>
      <c r="GC9" s="27" t="s">
        <v>207</v>
      </c>
      <c r="GD9" s="27">
        <f>IF(GC9="Y",$B9,0)</f>
        <v>20</v>
      </c>
      <c r="GE9" s="27" t="s">
        <v>207</v>
      </c>
      <c r="GF9" s="27">
        <f>IF(GE9="Y",$B9,0)</f>
        <v>20</v>
      </c>
    </row>
    <row r="10" spans="1:188" ht="19.5" x14ac:dyDescent="0.3">
      <c r="A10" s="8" t="s">
        <v>18</v>
      </c>
      <c r="B10" s="20"/>
      <c r="C10" s="35">
        <f>SUM(C5:C9)</f>
        <v>0.29166666666666669</v>
      </c>
      <c r="D10" s="35"/>
      <c r="O10" s="44"/>
      <c r="P10" s="44"/>
    </row>
    <row r="11" spans="1:188" x14ac:dyDescent="0.25">
      <c r="A11" s="12" t="s">
        <v>311</v>
      </c>
      <c r="B11" s="13">
        <v>5</v>
      </c>
      <c r="C11" s="35">
        <f t="shared" ref="C11:C15" si="1">B11/$B$3</f>
        <v>2.0833333333333332E-2</v>
      </c>
      <c r="D11" s="35"/>
      <c r="E11" s="27" t="s">
        <v>207</v>
      </c>
      <c r="F11" s="27">
        <f t="shared" ref="F11:F12" si="2">IF(E11="Y",B11,0)</f>
        <v>5</v>
      </c>
      <c r="G11" s="27" t="s">
        <v>208</v>
      </c>
      <c r="H11" s="27">
        <f t="shared" ref="H11:H12" si="3">IF(G11="Y",$B11,0)</f>
        <v>0</v>
      </c>
      <c r="I11" s="27" t="s">
        <v>207</v>
      </c>
      <c r="J11" s="27">
        <f t="shared" ref="J11:J12" si="4">IF(I11="Y",$B11,0)</f>
        <v>5</v>
      </c>
      <c r="K11" s="27" t="s">
        <v>207</v>
      </c>
      <c r="L11" s="27">
        <f t="shared" ref="L11:L12" si="5">IF(K11="Y",$B11,0)</f>
        <v>5</v>
      </c>
      <c r="M11" s="27" t="s">
        <v>207</v>
      </c>
      <c r="N11" s="27">
        <f t="shared" ref="N11:N12" si="6">IF(M11="Y",$B11,0)</f>
        <v>5</v>
      </c>
      <c r="O11" s="45" t="s">
        <v>208</v>
      </c>
      <c r="P11" s="45">
        <f t="shared" ref="P11:P12" si="7">IF(O11="Y",$B11,0)</f>
        <v>0</v>
      </c>
      <c r="Q11" s="27" t="s">
        <v>207</v>
      </c>
      <c r="R11" s="27">
        <f t="shared" ref="R11:R12" si="8">IF(Q11="Y",$B11,0)</f>
        <v>5</v>
      </c>
      <c r="S11" s="27" t="s">
        <v>207</v>
      </c>
      <c r="T11" s="27">
        <f t="shared" ref="T11:T12" si="9">IF(S11="Y",$B11,0)</f>
        <v>5</v>
      </c>
      <c r="U11" s="27" t="s">
        <v>208</v>
      </c>
      <c r="V11" s="27">
        <f t="shared" ref="V11:V12" si="10">IF(U11="Y",$B11,0)</f>
        <v>0</v>
      </c>
      <c r="W11" s="27" t="s">
        <v>209</v>
      </c>
      <c r="X11" s="27">
        <f t="shared" ref="X11:X12" si="11">IF(W11="Y",$B11,0)</f>
        <v>5</v>
      </c>
      <c r="Y11" s="27" t="s">
        <v>209</v>
      </c>
      <c r="Z11" s="27">
        <f t="shared" ref="Z11:Z12" si="12">IF(Y11="Y",$B11,0)</f>
        <v>5</v>
      </c>
      <c r="AA11" s="27" t="s">
        <v>208</v>
      </c>
      <c r="AB11" s="27">
        <f t="shared" ref="AB11:AB12" si="13">IF(AA11="Y",$B11,0)</f>
        <v>0</v>
      </c>
      <c r="AC11" s="27" t="s">
        <v>207</v>
      </c>
      <c r="AD11" s="27">
        <f t="shared" ref="AD11:AD12" si="14">IF(AC11="Y",$B11,0)</f>
        <v>5</v>
      </c>
      <c r="AE11" s="27" t="s">
        <v>207</v>
      </c>
      <c r="AF11" s="27">
        <f t="shared" ref="AF11:AF12" si="15">IF(AE11="Y",$B11,0)</f>
        <v>5</v>
      </c>
      <c r="AG11" s="27" t="s">
        <v>208</v>
      </c>
      <c r="AH11" s="27">
        <f t="shared" ref="AH11:AH12" si="16">IF(AG11="Y",$B11,0)</f>
        <v>0</v>
      </c>
      <c r="AI11" s="27" t="s">
        <v>207</v>
      </c>
      <c r="AJ11" s="27">
        <f t="shared" ref="AJ11:AJ12" si="17">IF(AI11="Y",$B11,0)</f>
        <v>5</v>
      </c>
      <c r="AK11" s="27" t="s">
        <v>207</v>
      </c>
      <c r="AL11" s="27">
        <f t="shared" ref="AL11:AL12" si="18">IF(AK11="Y",$B11,0)</f>
        <v>5</v>
      </c>
      <c r="AM11" s="27" t="s">
        <v>207</v>
      </c>
      <c r="AN11" s="27">
        <f t="shared" ref="AN11:AN12" si="19">IF(AM11="Y",$B11,0)</f>
        <v>5</v>
      </c>
      <c r="AO11" s="27" t="s">
        <v>207</v>
      </c>
      <c r="AP11" s="27">
        <f t="shared" ref="AP11:AP12" si="20">IF(AO11="Y",$B11,0)</f>
        <v>5</v>
      </c>
      <c r="AQ11" s="27" t="s">
        <v>207</v>
      </c>
      <c r="AR11" s="27">
        <f t="shared" ref="AR11:AR12" si="21">IF(AQ11="Y",$B11,0)</f>
        <v>5</v>
      </c>
      <c r="AS11" s="27" t="s">
        <v>208</v>
      </c>
      <c r="AT11" s="27">
        <f t="shared" ref="AT11:AT12" si="22">IF(AS11="Y",$B11,0)</f>
        <v>0</v>
      </c>
      <c r="AU11" s="27" t="s">
        <v>207</v>
      </c>
      <c r="AV11" s="27">
        <f t="shared" ref="AV11:AV12" si="23">IF(AU11="Y",$B11,0)</f>
        <v>5</v>
      </c>
      <c r="AW11" s="27" t="s">
        <v>207</v>
      </c>
      <c r="AX11" s="27">
        <f t="shared" ref="AX11:AX12" si="24">IF(AW11="Y",$B11,0)</f>
        <v>5</v>
      </c>
      <c r="AY11" s="27" t="s">
        <v>208</v>
      </c>
      <c r="AZ11" s="27">
        <f t="shared" ref="AZ11:AZ12" si="25">IF(AY11="Y",$B11,0)</f>
        <v>0</v>
      </c>
      <c r="BA11" s="27" t="s">
        <v>209</v>
      </c>
      <c r="BB11" s="27">
        <f t="shared" ref="BB11:BB12" si="26">IF(BA11="Y",$B11,0)</f>
        <v>5</v>
      </c>
      <c r="BC11" s="27" t="s">
        <v>207</v>
      </c>
      <c r="BD11" s="27">
        <f t="shared" ref="BD11:BD12" si="27">IF(BC11="Y",$B11,0)</f>
        <v>5</v>
      </c>
      <c r="BE11" s="27" t="s">
        <v>207</v>
      </c>
      <c r="BF11" s="27">
        <f t="shared" ref="BF11:BF12" si="28">IF(BE11="Y",$B11,0)</f>
        <v>5</v>
      </c>
      <c r="BG11" s="27" t="s">
        <v>207</v>
      </c>
      <c r="BH11" s="27">
        <f t="shared" ref="BH11:BH12" si="29">IF(BG11="Y",$B11,0)</f>
        <v>5</v>
      </c>
      <c r="BI11" s="27" t="s">
        <v>207</v>
      </c>
      <c r="BJ11" s="27">
        <f t="shared" ref="BJ11:BJ12" si="30">IF(BI11="Y",$B11,0)</f>
        <v>5</v>
      </c>
      <c r="BK11" s="27" t="s">
        <v>207</v>
      </c>
      <c r="BL11" s="27">
        <f t="shared" ref="BL11:BL12" si="31">IF(BK11="Y",$B11,0)</f>
        <v>5</v>
      </c>
      <c r="BM11" s="27" t="s">
        <v>207</v>
      </c>
      <c r="BN11" s="27">
        <f t="shared" ref="BN11:BN12" si="32">IF(BM11="Y",$B11,0)</f>
        <v>5</v>
      </c>
      <c r="BO11" s="27" t="s">
        <v>207</v>
      </c>
      <c r="BP11" s="27">
        <f t="shared" ref="BP11:BP12" si="33">IF(BO11="Y",$B11,0)</f>
        <v>5</v>
      </c>
      <c r="BQ11" s="27" t="s">
        <v>207</v>
      </c>
      <c r="BR11" s="27">
        <f t="shared" ref="BR11:BR12" si="34">IF(BQ11="Y",$B11,0)</f>
        <v>5</v>
      </c>
      <c r="BS11" s="27" t="s">
        <v>207</v>
      </c>
      <c r="BT11" s="27">
        <f t="shared" ref="BT11:BT12" si="35">IF(BS11="Y",$B11,0)</f>
        <v>5</v>
      </c>
      <c r="BU11" s="27" t="s">
        <v>207</v>
      </c>
      <c r="BV11" s="27">
        <f t="shared" ref="BV11:BV12" si="36">IF(BU11="Y",$B11,0)</f>
        <v>5</v>
      </c>
      <c r="BW11" s="27" t="s">
        <v>207</v>
      </c>
      <c r="BX11" s="27">
        <f t="shared" ref="BX11:BX12" si="37">IF(BW11="Y",$B11,0)</f>
        <v>5</v>
      </c>
      <c r="BY11" s="27" t="s">
        <v>207</v>
      </c>
      <c r="BZ11" s="27">
        <f t="shared" ref="BZ11:BZ12" si="38">IF(BY11="Y",$B11,0)</f>
        <v>5</v>
      </c>
      <c r="CA11" s="27" t="s">
        <v>207</v>
      </c>
      <c r="CB11" s="27">
        <f t="shared" ref="CB11:CB12" si="39">IF(CA11="Y",$B11,0)</f>
        <v>5</v>
      </c>
      <c r="CC11" s="27" t="s">
        <v>207</v>
      </c>
      <c r="CD11" s="27">
        <f t="shared" ref="CD11:CD12" si="40">IF(CC11="Y",$B11,0)</f>
        <v>5</v>
      </c>
      <c r="CE11" s="27" t="s">
        <v>207</v>
      </c>
      <c r="CF11" s="27">
        <f t="shared" ref="CF11:CF12" si="41">IF(CE11="Y",$B11,0)</f>
        <v>5</v>
      </c>
      <c r="CG11" s="27" t="s">
        <v>207</v>
      </c>
      <c r="CH11" s="27">
        <f t="shared" ref="CH11:CH12" si="42">IF(CG11="Y",$B11,0)</f>
        <v>5</v>
      </c>
      <c r="CI11" s="27" t="s">
        <v>207</v>
      </c>
      <c r="CJ11" s="27">
        <f t="shared" ref="CJ11:CJ12" si="43">IF(CI11="Y",$B11,0)</f>
        <v>5</v>
      </c>
      <c r="CK11" s="27" t="s">
        <v>207</v>
      </c>
      <c r="CL11" s="27">
        <f t="shared" ref="CL11:CL12" si="44">IF(CK11="Y",$B11,0)</f>
        <v>5</v>
      </c>
      <c r="CM11" s="27" t="s">
        <v>207</v>
      </c>
      <c r="CN11" s="27">
        <f t="shared" ref="CN11:CN12" si="45">IF(CM11="Y",$B11,0)</f>
        <v>5</v>
      </c>
      <c r="CO11" s="27" t="s">
        <v>207</v>
      </c>
      <c r="CP11" s="27">
        <f t="shared" ref="CP11:CP12" si="46">IF(CO11="Y",$B11,0)</f>
        <v>5</v>
      </c>
      <c r="CQ11" s="27" t="s">
        <v>207</v>
      </c>
      <c r="CR11" s="27">
        <f t="shared" ref="CR11:CR12" si="47">IF(CQ11="Y",$B11,0)</f>
        <v>5</v>
      </c>
      <c r="CS11" s="27" t="s">
        <v>207</v>
      </c>
      <c r="CT11" s="27">
        <f t="shared" ref="CT11:CT12" si="48">IF(CS11="Y",$B11,0)</f>
        <v>5</v>
      </c>
      <c r="CU11" s="27" t="s">
        <v>207</v>
      </c>
      <c r="CV11" s="27">
        <f t="shared" ref="CV11:CV12" si="49">IF(CU11="Y",$B11,0)</f>
        <v>5</v>
      </c>
      <c r="CW11" s="27" t="s">
        <v>207</v>
      </c>
      <c r="CX11" s="27">
        <f t="shared" ref="CX11:CX12" si="50">IF(CW11="Y",$B11,0)</f>
        <v>5</v>
      </c>
      <c r="CY11" s="27" t="s">
        <v>207</v>
      </c>
      <c r="CZ11" s="27">
        <f t="shared" ref="CZ11:CZ12" si="51">IF(CY11="Y",$B11,0)</f>
        <v>5</v>
      </c>
      <c r="DA11" s="27" t="s">
        <v>207</v>
      </c>
      <c r="DB11" s="27">
        <f t="shared" ref="DB11:DB12" si="52">IF(DA11="Y",$B11,0)</f>
        <v>5</v>
      </c>
      <c r="DC11" s="27" t="s">
        <v>208</v>
      </c>
      <c r="DD11" s="27">
        <f t="shared" ref="DD11:DD12" si="53">IF(DC11="Y",$B11,0)</f>
        <v>0</v>
      </c>
      <c r="DE11" s="27" t="s">
        <v>207</v>
      </c>
      <c r="DF11" s="27">
        <f t="shared" ref="DF11:DF12" si="54">IF(DE11="Y",$B11,0)</f>
        <v>5</v>
      </c>
      <c r="DG11" s="27" t="s">
        <v>207</v>
      </c>
      <c r="DH11" s="27">
        <f t="shared" ref="DH11:DH12" si="55">IF(DG11="Y",$B11,0)</f>
        <v>5</v>
      </c>
      <c r="DI11" s="27" t="s">
        <v>207</v>
      </c>
      <c r="DJ11" s="27">
        <f t="shared" ref="DJ11:DJ12" si="56">IF(DI11="Y",$B11,0)</f>
        <v>5</v>
      </c>
      <c r="DK11" s="27" t="s">
        <v>207</v>
      </c>
      <c r="DL11" s="27">
        <f t="shared" ref="DL11:DL12" si="57">IF(DK11="Y",$B11,0)</f>
        <v>5</v>
      </c>
      <c r="DM11" s="27" t="s">
        <v>207</v>
      </c>
      <c r="DN11" s="27">
        <f t="shared" ref="DN11:DN12" si="58">IF(DM11="Y",$B11,0)</f>
        <v>5</v>
      </c>
      <c r="DO11" s="27" t="s">
        <v>207</v>
      </c>
      <c r="DP11" s="27">
        <f t="shared" ref="DP11:DP12" si="59">IF(DO11="Y",$B11,0)</f>
        <v>5</v>
      </c>
      <c r="DQ11" s="27" t="s">
        <v>207</v>
      </c>
      <c r="DR11" s="27">
        <f t="shared" ref="DR11:DR12" si="60">IF(DQ11="Y",$B11,0)</f>
        <v>5</v>
      </c>
      <c r="DS11" s="27" t="s">
        <v>207</v>
      </c>
      <c r="DT11" s="27">
        <f t="shared" ref="DT11:DT12" si="61">IF(DS11="Y",$B11,0)</f>
        <v>5</v>
      </c>
      <c r="DU11" s="27" t="s">
        <v>207</v>
      </c>
      <c r="DV11" s="27">
        <f t="shared" ref="DV11:DV12" si="62">IF(DU11="Y",$B11,0)</f>
        <v>5</v>
      </c>
      <c r="DW11" s="27" t="s">
        <v>207</v>
      </c>
      <c r="DX11" s="27">
        <f t="shared" ref="DX11:DX12" si="63">IF(DW11="Y",$B11,0)</f>
        <v>5</v>
      </c>
      <c r="DY11" s="27" t="s">
        <v>207</v>
      </c>
      <c r="DZ11" s="27">
        <f t="shared" ref="DZ11:DZ12" si="64">IF(DY11="Y",$B11,0)</f>
        <v>5</v>
      </c>
      <c r="EA11" s="27" t="s">
        <v>207</v>
      </c>
      <c r="EB11" s="27">
        <f t="shared" ref="EB11:EB12" si="65">IF(EA11="Y",$B11,0)</f>
        <v>5</v>
      </c>
      <c r="EC11" s="27" t="s">
        <v>207</v>
      </c>
      <c r="ED11" s="27">
        <f t="shared" ref="ED11:ED12" si="66">IF(EC11="Y",$B11,0)</f>
        <v>5</v>
      </c>
      <c r="EE11" s="27" t="s">
        <v>207</v>
      </c>
      <c r="EF11" s="27">
        <f t="shared" ref="EF11:EF12" si="67">IF(EE11="Y",$B11,0)</f>
        <v>5</v>
      </c>
      <c r="EG11" s="27" t="s">
        <v>207</v>
      </c>
      <c r="EH11" s="27">
        <f t="shared" ref="EH11:EH12" si="68">IF(EG11="Y",$B11,0)</f>
        <v>5</v>
      </c>
      <c r="EI11" s="27" t="s">
        <v>207</v>
      </c>
      <c r="EJ11" s="27">
        <f t="shared" ref="EJ11:EJ12" si="69">IF(EI11="Y",$B11,0)</f>
        <v>5</v>
      </c>
      <c r="EK11" s="27" t="s">
        <v>207</v>
      </c>
      <c r="EL11" s="27">
        <f t="shared" ref="EL11:EL12" si="70">IF(EK11="Y",$B11,0)</f>
        <v>5</v>
      </c>
      <c r="EM11" s="27" t="s">
        <v>207</v>
      </c>
      <c r="EN11" s="27">
        <f t="shared" ref="EN11:EN12" si="71">IF(EM11="Y",$B11,0)</f>
        <v>5</v>
      </c>
      <c r="EO11" s="27" t="s">
        <v>207</v>
      </c>
      <c r="EP11" s="27">
        <f t="shared" ref="EP11:EP12" si="72">IF(EO11="Y",$B11,0)</f>
        <v>5</v>
      </c>
      <c r="EQ11" s="27" t="s">
        <v>207</v>
      </c>
      <c r="ER11" s="27">
        <f t="shared" ref="ER11:ER12" si="73">IF(EQ11="Y",$B11,0)</f>
        <v>5</v>
      </c>
      <c r="ES11" s="27" t="s">
        <v>207</v>
      </c>
      <c r="ET11" s="27">
        <f t="shared" ref="ET11:ET12" si="74">IF(ES11="Y",$B11,0)</f>
        <v>5</v>
      </c>
      <c r="EU11" s="27" t="s">
        <v>207</v>
      </c>
      <c r="EV11" s="27">
        <f t="shared" ref="EV11:EV12" si="75">IF(EU11="Y",$B11,0)</f>
        <v>5</v>
      </c>
      <c r="EW11" s="27" t="s">
        <v>207</v>
      </c>
      <c r="EX11" s="27">
        <f t="shared" ref="EX11:EX12" si="76">IF(EW11="Y",$B11,0)</f>
        <v>5</v>
      </c>
      <c r="EY11" s="27" t="s">
        <v>207</v>
      </c>
      <c r="EZ11" s="27">
        <f t="shared" ref="EZ11:EZ12" si="77">IF(EY11="Y",$B11,0)</f>
        <v>5</v>
      </c>
      <c r="FA11" s="27" t="s">
        <v>207</v>
      </c>
      <c r="FB11" s="27">
        <f t="shared" ref="FB11:FB12" si="78">IF(FA11="Y",$B11,0)</f>
        <v>5</v>
      </c>
      <c r="FC11" s="27" t="s">
        <v>207</v>
      </c>
      <c r="FD11" s="27">
        <f t="shared" ref="FD11:FD12" si="79">IF(FC11="Y",$B11,0)</f>
        <v>5</v>
      </c>
      <c r="FE11" s="27" t="s">
        <v>207</v>
      </c>
      <c r="FF11" s="27">
        <f t="shared" ref="FF11:FF12" si="80">IF(FE11="Y",$B11,0)</f>
        <v>5</v>
      </c>
      <c r="FG11" s="27" t="s">
        <v>207</v>
      </c>
      <c r="FH11" s="27">
        <f t="shared" ref="FH11:FH12" si="81">IF(FG11="Y",$B11,0)</f>
        <v>5</v>
      </c>
      <c r="FI11" s="27" t="s">
        <v>207</v>
      </c>
      <c r="FJ11" s="27">
        <f t="shared" ref="FJ11:FJ12" si="82">IF(FI11="Y",$B11,0)</f>
        <v>5</v>
      </c>
      <c r="FK11" s="27" t="s">
        <v>207</v>
      </c>
      <c r="FL11" s="27">
        <f t="shared" ref="FL11:FL12" si="83">IF(FK11="Y",$B11,0)</f>
        <v>5</v>
      </c>
      <c r="FM11" s="27" t="s">
        <v>207</v>
      </c>
      <c r="FN11" s="27">
        <f t="shared" ref="FN11:FN12" si="84">IF(FM11="Y",$B11,0)</f>
        <v>5</v>
      </c>
      <c r="FO11" s="27" t="s">
        <v>207</v>
      </c>
      <c r="FP11" s="27">
        <f t="shared" ref="FP11:FP12" si="85">IF(FO11="Y",$B11,0)</f>
        <v>5</v>
      </c>
      <c r="FQ11" s="27" t="s">
        <v>207</v>
      </c>
      <c r="FR11" s="27">
        <f t="shared" ref="FR11:FR12" si="86">IF(FQ11="Y",$B11,0)</f>
        <v>5</v>
      </c>
      <c r="FS11" s="27" t="s">
        <v>207</v>
      </c>
      <c r="FT11" s="27">
        <f t="shared" ref="FT11:FT12" si="87">IF(FS11="Y",$B11,0)</f>
        <v>5</v>
      </c>
      <c r="FU11" s="27" t="s">
        <v>207</v>
      </c>
      <c r="FV11" s="27">
        <f t="shared" ref="FV11:FV12" si="88">IF(FU11="Y",$B11,0)</f>
        <v>5</v>
      </c>
      <c r="FW11" s="27" t="s">
        <v>207</v>
      </c>
      <c r="FX11" s="27">
        <f t="shared" ref="FX11:FX12" si="89">IF(FW11="Y",$B11,0)</f>
        <v>5</v>
      </c>
      <c r="FY11" s="27" t="s">
        <v>207</v>
      </c>
      <c r="FZ11" s="27">
        <f t="shared" ref="FZ11:FZ12" si="90">IF(FY11="Y",$B11,0)</f>
        <v>5</v>
      </c>
      <c r="GA11" s="27" t="s">
        <v>207</v>
      </c>
      <c r="GB11" s="27">
        <f t="shared" ref="GB11:GB12" si="91">IF(GA11="Y",$B11,0)</f>
        <v>5</v>
      </c>
      <c r="GC11" s="27" t="s">
        <v>207</v>
      </c>
      <c r="GD11" s="27">
        <f t="shared" ref="GD11:GD12" si="92">IF(GC11="Y",$B11,0)</f>
        <v>5</v>
      </c>
      <c r="GE11" s="27" t="s">
        <v>207</v>
      </c>
      <c r="GF11" s="27">
        <f t="shared" ref="GF11:GF12" si="93">IF(GE11="Y",$B11,0)</f>
        <v>5</v>
      </c>
    </row>
    <row r="12" spans="1:188" x14ac:dyDescent="0.25">
      <c r="A12" s="12" t="s">
        <v>312</v>
      </c>
      <c r="B12" s="13">
        <v>10</v>
      </c>
      <c r="C12" s="35">
        <f t="shared" si="1"/>
        <v>4.1666666666666664E-2</v>
      </c>
      <c r="D12" s="35"/>
      <c r="E12" s="27" t="s">
        <v>207</v>
      </c>
      <c r="F12" s="27">
        <f t="shared" si="2"/>
        <v>10</v>
      </c>
      <c r="G12" s="27" t="s">
        <v>208</v>
      </c>
      <c r="H12" s="27">
        <f t="shared" si="3"/>
        <v>0</v>
      </c>
      <c r="I12" s="27" t="s">
        <v>207</v>
      </c>
      <c r="J12" s="27">
        <f t="shared" si="4"/>
        <v>10</v>
      </c>
      <c r="K12" s="27" t="s">
        <v>207</v>
      </c>
      <c r="L12" s="27">
        <f t="shared" si="5"/>
        <v>10</v>
      </c>
      <c r="M12" s="27" t="s">
        <v>207</v>
      </c>
      <c r="N12" s="27">
        <f t="shared" si="6"/>
        <v>10</v>
      </c>
      <c r="O12" s="45" t="s">
        <v>208</v>
      </c>
      <c r="P12" s="45">
        <f t="shared" si="7"/>
        <v>0</v>
      </c>
      <c r="Q12" s="27" t="s">
        <v>208</v>
      </c>
      <c r="R12" s="27">
        <f t="shared" si="8"/>
        <v>0</v>
      </c>
      <c r="S12" s="27" t="s">
        <v>207</v>
      </c>
      <c r="T12" s="27">
        <f t="shared" si="9"/>
        <v>10</v>
      </c>
      <c r="U12" s="27" t="s">
        <v>208</v>
      </c>
      <c r="V12" s="27">
        <f t="shared" si="10"/>
        <v>0</v>
      </c>
      <c r="W12" s="27" t="s">
        <v>209</v>
      </c>
      <c r="X12" s="27">
        <f t="shared" si="11"/>
        <v>10</v>
      </c>
      <c r="Y12" s="27" t="s">
        <v>209</v>
      </c>
      <c r="Z12" s="27">
        <f t="shared" si="12"/>
        <v>10</v>
      </c>
      <c r="AA12" s="27" t="s">
        <v>208</v>
      </c>
      <c r="AB12" s="27">
        <f t="shared" si="13"/>
        <v>0</v>
      </c>
      <c r="AC12" s="27" t="s">
        <v>207</v>
      </c>
      <c r="AD12" s="27">
        <f t="shared" si="14"/>
        <v>10</v>
      </c>
      <c r="AE12" s="27" t="s">
        <v>208</v>
      </c>
      <c r="AF12" s="27">
        <f t="shared" si="15"/>
        <v>0</v>
      </c>
      <c r="AG12" s="27" t="s">
        <v>208</v>
      </c>
      <c r="AH12" s="27">
        <f t="shared" si="16"/>
        <v>0</v>
      </c>
      <c r="AI12" s="27" t="s">
        <v>208</v>
      </c>
      <c r="AJ12" s="27">
        <f t="shared" si="17"/>
        <v>0</v>
      </c>
      <c r="AK12" s="27" t="s">
        <v>208</v>
      </c>
      <c r="AL12" s="27">
        <f t="shared" si="18"/>
        <v>0</v>
      </c>
      <c r="AM12" s="27" t="s">
        <v>207</v>
      </c>
      <c r="AN12" s="27">
        <f t="shared" si="19"/>
        <v>10</v>
      </c>
      <c r="AO12" s="27" t="s">
        <v>207</v>
      </c>
      <c r="AP12" s="27">
        <f t="shared" si="20"/>
        <v>10</v>
      </c>
      <c r="AQ12" s="27" t="s">
        <v>207</v>
      </c>
      <c r="AR12" s="27">
        <f t="shared" si="21"/>
        <v>10</v>
      </c>
      <c r="AS12" s="27" t="s">
        <v>208</v>
      </c>
      <c r="AT12" s="27">
        <f t="shared" si="22"/>
        <v>0</v>
      </c>
      <c r="AU12" s="27" t="s">
        <v>207</v>
      </c>
      <c r="AV12" s="27">
        <f t="shared" si="23"/>
        <v>10</v>
      </c>
      <c r="AW12" s="27" t="s">
        <v>207</v>
      </c>
      <c r="AX12" s="27">
        <f t="shared" si="24"/>
        <v>10</v>
      </c>
      <c r="AY12" s="27" t="s">
        <v>208</v>
      </c>
      <c r="AZ12" s="27">
        <f t="shared" si="25"/>
        <v>0</v>
      </c>
      <c r="BA12" s="27" t="s">
        <v>209</v>
      </c>
      <c r="BB12" s="27">
        <f t="shared" si="26"/>
        <v>10</v>
      </c>
      <c r="BC12" s="27" t="s">
        <v>208</v>
      </c>
      <c r="BD12" s="27">
        <f t="shared" si="27"/>
        <v>0</v>
      </c>
      <c r="BE12" s="27" t="s">
        <v>208</v>
      </c>
      <c r="BF12" s="27">
        <f t="shared" si="28"/>
        <v>0</v>
      </c>
      <c r="BG12" s="27" t="s">
        <v>207</v>
      </c>
      <c r="BH12" s="27">
        <f t="shared" si="29"/>
        <v>10</v>
      </c>
      <c r="BI12" s="27" t="s">
        <v>208</v>
      </c>
      <c r="BJ12" s="27">
        <f t="shared" si="30"/>
        <v>0</v>
      </c>
      <c r="BK12" s="27" t="s">
        <v>207</v>
      </c>
      <c r="BL12" s="27">
        <f t="shared" si="31"/>
        <v>10</v>
      </c>
      <c r="BM12" s="27" t="s">
        <v>207</v>
      </c>
      <c r="BN12" s="27">
        <f t="shared" si="32"/>
        <v>10</v>
      </c>
      <c r="BO12" s="27" t="s">
        <v>207</v>
      </c>
      <c r="BP12" s="27">
        <f t="shared" si="33"/>
        <v>10</v>
      </c>
      <c r="BQ12" s="27" t="s">
        <v>207</v>
      </c>
      <c r="BR12" s="27">
        <f t="shared" si="34"/>
        <v>10</v>
      </c>
      <c r="BS12" s="27" t="s">
        <v>207</v>
      </c>
      <c r="BT12" s="27">
        <f t="shared" si="35"/>
        <v>10</v>
      </c>
      <c r="BU12" s="27" t="s">
        <v>207</v>
      </c>
      <c r="BV12" s="27">
        <f t="shared" si="36"/>
        <v>10</v>
      </c>
      <c r="BW12" s="27" t="s">
        <v>207</v>
      </c>
      <c r="BX12" s="27">
        <f t="shared" si="37"/>
        <v>10</v>
      </c>
      <c r="BY12" s="27" t="s">
        <v>207</v>
      </c>
      <c r="BZ12" s="27">
        <f t="shared" si="38"/>
        <v>10</v>
      </c>
      <c r="CA12" s="27" t="s">
        <v>207</v>
      </c>
      <c r="CB12" s="27">
        <f t="shared" si="39"/>
        <v>10</v>
      </c>
      <c r="CC12" s="27" t="s">
        <v>207</v>
      </c>
      <c r="CD12" s="27">
        <f t="shared" si="40"/>
        <v>10</v>
      </c>
      <c r="CE12" s="27" t="s">
        <v>207</v>
      </c>
      <c r="CF12" s="27">
        <f t="shared" si="41"/>
        <v>10</v>
      </c>
      <c r="CG12" s="27" t="s">
        <v>208</v>
      </c>
      <c r="CH12" s="27">
        <f t="shared" si="42"/>
        <v>0</v>
      </c>
      <c r="CI12" s="27" t="s">
        <v>207</v>
      </c>
      <c r="CJ12" s="27">
        <f t="shared" si="43"/>
        <v>10</v>
      </c>
      <c r="CK12" s="27" t="s">
        <v>207</v>
      </c>
      <c r="CL12" s="27">
        <f t="shared" si="44"/>
        <v>10</v>
      </c>
      <c r="CM12" s="27" t="s">
        <v>207</v>
      </c>
      <c r="CN12" s="27">
        <f t="shared" si="45"/>
        <v>10</v>
      </c>
      <c r="CO12" s="27" t="s">
        <v>208</v>
      </c>
      <c r="CP12" s="27">
        <f t="shared" si="46"/>
        <v>0</v>
      </c>
      <c r="CQ12" s="27" t="s">
        <v>207</v>
      </c>
      <c r="CR12" s="27">
        <f t="shared" si="47"/>
        <v>10</v>
      </c>
      <c r="CS12" s="27" t="s">
        <v>207</v>
      </c>
      <c r="CT12" s="27">
        <f t="shared" si="48"/>
        <v>10</v>
      </c>
      <c r="CU12" s="27" t="s">
        <v>207</v>
      </c>
      <c r="CV12" s="27">
        <f t="shared" si="49"/>
        <v>10</v>
      </c>
      <c r="CW12" s="27" t="s">
        <v>207</v>
      </c>
      <c r="CX12" s="27">
        <f t="shared" si="50"/>
        <v>10</v>
      </c>
      <c r="CY12" s="27" t="s">
        <v>207</v>
      </c>
      <c r="CZ12" s="27">
        <f t="shared" si="51"/>
        <v>10</v>
      </c>
      <c r="DA12" s="27" t="s">
        <v>207</v>
      </c>
      <c r="DB12" s="27">
        <f t="shared" si="52"/>
        <v>10</v>
      </c>
      <c r="DC12" s="27" t="s">
        <v>208</v>
      </c>
      <c r="DD12" s="27">
        <f t="shared" si="53"/>
        <v>0</v>
      </c>
      <c r="DE12" s="27" t="s">
        <v>208</v>
      </c>
      <c r="DF12" s="27">
        <f t="shared" si="54"/>
        <v>0</v>
      </c>
      <c r="DG12" s="27" t="s">
        <v>207</v>
      </c>
      <c r="DH12" s="27">
        <f t="shared" si="55"/>
        <v>10</v>
      </c>
      <c r="DI12" s="27" t="s">
        <v>207</v>
      </c>
      <c r="DJ12" s="27">
        <f t="shared" si="56"/>
        <v>10</v>
      </c>
      <c r="DK12" s="27" t="s">
        <v>207</v>
      </c>
      <c r="DL12" s="27">
        <f t="shared" si="57"/>
        <v>10</v>
      </c>
      <c r="DM12" s="27" t="s">
        <v>207</v>
      </c>
      <c r="DN12" s="27">
        <f t="shared" si="58"/>
        <v>10</v>
      </c>
      <c r="DO12" s="27" t="s">
        <v>208</v>
      </c>
      <c r="DP12" s="27">
        <f t="shared" si="59"/>
        <v>0</v>
      </c>
      <c r="DQ12" s="27" t="s">
        <v>207</v>
      </c>
      <c r="DR12" s="27">
        <f t="shared" si="60"/>
        <v>10</v>
      </c>
      <c r="DS12" s="27" t="s">
        <v>208</v>
      </c>
      <c r="DT12" s="27">
        <f t="shared" si="61"/>
        <v>0</v>
      </c>
      <c r="DU12" s="27" t="s">
        <v>208</v>
      </c>
      <c r="DV12" s="27">
        <f t="shared" si="62"/>
        <v>0</v>
      </c>
      <c r="DW12" s="27" t="s">
        <v>207</v>
      </c>
      <c r="DX12" s="27">
        <f t="shared" si="63"/>
        <v>10</v>
      </c>
      <c r="DY12" s="27" t="s">
        <v>208</v>
      </c>
      <c r="DZ12" s="27">
        <f t="shared" si="64"/>
        <v>0</v>
      </c>
      <c r="EA12" s="27" t="s">
        <v>208</v>
      </c>
      <c r="EB12" s="27">
        <f t="shared" si="65"/>
        <v>0</v>
      </c>
      <c r="EC12" s="27" t="s">
        <v>207</v>
      </c>
      <c r="ED12" s="27">
        <f t="shared" si="66"/>
        <v>10</v>
      </c>
      <c r="EE12" s="27" t="s">
        <v>208</v>
      </c>
      <c r="EF12" s="27">
        <f t="shared" si="67"/>
        <v>0</v>
      </c>
      <c r="EG12" s="27" t="s">
        <v>207</v>
      </c>
      <c r="EH12" s="27">
        <f t="shared" si="68"/>
        <v>10</v>
      </c>
      <c r="EI12" s="27" t="s">
        <v>207</v>
      </c>
      <c r="EJ12" s="27">
        <f t="shared" si="69"/>
        <v>10</v>
      </c>
      <c r="EK12" s="27" t="s">
        <v>208</v>
      </c>
      <c r="EL12" s="27">
        <f t="shared" si="70"/>
        <v>0</v>
      </c>
      <c r="EM12" s="27" t="s">
        <v>207</v>
      </c>
      <c r="EN12" s="27">
        <f t="shared" si="71"/>
        <v>10</v>
      </c>
      <c r="EO12" s="27" t="s">
        <v>208</v>
      </c>
      <c r="EP12" s="27">
        <f t="shared" si="72"/>
        <v>0</v>
      </c>
      <c r="EQ12" s="27" t="s">
        <v>208</v>
      </c>
      <c r="ER12" s="27">
        <f t="shared" si="73"/>
        <v>0</v>
      </c>
      <c r="ES12" s="27" t="s">
        <v>208</v>
      </c>
      <c r="ET12" s="27">
        <f t="shared" si="74"/>
        <v>0</v>
      </c>
      <c r="EU12" s="27" t="s">
        <v>207</v>
      </c>
      <c r="EV12" s="27">
        <f t="shared" si="75"/>
        <v>10</v>
      </c>
      <c r="EW12" s="27" t="s">
        <v>207</v>
      </c>
      <c r="EX12" s="27">
        <f t="shared" si="76"/>
        <v>10</v>
      </c>
      <c r="EY12" s="27" t="s">
        <v>207</v>
      </c>
      <c r="EZ12" s="27">
        <f t="shared" si="77"/>
        <v>10</v>
      </c>
      <c r="FA12" s="27" t="s">
        <v>208</v>
      </c>
      <c r="FB12" s="27">
        <f t="shared" si="78"/>
        <v>0</v>
      </c>
      <c r="FC12" s="27" t="s">
        <v>207</v>
      </c>
      <c r="FD12" s="27">
        <f t="shared" si="79"/>
        <v>10</v>
      </c>
      <c r="FE12" s="27" t="s">
        <v>207</v>
      </c>
      <c r="FF12" s="27">
        <f t="shared" si="80"/>
        <v>10</v>
      </c>
      <c r="FG12" s="27" t="s">
        <v>207</v>
      </c>
      <c r="FH12" s="27">
        <f t="shared" si="81"/>
        <v>10</v>
      </c>
      <c r="FI12" s="27" t="s">
        <v>207</v>
      </c>
      <c r="FJ12" s="27">
        <f t="shared" si="82"/>
        <v>10</v>
      </c>
      <c r="FK12" s="27" t="s">
        <v>207</v>
      </c>
      <c r="FL12" s="27">
        <f t="shared" si="83"/>
        <v>10</v>
      </c>
      <c r="FM12" s="27" t="s">
        <v>208</v>
      </c>
      <c r="FN12" s="27">
        <f t="shared" si="84"/>
        <v>0</v>
      </c>
      <c r="FO12" s="27" t="s">
        <v>208</v>
      </c>
      <c r="FP12" s="27">
        <f t="shared" si="85"/>
        <v>0</v>
      </c>
      <c r="FQ12" s="27" t="s">
        <v>208</v>
      </c>
      <c r="FR12" s="27">
        <f t="shared" si="86"/>
        <v>0</v>
      </c>
      <c r="FS12" s="27" t="s">
        <v>207</v>
      </c>
      <c r="FT12" s="27">
        <f t="shared" si="87"/>
        <v>10</v>
      </c>
      <c r="FU12" s="27" t="s">
        <v>208</v>
      </c>
      <c r="FV12" s="27">
        <f t="shared" si="88"/>
        <v>0</v>
      </c>
      <c r="FW12" s="27" t="s">
        <v>208</v>
      </c>
      <c r="FX12" s="27">
        <f t="shared" si="89"/>
        <v>0</v>
      </c>
      <c r="FY12" s="27" t="s">
        <v>207</v>
      </c>
      <c r="FZ12" s="27">
        <f t="shared" si="90"/>
        <v>10</v>
      </c>
      <c r="GA12" s="27" t="s">
        <v>207</v>
      </c>
      <c r="GB12" s="27">
        <f t="shared" si="91"/>
        <v>10</v>
      </c>
      <c r="GC12" s="27" t="s">
        <v>207</v>
      </c>
      <c r="GD12" s="27">
        <f t="shared" si="92"/>
        <v>10</v>
      </c>
      <c r="GE12" s="27" t="s">
        <v>207</v>
      </c>
      <c r="GF12" s="27">
        <f t="shared" si="93"/>
        <v>10</v>
      </c>
    </row>
    <row r="13" spans="1:188" x14ac:dyDescent="0.25">
      <c r="A13" s="12" t="s">
        <v>313</v>
      </c>
      <c r="B13" s="13">
        <v>15</v>
      </c>
      <c r="C13" s="35">
        <f t="shared" si="1"/>
        <v>6.25E-2</v>
      </c>
      <c r="D13" s="35"/>
      <c r="E13" s="36">
        <v>1</v>
      </c>
      <c r="F13" s="27">
        <f t="shared" ref="F13:F15" si="94">E13*B13</f>
        <v>15</v>
      </c>
      <c r="G13" s="36">
        <v>0</v>
      </c>
      <c r="H13" s="27">
        <f>G13*F13</f>
        <v>0</v>
      </c>
      <c r="I13" s="36">
        <v>1</v>
      </c>
      <c r="J13" s="27">
        <f t="shared" ref="J13:J15" si="95">I13*$B13</f>
        <v>15</v>
      </c>
      <c r="K13" s="36">
        <v>1</v>
      </c>
      <c r="L13" s="27">
        <f t="shared" ref="L13:L15" si="96">K13*$B13</f>
        <v>15</v>
      </c>
      <c r="M13" s="36">
        <v>0.55000000000000004</v>
      </c>
      <c r="N13" s="27">
        <f t="shared" ref="N13:N15" si="97">M13*$B13</f>
        <v>8.25</v>
      </c>
      <c r="O13" s="47">
        <v>0</v>
      </c>
      <c r="P13" s="45">
        <f t="shared" ref="P13:P15" si="98">O13*$B13</f>
        <v>0</v>
      </c>
      <c r="Q13" s="36">
        <v>0</v>
      </c>
      <c r="R13" s="27">
        <f t="shared" ref="R13:R15" si="99">Q13*$B13</f>
        <v>0</v>
      </c>
      <c r="S13" s="36">
        <v>1</v>
      </c>
      <c r="T13" s="27">
        <f t="shared" ref="T13:T15" si="100">S13*$B13</f>
        <v>15</v>
      </c>
      <c r="U13" s="36">
        <v>0</v>
      </c>
      <c r="V13" s="27">
        <f t="shared" ref="V13:V15" si="101">U13*$B13</f>
        <v>0</v>
      </c>
      <c r="W13" s="36">
        <v>1</v>
      </c>
      <c r="X13" s="27">
        <f t="shared" ref="X13:X15" si="102">W13*$B13</f>
        <v>15</v>
      </c>
      <c r="Y13" s="36">
        <v>1</v>
      </c>
      <c r="Z13" s="27">
        <f t="shared" ref="Z13:Z15" si="103">Y13*$B13</f>
        <v>15</v>
      </c>
      <c r="AA13" s="36">
        <v>0</v>
      </c>
      <c r="AB13" s="27">
        <f t="shared" ref="AB13:AB15" si="104">AA13*$B13</f>
        <v>0</v>
      </c>
      <c r="AC13" s="36">
        <v>1</v>
      </c>
      <c r="AD13" s="27">
        <f t="shared" ref="AD13:AD15" si="105">AC13*$B13</f>
        <v>15</v>
      </c>
      <c r="AE13" s="36">
        <v>0</v>
      </c>
      <c r="AF13" s="27">
        <f t="shared" ref="AF13:AF15" si="106">AE13*$B13</f>
        <v>0</v>
      </c>
      <c r="AG13" s="36">
        <v>0</v>
      </c>
      <c r="AH13" s="27">
        <f t="shared" ref="AH13:AH15" si="107">AG13*$B13</f>
        <v>0</v>
      </c>
      <c r="AI13" s="36">
        <v>0</v>
      </c>
      <c r="AJ13" s="27">
        <f t="shared" ref="AJ13:AJ15" si="108">AI13*$B13</f>
        <v>0</v>
      </c>
      <c r="AK13" s="36">
        <v>0</v>
      </c>
      <c r="AL13" s="27">
        <f t="shared" ref="AL13:AL15" si="109">AK13*$B13</f>
        <v>0</v>
      </c>
      <c r="AM13" s="36">
        <v>0.8</v>
      </c>
      <c r="AN13" s="27">
        <f t="shared" ref="AN13:AN15" si="110">AM13*$B13</f>
        <v>12</v>
      </c>
      <c r="AO13" s="36">
        <v>0.3</v>
      </c>
      <c r="AP13" s="27">
        <f t="shared" ref="AP13:AP15" si="111">AO13*$B13</f>
        <v>4.5</v>
      </c>
      <c r="AQ13" s="36">
        <v>0</v>
      </c>
      <c r="AR13" s="27">
        <f t="shared" ref="AR13:AR15" si="112">AQ13*$B13</f>
        <v>0</v>
      </c>
      <c r="AS13" s="36">
        <v>0</v>
      </c>
      <c r="AT13" s="27">
        <f t="shared" ref="AT13:AT15" si="113">AS13*$B13</f>
        <v>0</v>
      </c>
      <c r="AU13" s="36">
        <v>1</v>
      </c>
      <c r="AV13" s="27">
        <f t="shared" ref="AV13:AV15" si="114">AU13*$B13</f>
        <v>15</v>
      </c>
      <c r="AW13" s="36">
        <v>0.6</v>
      </c>
      <c r="AX13" s="27">
        <f t="shared" ref="AX13:AX15" si="115">AW13*$B13</f>
        <v>9</v>
      </c>
      <c r="AY13" s="36">
        <v>0</v>
      </c>
      <c r="AZ13" s="27">
        <f t="shared" ref="AZ13:AZ15" si="116">AY13*$B13</f>
        <v>0</v>
      </c>
      <c r="BA13" s="36">
        <v>0.8</v>
      </c>
      <c r="BB13" s="27">
        <f t="shared" ref="BB13:BB15" si="117">BA13*$B13</f>
        <v>12</v>
      </c>
      <c r="BC13" s="36">
        <v>0.3</v>
      </c>
      <c r="BD13" s="27">
        <f t="shared" ref="BD13:BD15" si="118">BC13*$B13</f>
        <v>4.5</v>
      </c>
      <c r="BE13" s="36">
        <v>0</v>
      </c>
      <c r="BF13" s="27">
        <f t="shared" ref="BF13:BF15" si="119">BE13*$B13</f>
        <v>0</v>
      </c>
      <c r="BG13" s="36">
        <v>0.5</v>
      </c>
      <c r="BH13" s="27">
        <f t="shared" ref="BH13:BH15" si="120">BG13*$B13</f>
        <v>7.5</v>
      </c>
      <c r="BI13" s="36">
        <v>0.3</v>
      </c>
      <c r="BJ13" s="27">
        <f t="shared" ref="BJ13:BJ15" si="121">BI13*$B13</f>
        <v>4.5</v>
      </c>
      <c r="BK13" s="36">
        <v>0.9</v>
      </c>
      <c r="BL13" s="27">
        <f t="shared" ref="BL13:BL15" si="122">BK13*$B13</f>
        <v>13.5</v>
      </c>
      <c r="BM13" s="36">
        <v>0</v>
      </c>
      <c r="BN13" s="27">
        <f t="shared" ref="BN13:BN15" si="123">BM13*$B13</f>
        <v>0</v>
      </c>
      <c r="BO13" s="36">
        <v>0</v>
      </c>
      <c r="BP13" s="27">
        <f t="shared" ref="BP13:BP15" si="124">BO13*$B13</f>
        <v>0</v>
      </c>
      <c r="BQ13" s="36">
        <v>0.5</v>
      </c>
      <c r="BR13" s="27">
        <f t="shared" ref="BR13:BR15" si="125">BQ13*$B13</f>
        <v>7.5</v>
      </c>
      <c r="BS13" s="36">
        <v>1</v>
      </c>
      <c r="BT13" s="27">
        <f t="shared" ref="BT13:BT15" si="126">BS13*$B13</f>
        <v>15</v>
      </c>
      <c r="BU13" s="36">
        <v>0.8</v>
      </c>
      <c r="BV13" s="27">
        <f t="shared" ref="BV13:BV15" si="127">BU13*$B13</f>
        <v>12</v>
      </c>
      <c r="BW13" s="36">
        <v>0</v>
      </c>
      <c r="BX13" s="27">
        <f t="shared" ref="BX13:BX15" si="128">BW13*$B13</f>
        <v>0</v>
      </c>
      <c r="BY13" s="36">
        <v>0.5</v>
      </c>
      <c r="BZ13" s="27">
        <f t="shared" ref="BZ13:BZ15" si="129">BY13*$B13</f>
        <v>7.5</v>
      </c>
      <c r="CA13" s="36">
        <v>0.5</v>
      </c>
      <c r="CB13" s="27">
        <f t="shared" ref="CB13:CB15" si="130">CA13*$B13</f>
        <v>7.5</v>
      </c>
      <c r="CC13" s="36">
        <v>1</v>
      </c>
      <c r="CD13" s="27">
        <f t="shared" ref="CD13:CD15" si="131">CC13*$B13</f>
        <v>15</v>
      </c>
      <c r="CE13" s="36">
        <v>0.4</v>
      </c>
      <c r="CF13" s="27">
        <f t="shared" ref="CF13:CF15" si="132">CE13*$B13</f>
        <v>6</v>
      </c>
      <c r="CG13" s="36">
        <v>0</v>
      </c>
      <c r="CH13" s="27">
        <f t="shared" ref="CH13:CH15" si="133">CG13*$B13</f>
        <v>0</v>
      </c>
      <c r="CI13" s="36">
        <v>0.65</v>
      </c>
      <c r="CJ13" s="27">
        <f t="shared" ref="CJ13:CJ15" si="134">CI13*$B13</f>
        <v>9.75</v>
      </c>
      <c r="CK13" s="36">
        <v>0.2</v>
      </c>
      <c r="CL13" s="27">
        <f t="shared" ref="CL13:CL15" si="135">CK13*$B13</f>
        <v>3</v>
      </c>
      <c r="CM13" s="36">
        <v>1</v>
      </c>
      <c r="CN13" s="27">
        <f t="shared" ref="CN13:CN15" si="136">CM13*$B13</f>
        <v>15</v>
      </c>
      <c r="CO13" s="36">
        <v>0</v>
      </c>
      <c r="CP13" s="27">
        <f t="shared" ref="CP13:CP15" si="137">CO13*$B13</f>
        <v>0</v>
      </c>
      <c r="CQ13" s="36">
        <v>1</v>
      </c>
      <c r="CR13" s="27">
        <f t="shared" ref="CR13:CR15" si="138">CQ13*$B13</f>
        <v>15</v>
      </c>
      <c r="CS13" s="36">
        <v>0.2</v>
      </c>
      <c r="CT13" s="27">
        <f t="shared" ref="CT13:CT15" si="139">CS13*$B13</f>
        <v>3</v>
      </c>
      <c r="CU13" s="36">
        <v>0.8</v>
      </c>
      <c r="CV13" s="27">
        <f t="shared" ref="CV13:CV15" si="140">CU13*$B13</f>
        <v>12</v>
      </c>
      <c r="CW13" s="36">
        <v>0.7</v>
      </c>
      <c r="CX13" s="27">
        <f t="shared" ref="CX13:CX15" si="141">CW13*$B13</f>
        <v>10.5</v>
      </c>
      <c r="CY13" s="36">
        <v>0.4</v>
      </c>
      <c r="CZ13" s="27">
        <f t="shared" ref="CZ13:CZ15" si="142">CY13*$B13</f>
        <v>6</v>
      </c>
      <c r="DA13" s="36">
        <v>0.8</v>
      </c>
      <c r="DB13" s="27">
        <f t="shared" ref="DB13:DB15" si="143">DA13*$B13</f>
        <v>12</v>
      </c>
      <c r="DC13" s="36">
        <v>0</v>
      </c>
      <c r="DD13" s="27">
        <f t="shared" ref="DD13:DD15" si="144">DC13*$B13</f>
        <v>0</v>
      </c>
      <c r="DE13" s="36">
        <v>0</v>
      </c>
      <c r="DF13" s="27">
        <f t="shared" ref="DF13:DF15" si="145">DE13*$B13</f>
        <v>0</v>
      </c>
      <c r="DG13" s="36">
        <v>0.4</v>
      </c>
      <c r="DH13" s="27">
        <f t="shared" ref="DH13:DH15" si="146">DG13*$B13</f>
        <v>6</v>
      </c>
      <c r="DI13" s="36">
        <v>1</v>
      </c>
      <c r="DJ13" s="27">
        <f t="shared" ref="DJ13:DJ15" si="147">DI13*$B13</f>
        <v>15</v>
      </c>
      <c r="DK13" s="36">
        <v>0.9</v>
      </c>
      <c r="DL13" s="27">
        <f t="shared" ref="DL13:DL15" si="148">DK13*$B13</f>
        <v>13.5</v>
      </c>
      <c r="DM13" s="36">
        <v>0.6</v>
      </c>
      <c r="DN13" s="27">
        <f t="shared" ref="DN13:DN15" si="149">DM13*$B13</f>
        <v>9</v>
      </c>
      <c r="DO13" s="36">
        <v>0</v>
      </c>
      <c r="DP13" s="27">
        <f t="shared" ref="DP13:DP15" si="150">DO13*$B13</f>
        <v>0</v>
      </c>
      <c r="DQ13" s="36">
        <v>0.1</v>
      </c>
      <c r="DR13" s="27">
        <f t="shared" ref="DR13:DR15" si="151">DQ13*$B13</f>
        <v>1.5</v>
      </c>
      <c r="DS13" s="36">
        <v>0</v>
      </c>
      <c r="DT13" s="27">
        <f t="shared" ref="DT13:DT15" si="152">DS13*$B13</f>
        <v>0</v>
      </c>
      <c r="DU13" s="36">
        <v>0</v>
      </c>
      <c r="DV13" s="27">
        <f t="shared" ref="DV13:DV15" si="153">DU13*$B13</f>
        <v>0</v>
      </c>
      <c r="DW13" s="36">
        <v>0.8</v>
      </c>
      <c r="DX13" s="27">
        <f t="shared" ref="DX13:DX15" si="154">DW13*$B13</f>
        <v>12</v>
      </c>
      <c r="DY13" s="36">
        <v>0</v>
      </c>
      <c r="DZ13" s="27">
        <f t="shared" ref="DZ13:DZ15" si="155">DY13*$B13</f>
        <v>0</v>
      </c>
      <c r="EA13" s="36">
        <v>0</v>
      </c>
      <c r="EB13" s="27">
        <f t="shared" ref="EB13:EB15" si="156">EA13*$B13</f>
        <v>0</v>
      </c>
      <c r="EC13" s="36">
        <v>0.8</v>
      </c>
      <c r="ED13" s="27">
        <f t="shared" ref="ED13:ED15" si="157">EC13*$B13</f>
        <v>12</v>
      </c>
      <c r="EE13" s="36">
        <v>0</v>
      </c>
      <c r="EF13" s="27">
        <f t="shared" ref="EF13:EF15" si="158">EE13*$B13</f>
        <v>0</v>
      </c>
      <c r="EG13" s="36">
        <v>1</v>
      </c>
      <c r="EH13" s="27">
        <f t="shared" ref="EH13:EH15" si="159">EG13*$B13</f>
        <v>15</v>
      </c>
      <c r="EI13" s="36">
        <v>0.4</v>
      </c>
      <c r="EJ13" s="27">
        <f t="shared" ref="EJ13:EJ15" si="160">EI13*$B13</f>
        <v>6</v>
      </c>
      <c r="EK13" s="36">
        <v>0</v>
      </c>
      <c r="EL13" s="27">
        <f t="shared" ref="EL13:EL15" si="161">EK13*$B13</f>
        <v>0</v>
      </c>
      <c r="EM13" s="36">
        <v>0.8</v>
      </c>
      <c r="EN13" s="27">
        <f t="shared" ref="EN13:EN15" si="162">EM13*$B13</f>
        <v>12</v>
      </c>
      <c r="EO13" s="36">
        <v>0</v>
      </c>
      <c r="EP13" s="27">
        <f t="shared" ref="EP13:EP15" si="163">EO13*$B13</f>
        <v>0</v>
      </c>
      <c r="EQ13" s="36">
        <v>0</v>
      </c>
      <c r="ER13" s="27">
        <f t="shared" ref="ER13:ER15" si="164">EQ13*$B13</f>
        <v>0</v>
      </c>
      <c r="ES13" s="36">
        <v>0</v>
      </c>
      <c r="ET13" s="27">
        <f t="shared" ref="ET13:ET15" si="165">ES13*$B13</f>
        <v>0</v>
      </c>
      <c r="EU13" s="36">
        <v>0.5</v>
      </c>
      <c r="EV13" s="27">
        <f t="shared" ref="EV13:EV15" si="166">EU13*$B13</f>
        <v>7.5</v>
      </c>
      <c r="EW13" s="36">
        <v>1</v>
      </c>
      <c r="EX13" s="27">
        <f t="shared" ref="EX13:EX15" si="167">EW13*$B13</f>
        <v>15</v>
      </c>
      <c r="EY13" s="36">
        <v>0.8</v>
      </c>
      <c r="EZ13" s="27">
        <f t="shared" ref="EZ13:EZ15" si="168">EY13*$B13</f>
        <v>12</v>
      </c>
      <c r="FA13" s="36">
        <v>0</v>
      </c>
      <c r="FB13" s="27">
        <f t="shared" ref="FB13:FB15" si="169">FA13*$B13</f>
        <v>0</v>
      </c>
      <c r="FC13" s="36">
        <v>0.8</v>
      </c>
      <c r="FD13" s="27">
        <f t="shared" ref="FD13:FD15" si="170">FC13*$B13</f>
        <v>12</v>
      </c>
      <c r="FE13" s="36">
        <v>1</v>
      </c>
      <c r="FF13" s="27">
        <f t="shared" ref="FF13:FF15" si="171">FE13*$B13</f>
        <v>15</v>
      </c>
      <c r="FG13" s="36">
        <v>0.6</v>
      </c>
      <c r="FH13" s="27">
        <f t="shared" ref="FH13:FH15" si="172">FG13*$B13</f>
        <v>9</v>
      </c>
      <c r="FI13" s="36">
        <v>0.8</v>
      </c>
      <c r="FJ13" s="27">
        <f t="shared" ref="FJ13:FJ15" si="173">FI13*$B13</f>
        <v>12</v>
      </c>
      <c r="FK13" s="36">
        <v>0.5</v>
      </c>
      <c r="FL13" s="27">
        <f t="shared" ref="FL13:FL15" si="174">FK13*$B13</f>
        <v>7.5</v>
      </c>
      <c r="FM13" s="36">
        <v>0.5</v>
      </c>
      <c r="FN13" s="27">
        <f t="shared" ref="FN13:FN15" si="175">FM13*$B13</f>
        <v>7.5</v>
      </c>
      <c r="FO13" s="36">
        <v>0</v>
      </c>
      <c r="FP13" s="27">
        <f t="shared" ref="FP13:FP15" si="176">FO13*$B13</f>
        <v>0</v>
      </c>
      <c r="FQ13" s="36">
        <v>0</v>
      </c>
      <c r="FR13" s="27">
        <f t="shared" ref="FR13:FR15" si="177">FQ13*$B13</f>
        <v>0</v>
      </c>
      <c r="FS13" s="36">
        <v>0.7</v>
      </c>
      <c r="FT13" s="27">
        <f t="shared" ref="FT13:FT15" si="178">FS13*$B13</f>
        <v>10.5</v>
      </c>
      <c r="FU13" s="36">
        <v>0</v>
      </c>
      <c r="FV13" s="27">
        <f t="shared" ref="FV13:FV15" si="179">FU13*$B13</f>
        <v>0</v>
      </c>
      <c r="FW13" s="36">
        <v>0</v>
      </c>
      <c r="FX13" s="27">
        <f t="shared" ref="FX13:FX15" si="180">FW13*$B13</f>
        <v>0</v>
      </c>
      <c r="FY13" s="36">
        <v>0.3</v>
      </c>
      <c r="FZ13" s="27">
        <f t="shared" ref="FZ13:FZ15" si="181">FY13*$B13</f>
        <v>4.5</v>
      </c>
      <c r="GA13" s="36">
        <v>1</v>
      </c>
      <c r="GB13" s="27">
        <f t="shared" ref="GB13:GB15" si="182">GA13*$B13</f>
        <v>15</v>
      </c>
      <c r="GC13" s="36">
        <v>0.8</v>
      </c>
      <c r="GD13" s="27">
        <f t="shared" ref="GD13:GD15" si="183">GC13*$B13</f>
        <v>12</v>
      </c>
      <c r="GE13" s="36">
        <v>0.8</v>
      </c>
      <c r="GF13" s="27">
        <f t="shared" ref="GF13:GF15" si="184">GE13*$B13</f>
        <v>12</v>
      </c>
    </row>
    <row r="14" spans="1:188" x14ac:dyDescent="0.25">
      <c r="A14" s="12" t="s">
        <v>314</v>
      </c>
      <c r="B14" s="13">
        <v>10</v>
      </c>
      <c r="C14" s="35">
        <f t="shared" si="1"/>
        <v>4.1666666666666664E-2</v>
      </c>
      <c r="D14" s="35"/>
      <c r="E14" s="36">
        <v>0.8</v>
      </c>
      <c r="F14" s="27">
        <f t="shared" si="94"/>
        <v>8</v>
      </c>
      <c r="G14" s="36">
        <v>0.1</v>
      </c>
      <c r="H14" s="27">
        <f>G14*B14</f>
        <v>1</v>
      </c>
      <c r="I14" s="36">
        <v>0.43</v>
      </c>
      <c r="J14" s="27">
        <f t="shared" si="95"/>
        <v>4.3</v>
      </c>
      <c r="K14" s="36">
        <v>0.75</v>
      </c>
      <c r="L14" s="27">
        <f t="shared" si="96"/>
        <v>7.5</v>
      </c>
      <c r="M14" s="36">
        <v>0.45</v>
      </c>
      <c r="N14" s="27">
        <f t="shared" si="97"/>
        <v>4.5</v>
      </c>
      <c r="O14" s="47">
        <v>0.4</v>
      </c>
      <c r="P14" s="45">
        <f t="shared" si="98"/>
        <v>4</v>
      </c>
      <c r="Q14" s="36">
        <v>0.1</v>
      </c>
      <c r="R14" s="27">
        <f t="shared" si="99"/>
        <v>1</v>
      </c>
      <c r="S14" s="36">
        <v>0.45</v>
      </c>
      <c r="T14" s="27">
        <f t="shared" si="100"/>
        <v>4.5</v>
      </c>
      <c r="U14" s="36">
        <v>0.49</v>
      </c>
      <c r="V14" s="27">
        <f t="shared" si="101"/>
        <v>4.9000000000000004</v>
      </c>
      <c r="W14" s="36">
        <v>0.65</v>
      </c>
      <c r="X14" s="27">
        <f t="shared" si="102"/>
        <v>6.5</v>
      </c>
      <c r="Y14" s="36">
        <v>0.7</v>
      </c>
      <c r="Z14" s="27">
        <f t="shared" si="103"/>
        <v>7</v>
      </c>
      <c r="AA14" s="36">
        <v>0.1</v>
      </c>
      <c r="AB14" s="27">
        <f t="shared" si="104"/>
        <v>1</v>
      </c>
      <c r="AC14" s="36">
        <v>0.1</v>
      </c>
      <c r="AD14" s="27">
        <f t="shared" si="105"/>
        <v>1</v>
      </c>
      <c r="AE14" s="36">
        <v>0.6</v>
      </c>
      <c r="AF14" s="27">
        <f t="shared" si="106"/>
        <v>6</v>
      </c>
      <c r="AG14" s="36">
        <v>0</v>
      </c>
      <c r="AH14" s="27">
        <f t="shared" si="107"/>
        <v>0</v>
      </c>
      <c r="AI14" s="36">
        <v>0.4</v>
      </c>
      <c r="AJ14" s="27">
        <f t="shared" si="108"/>
        <v>4</v>
      </c>
      <c r="AK14" s="36">
        <v>0.3</v>
      </c>
      <c r="AL14" s="27">
        <f t="shared" si="109"/>
        <v>3</v>
      </c>
      <c r="AM14" s="36">
        <v>0.6</v>
      </c>
      <c r="AN14" s="27">
        <f t="shared" si="110"/>
        <v>6</v>
      </c>
      <c r="AO14" s="36">
        <v>0.7</v>
      </c>
      <c r="AP14" s="27">
        <f t="shared" si="111"/>
        <v>7</v>
      </c>
      <c r="AQ14" s="36">
        <v>0.6</v>
      </c>
      <c r="AR14" s="27">
        <f t="shared" si="112"/>
        <v>6</v>
      </c>
      <c r="AS14" s="36">
        <v>0</v>
      </c>
      <c r="AT14" s="27">
        <f t="shared" si="113"/>
        <v>0</v>
      </c>
      <c r="AU14" s="36">
        <v>0.75</v>
      </c>
      <c r="AV14" s="27">
        <f t="shared" si="114"/>
        <v>7.5</v>
      </c>
      <c r="AW14" s="36">
        <v>0.6</v>
      </c>
      <c r="AX14" s="27">
        <f t="shared" si="115"/>
        <v>6</v>
      </c>
      <c r="AY14" s="36">
        <v>0.7</v>
      </c>
      <c r="AZ14" s="27">
        <f t="shared" si="116"/>
        <v>7</v>
      </c>
      <c r="BA14" s="36">
        <v>0.4</v>
      </c>
      <c r="BB14" s="27">
        <f t="shared" si="117"/>
        <v>4</v>
      </c>
      <c r="BC14" s="36">
        <v>0.9</v>
      </c>
      <c r="BD14" s="27">
        <f t="shared" si="118"/>
        <v>9</v>
      </c>
      <c r="BE14" s="36">
        <v>0.4</v>
      </c>
      <c r="BF14" s="27">
        <f t="shared" si="119"/>
        <v>4</v>
      </c>
      <c r="BG14" s="36">
        <v>0.8</v>
      </c>
      <c r="BH14" s="27">
        <f t="shared" si="120"/>
        <v>8</v>
      </c>
      <c r="BI14" s="36">
        <v>0.2</v>
      </c>
      <c r="BJ14" s="27">
        <f t="shared" si="121"/>
        <v>2</v>
      </c>
      <c r="BK14" s="36">
        <v>1</v>
      </c>
      <c r="BL14" s="27">
        <f t="shared" si="122"/>
        <v>10</v>
      </c>
      <c r="BM14" s="36">
        <v>0.2</v>
      </c>
      <c r="BN14" s="27">
        <f t="shared" si="123"/>
        <v>2</v>
      </c>
      <c r="BO14" s="36">
        <v>0.2</v>
      </c>
      <c r="BP14" s="27">
        <f t="shared" si="124"/>
        <v>2</v>
      </c>
      <c r="BQ14" s="36">
        <v>0.7</v>
      </c>
      <c r="BR14" s="27">
        <f t="shared" si="125"/>
        <v>7</v>
      </c>
      <c r="BS14" s="36">
        <v>1</v>
      </c>
      <c r="BT14" s="27">
        <f t="shared" si="126"/>
        <v>10</v>
      </c>
      <c r="BU14" s="36">
        <v>0</v>
      </c>
      <c r="BV14" s="27">
        <f t="shared" si="127"/>
        <v>0</v>
      </c>
      <c r="BW14" s="36">
        <v>0.2</v>
      </c>
      <c r="BX14" s="27">
        <f t="shared" si="128"/>
        <v>2</v>
      </c>
      <c r="BY14" s="36">
        <v>0.2</v>
      </c>
      <c r="BZ14" s="27">
        <f t="shared" si="129"/>
        <v>2</v>
      </c>
      <c r="CA14" s="36">
        <v>0.2</v>
      </c>
      <c r="CB14" s="27">
        <f t="shared" si="130"/>
        <v>2</v>
      </c>
      <c r="CC14" s="36">
        <v>0.8</v>
      </c>
      <c r="CD14" s="27">
        <f t="shared" si="131"/>
        <v>8</v>
      </c>
      <c r="CE14" s="36">
        <v>0.5</v>
      </c>
      <c r="CF14" s="27">
        <f t="shared" si="132"/>
        <v>5</v>
      </c>
      <c r="CG14" s="36">
        <v>0</v>
      </c>
      <c r="CH14" s="27">
        <f t="shared" si="133"/>
        <v>0</v>
      </c>
      <c r="CI14" s="36">
        <v>0.6</v>
      </c>
      <c r="CJ14" s="27">
        <f t="shared" si="134"/>
        <v>6</v>
      </c>
      <c r="CK14" s="36">
        <v>0.6</v>
      </c>
      <c r="CL14" s="27">
        <f t="shared" si="135"/>
        <v>6</v>
      </c>
      <c r="CM14" s="36">
        <v>1</v>
      </c>
      <c r="CN14" s="27">
        <f t="shared" si="136"/>
        <v>10</v>
      </c>
      <c r="CO14" s="36">
        <v>0</v>
      </c>
      <c r="CP14" s="27">
        <f t="shared" si="137"/>
        <v>0</v>
      </c>
      <c r="CQ14" s="36">
        <v>0.4</v>
      </c>
      <c r="CR14" s="27">
        <f t="shared" si="138"/>
        <v>4</v>
      </c>
      <c r="CS14" s="36">
        <v>0.4</v>
      </c>
      <c r="CT14" s="27">
        <f t="shared" si="139"/>
        <v>4</v>
      </c>
      <c r="CU14" s="36">
        <v>0.5</v>
      </c>
      <c r="CV14" s="27">
        <f t="shared" si="140"/>
        <v>5</v>
      </c>
      <c r="CW14" s="36">
        <v>0.5</v>
      </c>
      <c r="CX14" s="27">
        <f t="shared" si="141"/>
        <v>5</v>
      </c>
      <c r="CY14" s="36">
        <v>0.8</v>
      </c>
      <c r="CZ14" s="27">
        <f t="shared" si="142"/>
        <v>8</v>
      </c>
      <c r="DA14" s="36">
        <v>0.4</v>
      </c>
      <c r="DB14" s="27">
        <f t="shared" si="143"/>
        <v>4</v>
      </c>
      <c r="DC14" s="36">
        <v>0.6</v>
      </c>
      <c r="DD14" s="27">
        <f t="shared" si="144"/>
        <v>6</v>
      </c>
      <c r="DE14" s="36">
        <v>1</v>
      </c>
      <c r="DF14" s="27">
        <f t="shared" si="145"/>
        <v>10</v>
      </c>
      <c r="DG14" s="36">
        <v>0.9</v>
      </c>
      <c r="DH14" s="27">
        <f t="shared" si="146"/>
        <v>9</v>
      </c>
      <c r="DI14" s="36">
        <v>0.09</v>
      </c>
      <c r="DJ14" s="27">
        <f t="shared" si="147"/>
        <v>0.89999999999999991</v>
      </c>
      <c r="DK14" s="36">
        <v>0.43</v>
      </c>
      <c r="DL14" s="27">
        <f t="shared" si="148"/>
        <v>4.3</v>
      </c>
      <c r="DM14" s="36">
        <v>0.7</v>
      </c>
      <c r="DN14" s="27">
        <f t="shared" si="149"/>
        <v>7</v>
      </c>
      <c r="DO14" s="36">
        <v>0.3</v>
      </c>
      <c r="DP14" s="27">
        <f t="shared" si="150"/>
        <v>3</v>
      </c>
      <c r="DQ14" s="36">
        <v>0.28000000000000003</v>
      </c>
      <c r="DR14" s="27">
        <f t="shared" si="151"/>
        <v>2.8000000000000003</v>
      </c>
      <c r="DS14" s="36">
        <v>0.28000000000000003</v>
      </c>
      <c r="DT14" s="27">
        <f t="shared" si="152"/>
        <v>2.8000000000000003</v>
      </c>
      <c r="DU14" s="36">
        <v>0.28000000000000003</v>
      </c>
      <c r="DV14" s="27">
        <f t="shared" si="153"/>
        <v>2.8000000000000003</v>
      </c>
      <c r="DW14" s="36">
        <v>0.46</v>
      </c>
      <c r="DX14" s="27">
        <f t="shared" si="154"/>
        <v>4.6000000000000005</v>
      </c>
      <c r="DY14" s="36">
        <v>0.04</v>
      </c>
      <c r="DZ14" s="27">
        <f t="shared" si="155"/>
        <v>0.4</v>
      </c>
      <c r="EA14" s="36">
        <v>0.6</v>
      </c>
      <c r="EB14" s="27">
        <f t="shared" si="156"/>
        <v>6</v>
      </c>
      <c r="EC14" s="36">
        <v>0.04</v>
      </c>
      <c r="ED14" s="27">
        <f t="shared" si="157"/>
        <v>0.4</v>
      </c>
      <c r="EE14" s="36">
        <v>0.1</v>
      </c>
      <c r="EF14" s="27">
        <f t="shared" si="158"/>
        <v>1</v>
      </c>
      <c r="EG14" s="36">
        <v>0.8</v>
      </c>
      <c r="EH14" s="27">
        <f t="shared" si="159"/>
        <v>8</v>
      </c>
      <c r="EI14" s="36">
        <v>0.89</v>
      </c>
      <c r="EJ14" s="27">
        <f t="shared" si="160"/>
        <v>8.9</v>
      </c>
      <c r="EK14" s="36">
        <v>0.63</v>
      </c>
      <c r="EL14" s="27">
        <f t="shared" si="161"/>
        <v>6.3</v>
      </c>
      <c r="EM14" s="36">
        <v>0.67</v>
      </c>
      <c r="EN14" s="27">
        <f t="shared" si="162"/>
        <v>6.7</v>
      </c>
      <c r="EO14" s="36">
        <v>0</v>
      </c>
      <c r="EP14" s="27">
        <f t="shared" si="163"/>
        <v>0</v>
      </c>
      <c r="EQ14" s="36">
        <v>0</v>
      </c>
      <c r="ER14" s="27">
        <f t="shared" si="164"/>
        <v>0</v>
      </c>
      <c r="ES14" s="36">
        <v>0</v>
      </c>
      <c r="ET14" s="27">
        <f t="shared" si="165"/>
        <v>0</v>
      </c>
      <c r="EU14" s="36">
        <v>0.53</v>
      </c>
      <c r="EV14" s="27">
        <f t="shared" si="166"/>
        <v>5.3000000000000007</v>
      </c>
      <c r="EW14" s="36">
        <v>0.67</v>
      </c>
      <c r="EX14" s="27">
        <f t="shared" si="167"/>
        <v>6.7</v>
      </c>
      <c r="EY14" s="36">
        <v>0.6</v>
      </c>
      <c r="EZ14" s="27">
        <f t="shared" si="168"/>
        <v>6</v>
      </c>
      <c r="FA14" s="36">
        <v>0.57999999999999996</v>
      </c>
      <c r="FB14" s="27">
        <f t="shared" si="169"/>
        <v>5.8</v>
      </c>
      <c r="FC14" s="36">
        <v>0.12</v>
      </c>
      <c r="FD14" s="27">
        <f t="shared" si="170"/>
        <v>1.2</v>
      </c>
      <c r="FE14" s="36">
        <v>0.61</v>
      </c>
      <c r="FF14" s="27">
        <f t="shared" si="171"/>
        <v>6.1</v>
      </c>
      <c r="FG14" s="36">
        <v>0</v>
      </c>
      <c r="FH14" s="27">
        <f t="shared" si="172"/>
        <v>0</v>
      </c>
      <c r="FI14" s="36">
        <v>0.9</v>
      </c>
      <c r="FJ14" s="27">
        <f t="shared" si="173"/>
        <v>9</v>
      </c>
      <c r="FK14" s="36">
        <v>0</v>
      </c>
      <c r="FL14" s="27">
        <f t="shared" si="174"/>
        <v>0</v>
      </c>
      <c r="FM14" s="36">
        <v>0</v>
      </c>
      <c r="FN14" s="27">
        <f t="shared" si="175"/>
        <v>0</v>
      </c>
      <c r="FO14" s="36">
        <v>0.24</v>
      </c>
      <c r="FP14" s="27">
        <f t="shared" si="176"/>
        <v>2.4</v>
      </c>
      <c r="FQ14" s="36">
        <v>0.4</v>
      </c>
      <c r="FR14" s="27">
        <f t="shared" si="177"/>
        <v>4</v>
      </c>
      <c r="FS14" s="36">
        <v>0</v>
      </c>
      <c r="FT14" s="27">
        <f t="shared" si="178"/>
        <v>0</v>
      </c>
      <c r="FU14" s="36">
        <v>0.2</v>
      </c>
      <c r="FV14" s="27">
        <f t="shared" si="179"/>
        <v>2</v>
      </c>
      <c r="FW14" s="36">
        <v>1</v>
      </c>
      <c r="FX14" s="27">
        <f t="shared" si="180"/>
        <v>10</v>
      </c>
      <c r="FY14" s="36">
        <v>0.3</v>
      </c>
      <c r="FZ14" s="27">
        <f t="shared" si="181"/>
        <v>3</v>
      </c>
      <c r="GA14" s="36">
        <v>0.31</v>
      </c>
      <c r="GB14" s="27">
        <f t="shared" si="182"/>
        <v>3.1</v>
      </c>
      <c r="GC14" s="36">
        <v>0</v>
      </c>
      <c r="GD14" s="27">
        <f t="shared" si="183"/>
        <v>0</v>
      </c>
      <c r="GE14" s="36">
        <v>0.28999999999999998</v>
      </c>
      <c r="GF14" s="27">
        <f t="shared" si="184"/>
        <v>2.9</v>
      </c>
    </row>
    <row r="15" spans="1:188" x14ac:dyDescent="0.25">
      <c r="A15" s="12" t="s">
        <v>315</v>
      </c>
      <c r="B15" s="13">
        <v>5</v>
      </c>
      <c r="C15" s="38">
        <f t="shared" si="1"/>
        <v>2.0833333333333332E-2</v>
      </c>
      <c r="D15" s="35"/>
      <c r="E15" s="36">
        <v>0.8</v>
      </c>
      <c r="F15" s="27">
        <f t="shared" si="94"/>
        <v>4</v>
      </c>
      <c r="G15" s="36">
        <v>0</v>
      </c>
      <c r="H15" s="27">
        <f>G15*F15</f>
        <v>0</v>
      </c>
      <c r="I15" s="36">
        <v>0.9</v>
      </c>
      <c r="J15" s="27">
        <f t="shared" si="95"/>
        <v>4.5</v>
      </c>
      <c r="K15" s="36">
        <v>0.6</v>
      </c>
      <c r="L15" s="27">
        <f t="shared" si="96"/>
        <v>3</v>
      </c>
      <c r="M15" s="36">
        <v>0</v>
      </c>
      <c r="N15" s="27">
        <f t="shared" si="97"/>
        <v>0</v>
      </c>
      <c r="O15" s="47">
        <v>0</v>
      </c>
      <c r="P15" s="45">
        <f t="shared" si="98"/>
        <v>0</v>
      </c>
      <c r="Q15" s="36">
        <v>0</v>
      </c>
      <c r="R15" s="27">
        <f t="shared" si="99"/>
        <v>0</v>
      </c>
      <c r="S15" s="36">
        <v>0.4</v>
      </c>
      <c r="T15" s="27">
        <f t="shared" si="100"/>
        <v>2</v>
      </c>
      <c r="U15" s="36">
        <v>0</v>
      </c>
      <c r="V15" s="27">
        <f t="shared" si="101"/>
        <v>0</v>
      </c>
      <c r="W15" s="36">
        <v>1</v>
      </c>
      <c r="X15" s="27">
        <f t="shared" si="102"/>
        <v>5</v>
      </c>
      <c r="Y15" s="36">
        <v>1</v>
      </c>
      <c r="Z15" s="27">
        <f t="shared" si="103"/>
        <v>5</v>
      </c>
      <c r="AA15" s="36">
        <v>0</v>
      </c>
      <c r="AB15" s="27">
        <f t="shared" si="104"/>
        <v>0</v>
      </c>
      <c r="AC15" s="36">
        <v>0.6</v>
      </c>
      <c r="AD15" s="27">
        <f t="shared" si="105"/>
        <v>3</v>
      </c>
      <c r="AE15" s="36">
        <v>0</v>
      </c>
      <c r="AF15" s="27">
        <f t="shared" si="106"/>
        <v>0</v>
      </c>
      <c r="AG15" s="36">
        <v>0</v>
      </c>
      <c r="AH15" s="27">
        <f t="shared" si="107"/>
        <v>0</v>
      </c>
      <c r="AI15" s="36">
        <v>0</v>
      </c>
      <c r="AJ15" s="27">
        <f t="shared" si="108"/>
        <v>0</v>
      </c>
      <c r="AK15" s="36">
        <v>0</v>
      </c>
      <c r="AL15" s="27">
        <f t="shared" si="109"/>
        <v>0</v>
      </c>
      <c r="AM15" s="36">
        <v>0.2</v>
      </c>
      <c r="AN15" s="27">
        <f t="shared" si="110"/>
        <v>1</v>
      </c>
      <c r="AO15" s="36">
        <v>0</v>
      </c>
      <c r="AP15" s="27">
        <f t="shared" si="111"/>
        <v>0</v>
      </c>
      <c r="AQ15" s="36">
        <v>0</v>
      </c>
      <c r="AR15" s="27">
        <f t="shared" si="112"/>
        <v>0</v>
      </c>
      <c r="AS15" s="36">
        <v>0</v>
      </c>
      <c r="AT15" s="27">
        <f t="shared" si="113"/>
        <v>0</v>
      </c>
      <c r="AU15" s="36">
        <v>0.4</v>
      </c>
      <c r="AV15" s="27">
        <f t="shared" si="114"/>
        <v>2</v>
      </c>
      <c r="AW15" s="36">
        <v>0</v>
      </c>
      <c r="AX15" s="27">
        <f t="shared" si="115"/>
        <v>0</v>
      </c>
      <c r="AY15" s="36">
        <v>0</v>
      </c>
      <c r="AZ15" s="27">
        <f t="shared" si="116"/>
        <v>0</v>
      </c>
      <c r="BA15" s="36">
        <v>0.6</v>
      </c>
      <c r="BB15" s="27">
        <f t="shared" si="117"/>
        <v>3</v>
      </c>
      <c r="BC15" s="36">
        <v>0</v>
      </c>
      <c r="BD15" s="27">
        <f t="shared" si="118"/>
        <v>0</v>
      </c>
      <c r="BE15" s="36">
        <v>0</v>
      </c>
      <c r="BF15" s="27">
        <f t="shared" si="119"/>
        <v>0</v>
      </c>
      <c r="BG15" s="36">
        <v>0</v>
      </c>
      <c r="BH15" s="27">
        <f t="shared" si="120"/>
        <v>0</v>
      </c>
      <c r="BI15" s="36">
        <v>0</v>
      </c>
      <c r="BJ15" s="27">
        <f t="shared" si="121"/>
        <v>0</v>
      </c>
      <c r="BK15" s="36">
        <v>1</v>
      </c>
      <c r="BL15" s="27">
        <f t="shared" si="122"/>
        <v>5</v>
      </c>
      <c r="BM15" s="36">
        <v>0</v>
      </c>
      <c r="BN15" s="27">
        <f t="shared" si="123"/>
        <v>0</v>
      </c>
      <c r="BO15" s="36">
        <v>0</v>
      </c>
      <c r="BP15" s="27">
        <f t="shared" si="124"/>
        <v>0</v>
      </c>
      <c r="BQ15" s="36">
        <v>0.6</v>
      </c>
      <c r="BR15" s="27">
        <f t="shared" si="125"/>
        <v>3</v>
      </c>
      <c r="BS15" s="36">
        <v>0.6</v>
      </c>
      <c r="BT15" s="27">
        <f t="shared" si="126"/>
        <v>3</v>
      </c>
      <c r="BU15" s="36">
        <v>0.8</v>
      </c>
      <c r="BV15" s="27">
        <f t="shared" si="127"/>
        <v>4</v>
      </c>
      <c r="BW15" s="36">
        <v>0</v>
      </c>
      <c r="BX15" s="27">
        <f t="shared" si="128"/>
        <v>0</v>
      </c>
      <c r="BY15" s="36">
        <v>1</v>
      </c>
      <c r="BZ15" s="27">
        <f t="shared" si="129"/>
        <v>5</v>
      </c>
      <c r="CA15" s="36">
        <v>0</v>
      </c>
      <c r="CB15" s="27">
        <f t="shared" si="130"/>
        <v>0</v>
      </c>
      <c r="CC15" s="36">
        <v>1</v>
      </c>
      <c r="CD15" s="27">
        <f t="shared" si="131"/>
        <v>5</v>
      </c>
      <c r="CE15" s="36">
        <v>0</v>
      </c>
      <c r="CF15" s="27">
        <f t="shared" si="132"/>
        <v>0</v>
      </c>
      <c r="CG15" s="36">
        <v>0</v>
      </c>
      <c r="CH15" s="27">
        <f t="shared" si="133"/>
        <v>0</v>
      </c>
      <c r="CI15" s="36">
        <v>0.3</v>
      </c>
      <c r="CJ15" s="27">
        <f t="shared" si="134"/>
        <v>1.5</v>
      </c>
      <c r="CK15" s="36">
        <v>0.6</v>
      </c>
      <c r="CL15" s="27">
        <f t="shared" si="135"/>
        <v>3</v>
      </c>
      <c r="CM15" s="36">
        <v>1</v>
      </c>
      <c r="CN15" s="27">
        <f t="shared" si="136"/>
        <v>5</v>
      </c>
      <c r="CO15" s="36">
        <v>0</v>
      </c>
      <c r="CP15" s="27">
        <f t="shared" si="137"/>
        <v>0</v>
      </c>
      <c r="CQ15" s="36">
        <v>0.6</v>
      </c>
      <c r="CR15" s="27">
        <f t="shared" si="138"/>
        <v>3</v>
      </c>
      <c r="CS15" s="36">
        <v>0</v>
      </c>
      <c r="CT15" s="27">
        <f t="shared" si="139"/>
        <v>0</v>
      </c>
      <c r="CU15" s="36">
        <v>0.4</v>
      </c>
      <c r="CV15" s="27">
        <f t="shared" si="140"/>
        <v>2</v>
      </c>
      <c r="CW15" s="36">
        <v>0</v>
      </c>
      <c r="CX15" s="27">
        <f t="shared" si="141"/>
        <v>0</v>
      </c>
      <c r="CY15" s="36">
        <v>0</v>
      </c>
      <c r="CZ15" s="27">
        <f t="shared" si="142"/>
        <v>0</v>
      </c>
      <c r="DA15" s="36">
        <v>0.2</v>
      </c>
      <c r="DB15" s="27">
        <f t="shared" si="143"/>
        <v>1</v>
      </c>
      <c r="DC15" s="36">
        <v>0</v>
      </c>
      <c r="DD15" s="27">
        <f t="shared" si="144"/>
        <v>0</v>
      </c>
      <c r="DE15" s="36">
        <v>0</v>
      </c>
      <c r="DF15" s="27">
        <f t="shared" si="145"/>
        <v>0</v>
      </c>
      <c r="DG15" s="36">
        <v>0</v>
      </c>
      <c r="DH15" s="27">
        <f t="shared" si="146"/>
        <v>0</v>
      </c>
      <c r="DI15" s="36">
        <v>0.6</v>
      </c>
      <c r="DJ15" s="27">
        <f t="shared" si="147"/>
        <v>3</v>
      </c>
      <c r="DK15" s="36">
        <v>0.8</v>
      </c>
      <c r="DL15" s="27">
        <f t="shared" si="148"/>
        <v>4</v>
      </c>
      <c r="DM15" s="36">
        <v>0.8</v>
      </c>
      <c r="DN15" s="27">
        <f t="shared" si="149"/>
        <v>4</v>
      </c>
      <c r="DO15" s="36">
        <v>0</v>
      </c>
      <c r="DP15" s="27">
        <f t="shared" si="150"/>
        <v>0</v>
      </c>
      <c r="DQ15" s="36">
        <v>0</v>
      </c>
      <c r="DR15" s="27">
        <f t="shared" si="151"/>
        <v>0</v>
      </c>
      <c r="DS15" s="36">
        <v>0</v>
      </c>
      <c r="DT15" s="27">
        <f t="shared" si="152"/>
        <v>0</v>
      </c>
      <c r="DU15" s="36">
        <v>0</v>
      </c>
      <c r="DV15" s="27">
        <f t="shared" si="153"/>
        <v>0</v>
      </c>
      <c r="DW15" s="36">
        <v>0.6</v>
      </c>
      <c r="DX15" s="27">
        <f t="shared" si="154"/>
        <v>3</v>
      </c>
      <c r="DY15" s="36">
        <v>0</v>
      </c>
      <c r="DZ15" s="27">
        <f t="shared" si="155"/>
        <v>0</v>
      </c>
      <c r="EA15" s="36">
        <v>0</v>
      </c>
      <c r="EB15" s="27">
        <f t="shared" si="156"/>
        <v>0</v>
      </c>
      <c r="EC15" s="36">
        <v>1</v>
      </c>
      <c r="ED15" s="27">
        <f t="shared" si="157"/>
        <v>5</v>
      </c>
      <c r="EE15" s="36">
        <v>0</v>
      </c>
      <c r="EF15" s="27">
        <f t="shared" si="158"/>
        <v>0</v>
      </c>
      <c r="EG15" s="36">
        <v>0.8</v>
      </c>
      <c r="EH15" s="27">
        <f t="shared" si="159"/>
        <v>4</v>
      </c>
      <c r="EI15" s="36">
        <v>0.4</v>
      </c>
      <c r="EJ15" s="27">
        <f t="shared" si="160"/>
        <v>2</v>
      </c>
      <c r="EK15" s="36">
        <v>0</v>
      </c>
      <c r="EL15" s="27">
        <f t="shared" si="161"/>
        <v>0</v>
      </c>
      <c r="EM15" s="36">
        <v>0.4</v>
      </c>
      <c r="EN15" s="27">
        <f t="shared" si="162"/>
        <v>2</v>
      </c>
      <c r="EO15" s="36">
        <v>0</v>
      </c>
      <c r="EP15" s="27">
        <f t="shared" si="163"/>
        <v>0</v>
      </c>
      <c r="EQ15" s="36">
        <v>0</v>
      </c>
      <c r="ER15" s="27">
        <f t="shared" si="164"/>
        <v>0</v>
      </c>
      <c r="ES15" s="36">
        <v>0</v>
      </c>
      <c r="ET15" s="27">
        <f t="shared" si="165"/>
        <v>0</v>
      </c>
      <c r="EU15" s="36">
        <v>0.4</v>
      </c>
      <c r="EV15" s="27">
        <f t="shared" si="166"/>
        <v>2</v>
      </c>
      <c r="EW15" s="36">
        <v>0</v>
      </c>
      <c r="EX15" s="27">
        <f t="shared" si="167"/>
        <v>0</v>
      </c>
      <c r="EY15" s="36">
        <v>0</v>
      </c>
      <c r="EZ15" s="27">
        <f t="shared" si="168"/>
        <v>0</v>
      </c>
      <c r="FA15" s="36">
        <v>0</v>
      </c>
      <c r="FB15" s="27">
        <f t="shared" si="169"/>
        <v>0</v>
      </c>
      <c r="FC15" s="36">
        <v>0.4</v>
      </c>
      <c r="FD15" s="27">
        <f t="shared" si="170"/>
        <v>2</v>
      </c>
      <c r="FE15" s="36">
        <v>0.4</v>
      </c>
      <c r="FF15" s="27">
        <f t="shared" si="171"/>
        <v>2</v>
      </c>
      <c r="FG15" s="36">
        <v>0</v>
      </c>
      <c r="FH15" s="27">
        <f t="shared" si="172"/>
        <v>0</v>
      </c>
      <c r="FI15" s="36">
        <v>0.6</v>
      </c>
      <c r="FJ15" s="27">
        <f t="shared" si="173"/>
        <v>3</v>
      </c>
      <c r="FK15" s="36">
        <v>0</v>
      </c>
      <c r="FL15" s="27">
        <f t="shared" si="174"/>
        <v>0</v>
      </c>
      <c r="FM15" s="36">
        <v>0</v>
      </c>
      <c r="FN15" s="27">
        <f t="shared" si="175"/>
        <v>0</v>
      </c>
      <c r="FO15" s="36">
        <v>0</v>
      </c>
      <c r="FP15" s="27">
        <f t="shared" si="176"/>
        <v>0</v>
      </c>
      <c r="FQ15" s="36">
        <v>0</v>
      </c>
      <c r="FR15" s="27">
        <f t="shared" si="177"/>
        <v>0</v>
      </c>
      <c r="FS15" s="36">
        <v>0.4</v>
      </c>
      <c r="FT15" s="27">
        <f t="shared" si="178"/>
        <v>2</v>
      </c>
      <c r="FU15" s="36">
        <v>0</v>
      </c>
      <c r="FV15" s="27">
        <f t="shared" si="179"/>
        <v>0</v>
      </c>
      <c r="FW15" s="36">
        <v>0</v>
      </c>
      <c r="FX15" s="27">
        <f t="shared" si="180"/>
        <v>0</v>
      </c>
      <c r="FY15" s="36">
        <v>0</v>
      </c>
      <c r="FZ15" s="27">
        <f t="shared" si="181"/>
        <v>0</v>
      </c>
      <c r="GA15" s="36">
        <v>1</v>
      </c>
      <c r="GB15" s="27">
        <f t="shared" si="182"/>
        <v>5</v>
      </c>
      <c r="GC15" s="36">
        <v>0.6</v>
      </c>
      <c r="GD15" s="27">
        <f t="shared" si="183"/>
        <v>3</v>
      </c>
      <c r="GE15" s="36">
        <v>0.6</v>
      </c>
      <c r="GF15" s="27">
        <f t="shared" si="184"/>
        <v>3</v>
      </c>
    </row>
    <row r="16" spans="1:188" ht="19.5" x14ac:dyDescent="0.3">
      <c r="A16" s="8" t="s">
        <v>27</v>
      </c>
      <c r="B16" s="20"/>
      <c r="C16" s="35">
        <f>SUM(C11:C15)</f>
        <v>0.1875</v>
      </c>
      <c r="D16" s="35"/>
      <c r="O16" s="44"/>
      <c r="P16" s="44"/>
    </row>
    <row r="17" spans="1:188" x14ac:dyDescent="0.25">
      <c r="A17" s="12" t="s">
        <v>316</v>
      </c>
      <c r="B17" s="13">
        <v>20</v>
      </c>
      <c r="C17" s="35">
        <f t="shared" ref="C17:C23" si="185">B17/$B$3</f>
        <v>8.3333333333333329E-2</v>
      </c>
      <c r="D17" s="35"/>
      <c r="E17" s="36">
        <v>1</v>
      </c>
      <c r="F17" s="27">
        <f t="shared" ref="F17:F18" si="186">E17*B17</f>
        <v>20</v>
      </c>
      <c r="G17" s="36">
        <v>0.2</v>
      </c>
      <c r="H17" s="27">
        <f t="shared" ref="H17:H18" si="187">G17*F17</f>
        <v>4</v>
      </c>
      <c r="I17" s="36">
        <v>1</v>
      </c>
      <c r="J17" s="27">
        <f t="shared" ref="J17:J18" si="188">I17*$B17</f>
        <v>20</v>
      </c>
      <c r="K17" s="36">
        <v>1</v>
      </c>
      <c r="L17" s="27">
        <f t="shared" ref="L17:L18" si="189">K17*$B17</f>
        <v>20</v>
      </c>
      <c r="M17" s="36">
        <v>1</v>
      </c>
      <c r="N17" s="27">
        <f t="shared" ref="N17:N18" si="190">M17*$B17</f>
        <v>20</v>
      </c>
      <c r="O17" s="47">
        <v>0.8</v>
      </c>
      <c r="P17" s="45">
        <f t="shared" ref="P17:P18" si="191">O17*$B17</f>
        <v>16</v>
      </c>
      <c r="Q17" s="36">
        <v>0.7</v>
      </c>
      <c r="R17" s="27">
        <f t="shared" ref="R17:R18" si="192">Q17*$B17</f>
        <v>14</v>
      </c>
      <c r="S17" s="36">
        <v>1</v>
      </c>
      <c r="T17" s="27">
        <f t="shared" ref="T17:T18" si="193">S17*$B17</f>
        <v>20</v>
      </c>
      <c r="U17" s="36">
        <v>0.8</v>
      </c>
      <c r="V17" s="27">
        <f t="shared" ref="V17:V18" si="194">U17*$B17</f>
        <v>16</v>
      </c>
      <c r="W17" s="36">
        <v>1</v>
      </c>
      <c r="X17" s="27">
        <f t="shared" ref="X17:X18" si="195">W17*$B17</f>
        <v>20</v>
      </c>
      <c r="Y17" s="36">
        <v>1</v>
      </c>
      <c r="Z17" s="27">
        <f t="shared" ref="Z17:Z18" si="196">Y17*$B17</f>
        <v>20</v>
      </c>
      <c r="AA17" s="36">
        <v>1</v>
      </c>
      <c r="AB17" s="27">
        <f t="shared" ref="AB17:AB18" si="197">AA17*$B17</f>
        <v>20</v>
      </c>
      <c r="AC17" s="36">
        <v>1</v>
      </c>
      <c r="AD17" s="27">
        <f t="shared" ref="AD17:AD18" si="198">AC17*$B17</f>
        <v>20</v>
      </c>
      <c r="AE17" s="36">
        <v>1</v>
      </c>
      <c r="AF17" s="27">
        <f t="shared" ref="AF17:AF18" si="199">AE17*$B17</f>
        <v>20</v>
      </c>
      <c r="AG17" s="36">
        <v>0</v>
      </c>
      <c r="AH17" s="27">
        <f t="shared" ref="AH17:AH18" si="200">AG17*$B17</f>
        <v>0</v>
      </c>
      <c r="AI17" s="36">
        <v>1</v>
      </c>
      <c r="AJ17" s="27">
        <f t="shared" ref="AJ17:AJ18" si="201">AI17*$B17</f>
        <v>20</v>
      </c>
      <c r="AK17" s="36">
        <v>0.6</v>
      </c>
      <c r="AL17" s="27">
        <f t="shared" ref="AL17:AL18" si="202">AK17*$B17</f>
        <v>12</v>
      </c>
      <c r="AM17" s="36">
        <v>1</v>
      </c>
      <c r="AN17" s="27">
        <f t="shared" ref="AN17:AN18" si="203">AM17*$B17</f>
        <v>20</v>
      </c>
      <c r="AO17" s="36">
        <v>1</v>
      </c>
      <c r="AP17" s="27">
        <f t="shared" ref="AP17:AP18" si="204">AO17*$B17</f>
        <v>20</v>
      </c>
      <c r="AQ17" s="36">
        <v>1</v>
      </c>
      <c r="AR17" s="27">
        <f t="shared" ref="AR17:AR18" si="205">AQ17*$B17</f>
        <v>20</v>
      </c>
      <c r="AS17" s="36">
        <v>0</v>
      </c>
      <c r="AT17" s="27">
        <f t="shared" ref="AT17:AT18" si="206">AS17*$B17</f>
        <v>0</v>
      </c>
      <c r="AU17" s="36">
        <v>0</v>
      </c>
      <c r="AV17" s="27">
        <f t="shared" ref="AV17:AV18" si="207">AU17*$B17</f>
        <v>0</v>
      </c>
      <c r="AW17" s="36">
        <v>1</v>
      </c>
      <c r="AX17" s="27">
        <f t="shared" ref="AX17:AX18" si="208">AW17*$B17</f>
        <v>20</v>
      </c>
      <c r="AY17" s="36">
        <v>0</v>
      </c>
      <c r="AZ17" s="27">
        <f t="shared" ref="AZ17:AZ18" si="209">AY17*$B17</f>
        <v>0</v>
      </c>
      <c r="BA17" s="36">
        <v>1</v>
      </c>
      <c r="BB17" s="27">
        <f t="shared" ref="BB17:BB18" si="210">BA17*$B17</f>
        <v>20</v>
      </c>
      <c r="BC17" s="36">
        <v>1</v>
      </c>
      <c r="BD17" s="27">
        <f t="shared" ref="BD17:BD18" si="211">BC17*$B17</f>
        <v>20</v>
      </c>
      <c r="BE17" s="36">
        <v>0.5</v>
      </c>
      <c r="BF17" s="27">
        <f t="shared" ref="BF17:BF18" si="212">BE17*$B17</f>
        <v>10</v>
      </c>
      <c r="BG17" s="36">
        <v>1</v>
      </c>
      <c r="BH17" s="27">
        <f t="shared" ref="BH17:BH18" si="213">BG17*$B17</f>
        <v>20</v>
      </c>
      <c r="BI17" s="36">
        <v>0</v>
      </c>
      <c r="BJ17" s="27">
        <f t="shared" ref="BJ17:BJ18" si="214">BI17*$B17</f>
        <v>0</v>
      </c>
      <c r="BK17" s="36">
        <v>1</v>
      </c>
      <c r="BL17" s="27">
        <f t="shared" ref="BL17:BL18" si="215">BK17*$B17</f>
        <v>20</v>
      </c>
      <c r="BM17" s="36">
        <v>1</v>
      </c>
      <c r="BN17" s="27">
        <f t="shared" ref="BN17:BN18" si="216">BM17*$B17</f>
        <v>20</v>
      </c>
      <c r="BO17" s="36">
        <v>1</v>
      </c>
      <c r="BP17" s="27">
        <f t="shared" ref="BP17:BP18" si="217">BO17*$B17</f>
        <v>20</v>
      </c>
      <c r="BQ17" s="36">
        <v>1</v>
      </c>
      <c r="BR17" s="27">
        <f t="shared" ref="BR17:BR18" si="218">BQ17*$B17</f>
        <v>20</v>
      </c>
      <c r="BS17" s="36">
        <v>1</v>
      </c>
      <c r="BT17" s="27">
        <f t="shared" ref="BT17:BT18" si="219">BS17*$B17</f>
        <v>20</v>
      </c>
      <c r="BU17" s="36">
        <v>1</v>
      </c>
      <c r="BV17" s="27">
        <f t="shared" ref="BV17:BV18" si="220">BU17*$B17</f>
        <v>20</v>
      </c>
      <c r="BW17" s="36">
        <v>1</v>
      </c>
      <c r="BX17" s="27">
        <f t="shared" ref="BX17:BX18" si="221">BW17*$B17</f>
        <v>20</v>
      </c>
      <c r="BY17" s="36">
        <v>0.4</v>
      </c>
      <c r="BZ17" s="27">
        <f t="shared" ref="BZ17:BZ18" si="222">BY17*$B17</f>
        <v>8</v>
      </c>
      <c r="CA17" s="36">
        <v>0</v>
      </c>
      <c r="CB17" s="27">
        <f t="shared" ref="CB17:CB18" si="223">CA17*$B17</f>
        <v>0</v>
      </c>
      <c r="CC17" s="36">
        <v>1</v>
      </c>
      <c r="CD17" s="27">
        <f t="shared" ref="CD17:CD18" si="224">CC17*$B17</f>
        <v>20</v>
      </c>
      <c r="CE17" s="36">
        <v>1</v>
      </c>
      <c r="CF17" s="27">
        <f t="shared" ref="CF17:CF18" si="225">CE17*$B17</f>
        <v>20</v>
      </c>
      <c r="CG17" s="36">
        <v>0</v>
      </c>
      <c r="CH17" s="27">
        <f t="shared" ref="CH17:CH18" si="226">CG17*$B17</f>
        <v>0</v>
      </c>
      <c r="CI17" s="36">
        <v>1</v>
      </c>
      <c r="CJ17" s="27">
        <f t="shared" ref="CJ17:CJ18" si="227">CI17*$B17</f>
        <v>20</v>
      </c>
      <c r="CK17" s="36">
        <v>1</v>
      </c>
      <c r="CL17" s="27">
        <f t="shared" ref="CL17:CL18" si="228">CK17*$B17</f>
        <v>20</v>
      </c>
      <c r="CM17" s="36">
        <v>1</v>
      </c>
      <c r="CN17" s="27">
        <f t="shared" ref="CN17:CN18" si="229">CM17*$B17</f>
        <v>20</v>
      </c>
      <c r="CO17" s="36">
        <v>1</v>
      </c>
      <c r="CP17" s="27">
        <f t="shared" ref="CP17:CP18" si="230">CO17*$B17</f>
        <v>20</v>
      </c>
      <c r="CQ17" s="36">
        <v>1</v>
      </c>
      <c r="CR17" s="27">
        <f t="shared" ref="CR17:CR18" si="231">CQ17*$B17</f>
        <v>20</v>
      </c>
      <c r="CS17" s="36">
        <v>1</v>
      </c>
      <c r="CT17" s="27">
        <f t="shared" ref="CT17:CT18" si="232">CS17*$B17</f>
        <v>20</v>
      </c>
      <c r="CU17" s="36">
        <v>1</v>
      </c>
      <c r="CV17" s="27">
        <f t="shared" ref="CV17:CV18" si="233">CU17*$B17</f>
        <v>20</v>
      </c>
      <c r="CW17" s="36">
        <v>1</v>
      </c>
      <c r="CX17" s="27">
        <f t="shared" ref="CX17:CX18" si="234">CW17*$B17</f>
        <v>20</v>
      </c>
      <c r="CY17" s="36">
        <v>1</v>
      </c>
      <c r="CZ17" s="27">
        <f t="shared" ref="CZ17:CZ18" si="235">CY17*$B17</f>
        <v>20</v>
      </c>
      <c r="DA17" s="36">
        <v>1</v>
      </c>
      <c r="DB17" s="27">
        <f t="shared" ref="DB17:DB18" si="236">DA17*$B17</f>
        <v>20</v>
      </c>
      <c r="DC17" s="36">
        <v>0</v>
      </c>
      <c r="DD17" s="27">
        <f t="shared" ref="DD17:DD18" si="237">DC17*$B17</f>
        <v>0</v>
      </c>
      <c r="DE17" s="36">
        <v>0</v>
      </c>
      <c r="DF17" s="27">
        <f t="shared" ref="DF17:DF18" si="238">DE17*$B17</f>
        <v>0</v>
      </c>
      <c r="DG17" s="36">
        <v>1</v>
      </c>
      <c r="DH17" s="27">
        <f t="shared" ref="DH17:DH18" si="239">DG17*$B17</f>
        <v>20</v>
      </c>
      <c r="DI17" s="36">
        <v>0.8</v>
      </c>
      <c r="DJ17" s="27">
        <f t="shared" ref="DJ17:DJ18" si="240">DI17*$B17</f>
        <v>16</v>
      </c>
      <c r="DK17" s="36">
        <v>1</v>
      </c>
      <c r="DL17" s="27">
        <f t="shared" ref="DL17:DL18" si="241">DK17*$B17</f>
        <v>20</v>
      </c>
      <c r="DM17" s="36">
        <v>1</v>
      </c>
      <c r="DN17" s="27">
        <f t="shared" ref="DN17:DN18" si="242">DM17*$B17</f>
        <v>20</v>
      </c>
      <c r="DO17" s="36">
        <v>1</v>
      </c>
      <c r="DP17" s="27">
        <f t="shared" ref="DP17:DP18" si="243">DO17*$B17</f>
        <v>20</v>
      </c>
      <c r="DQ17" s="36">
        <v>0.41</v>
      </c>
      <c r="DR17" s="27">
        <f t="shared" ref="DR17:DR18" si="244">DQ17*$B17</f>
        <v>8.1999999999999993</v>
      </c>
      <c r="DS17" s="36">
        <v>0</v>
      </c>
      <c r="DT17" s="27">
        <f t="shared" ref="DT17:DT18" si="245">DS17*$B17</f>
        <v>0</v>
      </c>
      <c r="DU17" s="36">
        <v>0</v>
      </c>
      <c r="DV17" s="27">
        <f t="shared" ref="DV17:DV18" si="246">DU17*$B17</f>
        <v>0</v>
      </c>
      <c r="DW17" s="36">
        <v>1</v>
      </c>
      <c r="DX17" s="27">
        <f t="shared" ref="DX17:DX18" si="247">DW17*$B17</f>
        <v>20</v>
      </c>
      <c r="DY17" s="36">
        <v>1</v>
      </c>
      <c r="DZ17" s="27">
        <f t="shared" ref="DZ17:DZ18" si="248">DY17*$B17</f>
        <v>20</v>
      </c>
      <c r="EA17" s="36">
        <v>1</v>
      </c>
      <c r="EB17" s="27">
        <f t="shared" ref="EB17:EB18" si="249">EA17*$B17</f>
        <v>20</v>
      </c>
      <c r="EC17" s="36">
        <v>0.4</v>
      </c>
      <c r="ED17" s="27">
        <f t="shared" ref="ED17:ED18" si="250">EC17*$B17</f>
        <v>8</v>
      </c>
      <c r="EE17" s="36">
        <v>1</v>
      </c>
      <c r="EF17" s="27">
        <f t="shared" ref="EF17:EF18" si="251">EE17*$B17</f>
        <v>20</v>
      </c>
      <c r="EG17" s="36">
        <v>1</v>
      </c>
      <c r="EH17" s="27">
        <f t="shared" ref="EH17:EH18" si="252">EG17*$B17</f>
        <v>20</v>
      </c>
      <c r="EI17" s="36">
        <v>1</v>
      </c>
      <c r="EJ17" s="27">
        <f t="shared" ref="EJ17:EJ18" si="253">EI17*$B17</f>
        <v>20</v>
      </c>
      <c r="EK17" s="36">
        <v>1</v>
      </c>
      <c r="EL17" s="27">
        <f t="shared" ref="EL17:EL18" si="254">EK17*$B17</f>
        <v>20</v>
      </c>
      <c r="EM17" s="36">
        <v>1</v>
      </c>
      <c r="EN17" s="27">
        <f t="shared" ref="EN17:EN18" si="255">EM17*$B17</f>
        <v>20</v>
      </c>
      <c r="EO17" s="36">
        <v>0</v>
      </c>
      <c r="EP17" s="27">
        <f t="shared" ref="EP17:EP18" si="256">EO17*$B17</f>
        <v>0</v>
      </c>
      <c r="EQ17" s="36">
        <v>0.4</v>
      </c>
      <c r="ER17" s="27">
        <f t="shared" ref="ER17:ER18" si="257">EQ17*$B17</f>
        <v>8</v>
      </c>
      <c r="ES17" s="36">
        <v>0.4</v>
      </c>
      <c r="ET17" s="27">
        <f t="shared" ref="ET17:ET18" si="258">ES17*$B17</f>
        <v>8</v>
      </c>
      <c r="EU17" s="36">
        <v>1</v>
      </c>
      <c r="EV17" s="27">
        <f t="shared" ref="EV17:EV18" si="259">EU17*$B17</f>
        <v>20</v>
      </c>
      <c r="EW17" s="36">
        <v>1</v>
      </c>
      <c r="EX17" s="27">
        <f t="shared" ref="EX17:EX18" si="260">EW17*$B17</f>
        <v>20</v>
      </c>
      <c r="EY17" s="36">
        <v>1</v>
      </c>
      <c r="EZ17" s="27">
        <f t="shared" ref="EZ17:EZ18" si="261">EY17*$B17</f>
        <v>20</v>
      </c>
      <c r="FA17" s="36">
        <v>1</v>
      </c>
      <c r="FB17" s="27">
        <f t="shared" ref="FB17:FB18" si="262">FA17*$B17</f>
        <v>20</v>
      </c>
      <c r="FC17" s="36">
        <v>1</v>
      </c>
      <c r="FD17" s="27">
        <f t="shared" ref="FD17:FD18" si="263">FC17*$B17</f>
        <v>20</v>
      </c>
      <c r="FE17" s="36">
        <v>0.12</v>
      </c>
      <c r="FF17" s="27">
        <f t="shared" ref="FF17:FF18" si="264">FE17*$B17</f>
        <v>2.4</v>
      </c>
      <c r="FG17" s="36">
        <v>1</v>
      </c>
      <c r="FH17" s="27">
        <f t="shared" ref="FH17:FH18" si="265">FG17*$B17</f>
        <v>20</v>
      </c>
      <c r="FI17" s="36">
        <v>0.4</v>
      </c>
      <c r="FJ17" s="27">
        <f t="shared" ref="FJ17:FJ18" si="266">FI17*$B17</f>
        <v>8</v>
      </c>
      <c r="FK17" s="36">
        <v>0</v>
      </c>
      <c r="FL17" s="27">
        <f t="shared" ref="FL17:FL18" si="267">FK17*$B17</f>
        <v>0</v>
      </c>
      <c r="FM17" s="36">
        <v>0</v>
      </c>
      <c r="FN17" s="27">
        <f t="shared" ref="FN17:FN18" si="268">FM17*$B17</f>
        <v>0</v>
      </c>
      <c r="FO17" s="36">
        <v>0.8</v>
      </c>
      <c r="FP17" s="27">
        <f t="shared" ref="FP17:FP18" si="269">FO17*$B17</f>
        <v>16</v>
      </c>
      <c r="FQ17" s="36">
        <v>1</v>
      </c>
      <c r="FR17" s="27">
        <f t="shared" ref="FR17:FR18" si="270">FQ17*$B17</f>
        <v>20</v>
      </c>
      <c r="FS17" s="36">
        <v>1</v>
      </c>
      <c r="FT17" s="27">
        <f t="shared" ref="FT17:FT18" si="271">FS17*$B17</f>
        <v>20</v>
      </c>
      <c r="FU17" s="36">
        <v>0.8</v>
      </c>
      <c r="FV17" s="27">
        <f t="shared" ref="FV17:FV18" si="272">FU17*$B17</f>
        <v>16</v>
      </c>
      <c r="FW17" s="36">
        <v>0.71</v>
      </c>
      <c r="FX17" s="27">
        <f t="shared" ref="FX17:FX18" si="273">FW17*$B17</f>
        <v>14.2</v>
      </c>
      <c r="FY17" s="36">
        <v>1</v>
      </c>
      <c r="FZ17" s="27">
        <f t="shared" ref="FZ17:FZ18" si="274">FY17*$B17</f>
        <v>20</v>
      </c>
      <c r="GA17" s="36">
        <v>1</v>
      </c>
      <c r="GB17" s="27">
        <f t="shared" ref="GB17:GB18" si="275">GA17*$B17</f>
        <v>20</v>
      </c>
      <c r="GC17" s="36">
        <v>0.4</v>
      </c>
      <c r="GD17" s="27">
        <f t="shared" ref="GD17:GD18" si="276">GC17*$B17</f>
        <v>8</v>
      </c>
      <c r="GE17" s="36">
        <v>1</v>
      </c>
      <c r="GF17" s="27">
        <f t="shared" ref="GF17:GF18" si="277">GE17*$B17</f>
        <v>20</v>
      </c>
    </row>
    <row r="18" spans="1:188" x14ac:dyDescent="0.25">
      <c r="A18" s="12" t="s">
        <v>317</v>
      </c>
      <c r="B18" s="13">
        <v>5</v>
      </c>
      <c r="C18" s="35">
        <f t="shared" si="185"/>
        <v>2.0833333333333332E-2</v>
      </c>
      <c r="D18" s="35"/>
      <c r="E18" s="36">
        <v>0.62</v>
      </c>
      <c r="F18" s="27">
        <f t="shared" si="186"/>
        <v>3.1</v>
      </c>
      <c r="G18" s="36">
        <v>0</v>
      </c>
      <c r="H18" s="27">
        <f t="shared" si="187"/>
        <v>0</v>
      </c>
      <c r="I18" s="36">
        <v>1</v>
      </c>
      <c r="J18" s="27">
        <f t="shared" si="188"/>
        <v>5</v>
      </c>
      <c r="K18" s="36">
        <v>0.94</v>
      </c>
      <c r="L18" s="27">
        <f t="shared" si="189"/>
        <v>4.6999999999999993</v>
      </c>
      <c r="M18" s="36">
        <v>0.96</v>
      </c>
      <c r="N18" s="27">
        <f t="shared" si="190"/>
        <v>4.8</v>
      </c>
      <c r="O18" s="47">
        <v>0</v>
      </c>
      <c r="P18" s="45">
        <f t="shared" si="191"/>
        <v>0</v>
      </c>
      <c r="Q18" s="36">
        <v>0.5</v>
      </c>
      <c r="R18" s="27">
        <f t="shared" si="192"/>
        <v>2.5</v>
      </c>
      <c r="S18" s="36">
        <v>0.5</v>
      </c>
      <c r="T18" s="27">
        <f t="shared" si="193"/>
        <v>2.5</v>
      </c>
      <c r="U18" s="36">
        <v>0.5</v>
      </c>
      <c r="V18" s="27">
        <f t="shared" si="194"/>
        <v>2.5</v>
      </c>
      <c r="W18" s="36">
        <v>0.99</v>
      </c>
      <c r="X18" s="27">
        <f t="shared" si="195"/>
        <v>4.95</v>
      </c>
      <c r="Y18" s="36">
        <v>0.5</v>
      </c>
      <c r="Z18" s="27">
        <f t="shared" si="196"/>
        <v>2.5</v>
      </c>
      <c r="AA18" s="36">
        <v>0.5</v>
      </c>
      <c r="AB18" s="27">
        <f t="shared" si="197"/>
        <v>2.5</v>
      </c>
      <c r="AC18" s="36">
        <v>0.5</v>
      </c>
      <c r="AD18" s="27">
        <f t="shared" si="198"/>
        <v>2.5</v>
      </c>
      <c r="AE18" s="36">
        <v>0.5</v>
      </c>
      <c r="AF18" s="27">
        <f t="shared" si="199"/>
        <v>2.5</v>
      </c>
      <c r="AG18" s="36">
        <v>0</v>
      </c>
      <c r="AH18" s="27">
        <f t="shared" si="200"/>
        <v>0</v>
      </c>
      <c r="AI18" s="36">
        <v>0.5</v>
      </c>
      <c r="AJ18" s="27">
        <f t="shared" si="201"/>
        <v>2.5</v>
      </c>
      <c r="AK18" s="36">
        <v>0.5</v>
      </c>
      <c r="AL18" s="27">
        <f t="shared" si="202"/>
        <v>2.5</v>
      </c>
      <c r="AM18" s="36">
        <v>0.82</v>
      </c>
      <c r="AN18" s="27">
        <f t="shared" si="203"/>
        <v>4.0999999999999996</v>
      </c>
      <c r="AO18" s="36">
        <v>0.5</v>
      </c>
      <c r="AP18" s="27">
        <f t="shared" si="204"/>
        <v>2.5</v>
      </c>
      <c r="AQ18" s="36">
        <v>0.99</v>
      </c>
      <c r="AR18" s="27">
        <f t="shared" si="205"/>
        <v>4.95</v>
      </c>
      <c r="AS18" s="36">
        <v>0</v>
      </c>
      <c r="AT18" s="27">
        <f t="shared" si="206"/>
        <v>0</v>
      </c>
      <c r="AU18" s="36">
        <v>0</v>
      </c>
      <c r="AV18" s="27">
        <f t="shared" si="207"/>
        <v>0</v>
      </c>
      <c r="AW18" s="36">
        <v>0.5</v>
      </c>
      <c r="AX18" s="27">
        <f t="shared" si="208"/>
        <v>2.5</v>
      </c>
      <c r="AY18" s="36">
        <v>0</v>
      </c>
      <c r="AZ18" s="27">
        <f t="shared" si="209"/>
        <v>0</v>
      </c>
      <c r="BA18" s="36">
        <v>0.6</v>
      </c>
      <c r="BB18" s="27">
        <f t="shared" si="210"/>
        <v>3</v>
      </c>
      <c r="BC18" s="36">
        <v>0.5</v>
      </c>
      <c r="BD18" s="27">
        <f t="shared" si="211"/>
        <v>2.5</v>
      </c>
      <c r="BE18" s="36">
        <v>0.3</v>
      </c>
      <c r="BF18" s="27">
        <f t="shared" si="212"/>
        <v>1.5</v>
      </c>
      <c r="BG18" s="36">
        <v>0.96</v>
      </c>
      <c r="BH18" s="27">
        <f t="shared" si="213"/>
        <v>4.8</v>
      </c>
      <c r="BI18" s="36">
        <v>0</v>
      </c>
      <c r="BJ18" s="27">
        <f t="shared" si="214"/>
        <v>0</v>
      </c>
      <c r="BK18" s="36">
        <v>0.98860000000000003</v>
      </c>
      <c r="BL18" s="27">
        <f t="shared" si="215"/>
        <v>4.9430000000000005</v>
      </c>
      <c r="BM18" s="36">
        <v>0.5</v>
      </c>
      <c r="BN18" s="27">
        <f t="shared" si="216"/>
        <v>2.5</v>
      </c>
      <c r="BO18" s="36">
        <v>0.5</v>
      </c>
      <c r="BP18" s="27">
        <f t="shared" si="217"/>
        <v>2.5</v>
      </c>
      <c r="BQ18" s="36">
        <v>0.5</v>
      </c>
      <c r="BR18" s="27">
        <f t="shared" si="218"/>
        <v>2.5</v>
      </c>
      <c r="BS18" s="36">
        <v>0.5</v>
      </c>
      <c r="BT18" s="27">
        <f t="shared" si="219"/>
        <v>2.5</v>
      </c>
      <c r="BU18" s="36">
        <v>0.5</v>
      </c>
      <c r="BV18" s="27">
        <f t="shared" si="220"/>
        <v>2.5</v>
      </c>
      <c r="BW18" s="36">
        <v>0.5</v>
      </c>
      <c r="BX18" s="27">
        <f t="shared" si="221"/>
        <v>2.5</v>
      </c>
      <c r="BY18" s="36">
        <v>0.3</v>
      </c>
      <c r="BZ18" s="27">
        <f t="shared" si="222"/>
        <v>1.5</v>
      </c>
      <c r="CA18" s="36">
        <v>0</v>
      </c>
      <c r="CB18" s="27">
        <f t="shared" si="223"/>
        <v>0</v>
      </c>
      <c r="CC18" s="36">
        <v>0.5</v>
      </c>
      <c r="CD18" s="27">
        <f t="shared" si="224"/>
        <v>2.5</v>
      </c>
      <c r="CE18" s="36">
        <v>0.96</v>
      </c>
      <c r="CF18" s="27">
        <f t="shared" si="225"/>
        <v>4.8</v>
      </c>
      <c r="CG18" s="36">
        <v>0</v>
      </c>
      <c r="CH18" s="27">
        <f t="shared" si="226"/>
        <v>0</v>
      </c>
      <c r="CI18" s="36">
        <v>0.5</v>
      </c>
      <c r="CJ18" s="27">
        <f t="shared" si="227"/>
        <v>2.5</v>
      </c>
      <c r="CK18" s="36">
        <v>0.95</v>
      </c>
      <c r="CL18" s="27">
        <f t="shared" si="228"/>
        <v>4.75</v>
      </c>
      <c r="CM18" s="36">
        <v>0.5</v>
      </c>
      <c r="CN18" s="27">
        <f t="shared" si="229"/>
        <v>2.5</v>
      </c>
      <c r="CO18" s="36">
        <v>0.5</v>
      </c>
      <c r="CP18" s="27">
        <f t="shared" si="230"/>
        <v>2.5</v>
      </c>
      <c r="CQ18" s="36">
        <v>0.5</v>
      </c>
      <c r="CR18" s="27">
        <f t="shared" si="231"/>
        <v>2.5</v>
      </c>
      <c r="CS18" s="36">
        <v>0.5</v>
      </c>
      <c r="CT18" s="27">
        <f t="shared" si="232"/>
        <v>2.5</v>
      </c>
      <c r="CU18" s="36">
        <v>0.5</v>
      </c>
      <c r="CV18" s="27">
        <f t="shared" si="233"/>
        <v>2.5</v>
      </c>
      <c r="CW18" s="36">
        <v>0.87</v>
      </c>
      <c r="CX18" s="27">
        <f t="shared" si="234"/>
        <v>4.3499999999999996</v>
      </c>
      <c r="CY18" s="36">
        <v>0.5</v>
      </c>
      <c r="CZ18" s="27">
        <f t="shared" si="235"/>
        <v>2.5</v>
      </c>
      <c r="DA18" s="36">
        <v>0.99</v>
      </c>
      <c r="DB18" s="27">
        <f t="shared" si="236"/>
        <v>4.95</v>
      </c>
      <c r="DC18" s="36">
        <v>0</v>
      </c>
      <c r="DD18" s="27">
        <f t="shared" si="237"/>
        <v>0</v>
      </c>
      <c r="DE18" s="36">
        <v>0</v>
      </c>
      <c r="DF18" s="27">
        <f t="shared" si="238"/>
        <v>0</v>
      </c>
      <c r="DG18" s="36">
        <v>0.5</v>
      </c>
      <c r="DH18" s="27">
        <f t="shared" si="239"/>
        <v>2.5</v>
      </c>
      <c r="DI18" s="36">
        <v>0.5</v>
      </c>
      <c r="DJ18" s="27">
        <f t="shared" si="240"/>
        <v>2.5</v>
      </c>
      <c r="DK18" s="36">
        <v>0.5</v>
      </c>
      <c r="DL18" s="27">
        <f t="shared" si="241"/>
        <v>2.5</v>
      </c>
      <c r="DM18" s="36">
        <v>0.5</v>
      </c>
      <c r="DN18" s="27">
        <f t="shared" si="242"/>
        <v>2.5</v>
      </c>
      <c r="DO18" s="36">
        <v>0.5</v>
      </c>
      <c r="DP18" s="27">
        <f t="shared" si="243"/>
        <v>2.5</v>
      </c>
      <c r="DQ18" s="36">
        <v>0</v>
      </c>
      <c r="DR18" s="27">
        <f t="shared" si="244"/>
        <v>0</v>
      </c>
      <c r="DS18" s="36">
        <v>0</v>
      </c>
      <c r="DT18" s="27">
        <f t="shared" si="245"/>
        <v>0</v>
      </c>
      <c r="DU18" s="36">
        <v>0.44</v>
      </c>
      <c r="DV18" s="27">
        <f t="shared" si="246"/>
        <v>2.2000000000000002</v>
      </c>
      <c r="DW18" s="36">
        <v>1</v>
      </c>
      <c r="DX18" s="27">
        <f t="shared" si="247"/>
        <v>5</v>
      </c>
      <c r="DY18" s="36">
        <v>0.5</v>
      </c>
      <c r="DZ18" s="27">
        <f t="shared" si="248"/>
        <v>2.5</v>
      </c>
      <c r="EA18" s="36">
        <v>0.5</v>
      </c>
      <c r="EB18" s="27">
        <f t="shared" si="249"/>
        <v>2.5</v>
      </c>
      <c r="EC18" s="36">
        <v>0</v>
      </c>
      <c r="ED18" s="27">
        <f t="shared" si="250"/>
        <v>0</v>
      </c>
      <c r="EE18" s="36">
        <v>0.5</v>
      </c>
      <c r="EF18" s="27">
        <f t="shared" si="251"/>
        <v>2.5</v>
      </c>
      <c r="EG18" s="36">
        <v>0.95</v>
      </c>
      <c r="EH18" s="27">
        <f t="shared" si="252"/>
        <v>4.75</v>
      </c>
      <c r="EI18" s="36">
        <v>0.5</v>
      </c>
      <c r="EJ18" s="27">
        <f t="shared" si="253"/>
        <v>2.5</v>
      </c>
      <c r="EK18" s="36">
        <v>0.5</v>
      </c>
      <c r="EL18" s="27">
        <f t="shared" si="254"/>
        <v>2.5</v>
      </c>
      <c r="EM18" s="36">
        <v>0.5</v>
      </c>
      <c r="EN18" s="27">
        <f t="shared" si="255"/>
        <v>2.5</v>
      </c>
      <c r="EO18" s="36">
        <v>0</v>
      </c>
      <c r="EP18" s="27">
        <f t="shared" si="256"/>
        <v>0</v>
      </c>
      <c r="EQ18" s="36">
        <v>0.3</v>
      </c>
      <c r="ER18" s="27">
        <f t="shared" si="257"/>
        <v>1.5</v>
      </c>
      <c r="ES18" s="36">
        <v>0.3</v>
      </c>
      <c r="ET18" s="27">
        <f t="shared" si="258"/>
        <v>1.5</v>
      </c>
      <c r="EU18" s="36">
        <v>0.89</v>
      </c>
      <c r="EV18" s="27">
        <f t="shared" si="259"/>
        <v>4.45</v>
      </c>
      <c r="EW18" s="36">
        <v>0.98</v>
      </c>
      <c r="EX18" s="27">
        <f t="shared" si="260"/>
        <v>4.9000000000000004</v>
      </c>
      <c r="EY18" s="36">
        <v>0.5</v>
      </c>
      <c r="EZ18" s="27">
        <f t="shared" si="261"/>
        <v>2.5</v>
      </c>
      <c r="FA18" s="36">
        <v>0.3</v>
      </c>
      <c r="FB18" s="27">
        <f t="shared" si="262"/>
        <v>1.5</v>
      </c>
      <c r="FC18" s="36">
        <v>0.5</v>
      </c>
      <c r="FD18" s="27">
        <f t="shared" si="263"/>
        <v>2.5</v>
      </c>
      <c r="FE18" s="36">
        <v>0.3</v>
      </c>
      <c r="FF18" s="27">
        <f t="shared" si="264"/>
        <v>1.5</v>
      </c>
      <c r="FG18" s="36">
        <v>0.5</v>
      </c>
      <c r="FH18" s="27">
        <f t="shared" si="265"/>
        <v>2.5</v>
      </c>
      <c r="FI18" s="36">
        <v>0.3</v>
      </c>
      <c r="FJ18" s="27">
        <f t="shared" si="266"/>
        <v>1.5</v>
      </c>
      <c r="FK18" s="36">
        <v>0</v>
      </c>
      <c r="FL18" s="27">
        <f t="shared" si="267"/>
        <v>0</v>
      </c>
      <c r="FM18" s="36">
        <v>0</v>
      </c>
      <c r="FN18" s="27">
        <f t="shared" si="268"/>
        <v>0</v>
      </c>
      <c r="FO18" s="36">
        <v>0.5</v>
      </c>
      <c r="FP18" s="27">
        <f t="shared" si="269"/>
        <v>2.5</v>
      </c>
      <c r="FQ18" s="36">
        <v>0.73</v>
      </c>
      <c r="FR18" s="27">
        <f t="shared" si="270"/>
        <v>3.65</v>
      </c>
      <c r="FS18" s="36">
        <v>0.95</v>
      </c>
      <c r="FT18" s="27">
        <f t="shared" si="271"/>
        <v>4.75</v>
      </c>
      <c r="FU18" s="36">
        <v>0.5</v>
      </c>
      <c r="FV18" s="27">
        <f t="shared" si="272"/>
        <v>2.5</v>
      </c>
      <c r="FW18" s="36">
        <v>0.5</v>
      </c>
      <c r="FX18" s="27">
        <f t="shared" si="273"/>
        <v>2.5</v>
      </c>
      <c r="FY18" s="36">
        <v>0.5</v>
      </c>
      <c r="FZ18" s="27">
        <f t="shared" si="274"/>
        <v>2.5</v>
      </c>
      <c r="GA18" s="36">
        <v>0.92</v>
      </c>
      <c r="GB18" s="27">
        <f t="shared" si="275"/>
        <v>4.6000000000000005</v>
      </c>
      <c r="GC18" s="36">
        <v>0.41</v>
      </c>
      <c r="GD18" s="27">
        <f t="shared" si="276"/>
        <v>2.0499999999999998</v>
      </c>
      <c r="GE18" s="36">
        <v>0.98</v>
      </c>
      <c r="GF18" s="27">
        <f t="shared" si="277"/>
        <v>4.9000000000000004</v>
      </c>
    </row>
    <row r="19" spans="1:188" x14ac:dyDescent="0.25">
      <c r="A19" s="12" t="s">
        <v>318</v>
      </c>
      <c r="B19" s="13">
        <v>5</v>
      </c>
      <c r="C19" s="35">
        <f t="shared" si="185"/>
        <v>2.0833333333333332E-2</v>
      </c>
      <c r="D19" s="35"/>
      <c r="E19" s="27" t="s">
        <v>207</v>
      </c>
      <c r="F19" s="27">
        <f t="shared" ref="F19:F20" si="278">IF(E19="Y",B19,0)</f>
        <v>5</v>
      </c>
      <c r="G19" s="27" t="s">
        <v>207</v>
      </c>
      <c r="H19" s="27">
        <f t="shared" ref="H19:H20" si="279">IF(G19="Y",F19,0)</f>
        <v>5</v>
      </c>
      <c r="I19" s="27" t="s">
        <v>207</v>
      </c>
      <c r="J19" s="27">
        <f t="shared" ref="J19:J20" si="280">IF(I19="Y",$B19,0)</f>
        <v>5</v>
      </c>
      <c r="K19" s="27" t="s">
        <v>207</v>
      </c>
      <c r="L19" s="27">
        <f t="shared" ref="L19:L20" si="281">IF(K19="Y",$B19,0)</f>
        <v>5</v>
      </c>
      <c r="M19" s="27" t="s">
        <v>209</v>
      </c>
      <c r="N19" s="27">
        <f t="shared" ref="N19:N20" si="282">IF(M19="Y",$B19,0)</f>
        <v>5</v>
      </c>
      <c r="O19" s="45" t="s">
        <v>209</v>
      </c>
      <c r="P19" s="45">
        <f t="shared" ref="P19:P20" si="283">IF(O19="Y",$B19,0)</f>
        <v>5</v>
      </c>
      <c r="Q19" s="27" t="s">
        <v>207</v>
      </c>
      <c r="R19" s="27">
        <f t="shared" ref="R19:R20" si="284">IF(Q19="Y",$B19,0)</f>
        <v>5</v>
      </c>
      <c r="S19" s="27" t="s">
        <v>207</v>
      </c>
      <c r="T19" s="27">
        <f t="shared" ref="T19:T20" si="285">IF(S19="Y",$B19,0)</f>
        <v>5</v>
      </c>
      <c r="U19" s="27" t="s">
        <v>207</v>
      </c>
      <c r="V19" s="27">
        <f t="shared" ref="V19:V20" si="286">IF(U19="Y",$B19,0)</f>
        <v>5</v>
      </c>
      <c r="W19" s="27" t="s">
        <v>207</v>
      </c>
      <c r="X19" s="27">
        <f t="shared" ref="X19:X20" si="287">IF(W19="Y",$B19,0)</f>
        <v>5</v>
      </c>
      <c r="Y19" s="27" t="s">
        <v>207</v>
      </c>
      <c r="Z19" s="27">
        <f t="shared" ref="Z19:Z20" si="288">IF(Y19="Y",$B19,0)</f>
        <v>5</v>
      </c>
      <c r="AA19" s="27" t="s">
        <v>207</v>
      </c>
      <c r="AB19" s="27">
        <f t="shared" ref="AB19:AB20" si="289">IF(AA19="Y",$B19,0)</f>
        <v>5</v>
      </c>
      <c r="AC19" s="27" t="s">
        <v>207</v>
      </c>
      <c r="AD19" s="27">
        <f t="shared" ref="AD19:AD20" si="290">IF(AC19="Y",$B19,0)</f>
        <v>5</v>
      </c>
      <c r="AE19" s="27" t="s">
        <v>207</v>
      </c>
      <c r="AF19" s="27">
        <f t="shared" ref="AF19:AF20" si="291">IF(AE19="Y",$B19,0)</f>
        <v>5</v>
      </c>
      <c r="AG19" s="27" t="s">
        <v>208</v>
      </c>
      <c r="AH19" s="27">
        <f t="shared" ref="AH19:AH20" si="292">IF(AG19="Y",$B19,0)</f>
        <v>0</v>
      </c>
      <c r="AI19" s="27" t="s">
        <v>208</v>
      </c>
      <c r="AJ19" s="27">
        <f t="shared" ref="AJ19:AJ20" si="293">IF(AI19="Y",$B19,0)</f>
        <v>0</v>
      </c>
      <c r="AK19" s="27" t="s">
        <v>208</v>
      </c>
      <c r="AL19" s="27">
        <f t="shared" ref="AL19:AL20" si="294">IF(AK19="Y",$B19,0)</f>
        <v>0</v>
      </c>
      <c r="AM19" s="27" t="s">
        <v>208</v>
      </c>
      <c r="AN19" s="27">
        <f t="shared" ref="AN19:AN20" si="295">IF(AM19="Y",$B19,0)</f>
        <v>0</v>
      </c>
      <c r="AO19" s="27" t="s">
        <v>207</v>
      </c>
      <c r="AP19" s="27">
        <f t="shared" ref="AP19:AP20" si="296">IF(AO19="Y",$B19,0)</f>
        <v>5</v>
      </c>
      <c r="AQ19" s="27" t="s">
        <v>207</v>
      </c>
      <c r="AR19" s="27">
        <f t="shared" ref="AR19:AR20" si="297">IF(AQ19="Y",$B19,0)</f>
        <v>5</v>
      </c>
      <c r="AS19" s="27" t="s">
        <v>208</v>
      </c>
      <c r="AT19" s="27">
        <f t="shared" ref="AT19:AT20" si="298">IF(AS19="Y",$B19,0)</f>
        <v>0</v>
      </c>
      <c r="AU19" s="27" t="s">
        <v>208</v>
      </c>
      <c r="AV19" s="27">
        <f t="shared" ref="AV19:AV20" si="299">IF(AU19="Y",$B19,0)</f>
        <v>0</v>
      </c>
      <c r="AW19" s="27" t="s">
        <v>207</v>
      </c>
      <c r="AX19" s="27">
        <f t="shared" ref="AX19:AX20" si="300">IF(AW19="Y",$B19,0)</f>
        <v>5</v>
      </c>
      <c r="AY19" s="27" t="s">
        <v>208</v>
      </c>
      <c r="AZ19" s="27">
        <f t="shared" ref="AZ19:AZ20" si="301">IF(AY19="Y",$B19,0)</f>
        <v>0</v>
      </c>
      <c r="BA19" s="27" t="s">
        <v>207</v>
      </c>
      <c r="BB19" s="27">
        <f>IF(BA19="Y",$B19,0)</f>
        <v>5</v>
      </c>
      <c r="BC19" s="27" t="s">
        <v>207</v>
      </c>
      <c r="BD19" s="27">
        <f t="shared" ref="BD19:BD20" si="302">IF(BC19="Y",$B19,0)</f>
        <v>5</v>
      </c>
      <c r="BE19" s="27" t="s">
        <v>207</v>
      </c>
      <c r="BF19" s="27">
        <f t="shared" ref="BF19:BF20" si="303">IF(BE19="Y",$B19,0)</f>
        <v>5</v>
      </c>
      <c r="BG19" s="27" t="s">
        <v>207</v>
      </c>
      <c r="BH19" s="27">
        <f t="shared" ref="BH19:BH20" si="304">IF(BG19="Y",$B19,0)</f>
        <v>5</v>
      </c>
      <c r="BI19" s="27" t="s">
        <v>208</v>
      </c>
      <c r="BJ19" s="27">
        <f t="shared" ref="BJ19:BJ20" si="305">IF(BI19="Y",$B19,0)</f>
        <v>0</v>
      </c>
      <c r="BK19" s="27" t="s">
        <v>207</v>
      </c>
      <c r="BL19" s="27">
        <f t="shared" ref="BL19:BL20" si="306">IF(BK19="Y",$B19,0)</f>
        <v>5</v>
      </c>
      <c r="BM19" s="27" t="s">
        <v>207</v>
      </c>
      <c r="BN19" s="27">
        <f t="shared" ref="BN19:BN20" si="307">IF(BM19="Y",$B19,0)</f>
        <v>5</v>
      </c>
      <c r="BO19" s="27" t="s">
        <v>207</v>
      </c>
      <c r="BP19" s="27">
        <f t="shared" ref="BP19:BP20" si="308">IF(BO19="Y",$B19,0)</f>
        <v>5</v>
      </c>
      <c r="BQ19" s="27" t="s">
        <v>208</v>
      </c>
      <c r="BR19" s="27">
        <f t="shared" ref="BR19:BR20" si="309">IF(BQ19="Y",$B19,0)</f>
        <v>0</v>
      </c>
      <c r="BS19" s="27" t="s">
        <v>208</v>
      </c>
      <c r="BT19" s="27">
        <f t="shared" ref="BT19:BT20" si="310">IF(BS19="Y",$B19,0)</f>
        <v>0</v>
      </c>
      <c r="BU19" s="27" t="s">
        <v>208</v>
      </c>
      <c r="BV19" s="27">
        <f t="shared" ref="BV19:BV20" si="311">IF(BU19="Y",$B19,0)</f>
        <v>0</v>
      </c>
      <c r="BW19" s="27" t="s">
        <v>208</v>
      </c>
      <c r="BX19" s="27">
        <f t="shared" ref="BX19:BX20" si="312">IF(BW19="Y",$B19,0)</f>
        <v>0</v>
      </c>
      <c r="BY19" s="27" t="s">
        <v>207</v>
      </c>
      <c r="BZ19" s="27">
        <f t="shared" ref="BZ19:BZ20" si="313">IF(BY19="Y",$B19,0)</f>
        <v>5</v>
      </c>
      <c r="CA19" s="27" t="s">
        <v>208</v>
      </c>
      <c r="CB19" s="27">
        <f t="shared" ref="CB19:CB20" si="314">IF(CA19="Y",$B19,0)</f>
        <v>0</v>
      </c>
      <c r="CC19" s="27" t="s">
        <v>207</v>
      </c>
      <c r="CD19" s="27">
        <f t="shared" ref="CD19:CD20" si="315">IF(CC19="Y",$B19,0)</f>
        <v>5</v>
      </c>
      <c r="CE19" s="27" t="s">
        <v>207</v>
      </c>
      <c r="CF19" s="27">
        <f t="shared" ref="CF19:CF20" si="316">IF(CE19="Y",$B19,0)</f>
        <v>5</v>
      </c>
      <c r="CG19" s="27" t="s">
        <v>208</v>
      </c>
      <c r="CH19" s="27">
        <f t="shared" ref="CH19:CH20" si="317">IF(CG19="Y",$B19,0)</f>
        <v>0</v>
      </c>
      <c r="CI19" s="27" t="s">
        <v>207</v>
      </c>
      <c r="CJ19" s="27">
        <f t="shared" ref="CJ19:CJ20" si="318">IF(CI19="Y",$B19,0)</f>
        <v>5</v>
      </c>
      <c r="CK19" s="27" t="s">
        <v>208</v>
      </c>
      <c r="CL19" s="27">
        <f t="shared" ref="CL19:CL20" si="319">IF(CK19="Y",$B19,0)</f>
        <v>0</v>
      </c>
      <c r="CM19" s="27" t="s">
        <v>208</v>
      </c>
      <c r="CN19" s="27">
        <f t="shared" ref="CN19:CN20" si="320">IF(CM19="Y",$B19,0)</f>
        <v>0</v>
      </c>
      <c r="CO19" s="27" t="s">
        <v>207</v>
      </c>
      <c r="CP19" s="27">
        <f t="shared" ref="CP19:CP20" si="321">IF(CO19="Y",$B19,0)</f>
        <v>5</v>
      </c>
      <c r="CQ19" s="27" t="s">
        <v>207</v>
      </c>
      <c r="CR19" s="27">
        <f t="shared" ref="CR19:CR20" si="322">IF(CQ19="Y",$B19,0)</f>
        <v>5</v>
      </c>
      <c r="CS19" s="27" t="s">
        <v>208</v>
      </c>
      <c r="CT19" s="27">
        <f t="shared" ref="CT19:CT20" si="323">IF(CS19="Y",$B19,0)</f>
        <v>0</v>
      </c>
      <c r="CU19" s="27" t="s">
        <v>207</v>
      </c>
      <c r="CV19" s="27">
        <f t="shared" ref="CV19:CV20" si="324">IF(CU19="Y",$B19,0)</f>
        <v>5</v>
      </c>
      <c r="CW19" s="27" t="s">
        <v>207</v>
      </c>
      <c r="CX19" s="27">
        <f t="shared" ref="CX19:CX20" si="325">IF(CW19="Y",$B19,0)</f>
        <v>5</v>
      </c>
      <c r="CY19" s="27" t="s">
        <v>208</v>
      </c>
      <c r="CZ19" s="27">
        <f t="shared" ref="CZ19:CZ20" si="326">IF(CY19="Y",$B19,0)</f>
        <v>0</v>
      </c>
      <c r="DA19" s="27" t="s">
        <v>207</v>
      </c>
      <c r="DB19" s="27">
        <f t="shared" ref="DB19:DB20" si="327">IF(DA19="Y",$B19,0)</f>
        <v>5</v>
      </c>
      <c r="DC19" s="27" t="s">
        <v>208</v>
      </c>
      <c r="DD19" s="27">
        <f t="shared" ref="DD19:DD20" si="328">IF(DC19="Y",$B19,0)</f>
        <v>0</v>
      </c>
      <c r="DE19" s="27" t="s">
        <v>208</v>
      </c>
      <c r="DF19" s="27">
        <f t="shared" ref="DF19:DF20" si="329">IF(DE19="Y",$B19,0)</f>
        <v>0</v>
      </c>
      <c r="DG19" s="27" t="s">
        <v>208</v>
      </c>
      <c r="DH19" s="27">
        <f t="shared" ref="DH19:DH20" si="330">IF(DG19="Y",$B19,0)</f>
        <v>0</v>
      </c>
      <c r="DI19" s="27" t="s">
        <v>207</v>
      </c>
      <c r="DJ19" s="27">
        <f t="shared" ref="DJ19:DJ20" si="331">IF(DI19="Y",$B19,0)</f>
        <v>5</v>
      </c>
      <c r="DK19" s="27" t="s">
        <v>207</v>
      </c>
      <c r="DL19" s="27">
        <f t="shared" ref="DL19:DL20" si="332">IF(DK19="Y",$B19,0)</f>
        <v>5</v>
      </c>
      <c r="DM19" s="27" t="s">
        <v>207</v>
      </c>
      <c r="DN19" s="27">
        <f t="shared" ref="DN19:DN20" si="333">IF(DM19="Y",$B19,0)</f>
        <v>5</v>
      </c>
      <c r="DO19" s="27" t="s">
        <v>207</v>
      </c>
      <c r="DP19" s="27">
        <f t="shared" ref="DP19:DP20" si="334">IF(DO19="Y",$B19,0)</f>
        <v>5</v>
      </c>
      <c r="DQ19" s="27" t="s">
        <v>207</v>
      </c>
      <c r="DR19" s="27">
        <f t="shared" ref="DR19:DR20" si="335">IF(DQ19="Y",$B19,0)</f>
        <v>5</v>
      </c>
      <c r="DS19" s="27" t="s">
        <v>208</v>
      </c>
      <c r="DT19" s="27">
        <f t="shared" ref="DT19:DT20" si="336">IF(DS19="Y",$B19,0)</f>
        <v>0</v>
      </c>
      <c r="DU19" s="27" t="s">
        <v>207</v>
      </c>
      <c r="DV19" s="27">
        <f t="shared" ref="DV19:DV20" si="337">IF(DU19="Y",$B19,0)</f>
        <v>5</v>
      </c>
      <c r="DW19" s="27" t="s">
        <v>207</v>
      </c>
      <c r="DX19" s="27">
        <f t="shared" ref="DX19:DX20" si="338">IF(DW19="Y",$B19,0)</f>
        <v>5</v>
      </c>
      <c r="DY19" s="27" t="s">
        <v>207</v>
      </c>
      <c r="DZ19" s="27">
        <f t="shared" ref="DZ19:DZ20" si="339">IF(DY19="Y",$B19,0)</f>
        <v>5</v>
      </c>
      <c r="EA19" s="27" t="s">
        <v>207</v>
      </c>
      <c r="EB19" s="27">
        <f t="shared" ref="EB19:EB20" si="340">IF(EA19="Y",$B19,0)</f>
        <v>5</v>
      </c>
      <c r="EC19" s="27" t="s">
        <v>208</v>
      </c>
      <c r="ED19" s="27">
        <f t="shared" ref="ED19:ED20" si="341">IF(EC19="Y",$B19,0)</f>
        <v>0</v>
      </c>
      <c r="EE19" s="27" t="s">
        <v>207</v>
      </c>
      <c r="EF19" s="27">
        <f t="shared" ref="EF19:EF20" si="342">IF(EE19="Y",$B19,0)</f>
        <v>5</v>
      </c>
      <c r="EG19" s="27" t="s">
        <v>207</v>
      </c>
      <c r="EH19" s="27">
        <f t="shared" ref="EH19:EH20" si="343">IF(EG19="Y",$B19,0)</f>
        <v>5</v>
      </c>
      <c r="EI19" s="27" t="s">
        <v>207</v>
      </c>
      <c r="EJ19" s="27">
        <f t="shared" ref="EJ19:EJ20" si="344">IF(EI19="Y",$B19,0)</f>
        <v>5</v>
      </c>
      <c r="EK19" s="27" t="s">
        <v>207</v>
      </c>
      <c r="EL19" s="27">
        <f t="shared" ref="EL19:EL20" si="345">IF(EK19="Y",$B19,0)</f>
        <v>5</v>
      </c>
      <c r="EM19" s="27" t="s">
        <v>207</v>
      </c>
      <c r="EN19" s="27">
        <f t="shared" ref="EN19:EN20" si="346">IF(EM19="Y",$B19,0)</f>
        <v>5</v>
      </c>
      <c r="EO19" s="27" t="s">
        <v>208</v>
      </c>
      <c r="EP19" s="27">
        <f t="shared" ref="EP19:EP20" si="347">IF(EO19="Y",$B19,0)</f>
        <v>0</v>
      </c>
      <c r="EQ19" s="27" t="s">
        <v>207</v>
      </c>
      <c r="ER19" s="27">
        <f t="shared" ref="ER19:ER20" si="348">IF(EQ19="Y",$B19,0)</f>
        <v>5</v>
      </c>
      <c r="ES19" s="27" t="s">
        <v>208</v>
      </c>
      <c r="ET19" s="27">
        <f t="shared" ref="ET19:ET20" si="349">IF(ES19="Y",$B19,0)</f>
        <v>0</v>
      </c>
      <c r="EU19" s="27" t="s">
        <v>208</v>
      </c>
      <c r="EV19" s="27">
        <f t="shared" ref="EV19:EV20" si="350">IF(EU19="Y",$B19,0)</f>
        <v>0</v>
      </c>
      <c r="EW19" s="27" t="s">
        <v>207</v>
      </c>
      <c r="EX19" s="27">
        <f t="shared" ref="EX19:EX20" si="351">IF(EW19="Y",$B19,0)</f>
        <v>5</v>
      </c>
      <c r="EY19" s="27" t="s">
        <v>207</v>
      </c>
      <c r="EZ19" s="27">
        <f t="shared" ref="EZ19:EZ20" si="352">IF(EY19="Y",$B19,0)</f>
        <v>5</v>
      </c>
      <c r="FA19" s="27" t="s">
        <v>208</v>
      </c>
      <c r="FB19" s="27">
        <f t="shared" ref="FB19:FB20" si="353">IF(FA19="Y",$B19,0)</f>
        <v>0</v>
      </c>
      <c r="FC19" s="27" t="s">
        <v>207</v>
      </c>
      <c r="FD19" s="27">
        <f t="shared" ref="FD19:FD20" si="354">IF(FC19="Y",$B19,0)</f>
        <v>5</v>
      </c>
      <c r="FE19" s="27" t="s">
        <v>207</v>
      </c>
      <c r="FF19" s="27">
        <f t="shared" ref="FF19:FF20" si="355">IF(FE19="Y",$B19,0)</f>
        <v>5</v>
      </c>
      <c r="FG19" s="27" t="s">
        <v>207</v>
      </c>
      <c r="FH19" s="27">
        <f t="shared" ref="FH19:FH20" si="356">IF(FG19="Y",$B19,0)</f>
        <v>5</v>
      </c>
      <c r="FI19" s="27" t="s">
        <v>207</v>
      </c>
      <c r="FJ19" s="27">
        <f t="shared" ref="FJ19:FJ20" si="357">IF(FI19="Y",$B19,0)</f>
        <v>5</v>
      </c>
      <c r="FK19" s="27" t="s">
        <v>208</v>
      </c>
      <c r="FL19" s="27">
        <f t="shared" ref="FL19:FL20" si="358">IF(FK19="Y",$B19,0)</f>
        <v>0</v>
      </c>
      <c r="FM19" s="27" t="s">
        <v>208</v>
      </c>
      <c r="FN19" s="27">
        <f t="shared" ref="FN19:FN20" si="359">IF(FM19="Y",$B19,0)</f>
        <v>0</v>
      </c>
      <c r="FO19" s="27" t="s">
        <v>207</v>
      </c>
      <c r="FP19" s="27">
        <f t="shared" ref="FP19:FP20" si="360">IF(FO19="Y",$B19,0)</f>
        <v>5</v>
      </c>
      <c r="FQ19" s="27" t="s">
        <v>207</v>
      </c>
      <c r="FR19" s="27">
        <f t="shared" ref="FR19:FR20" si="361">IF(FQ19="Y",$B19,0)</f>
        <v>5</v>
      </c>
      <c r="FS19" s="27" t="s">
        <v>208</v>
      </c>
      <c r="FT19" s="27">
        <f t="shared" ref="FT19:FT20" si="362">IF(FS19="Y",$B19,0)</f>
        <v>0</v>
      </c>
      <c r="FU19" s="27" t="s">
        <v>208</v>
      </c>
      <c r="FV19" s="27">
        <f t="shared" ref="FV19:FV20" si="363">IF(FU19="Y",$B19,0)</f>
        <v>0</v>
      </c>
      <c r="FW19" s="27" t="s">
        <v>207</v>
      </c>
      <c r="FX19" s="27">
        <f t="shared" ref="FX19:FX20" si="364">IF(FW19="Y",$B19,0)</f>
        <v>5</v>
      </c>
      <c r="FY19" s="27" t="s">
        <v>207</v>
      </c>
      <c r="FZ19" s="27">
        <f t="shared" ref="FZ19:FZ20" si="365">IF(FY19="Y",$B19,0)</f>
        <v>5</v>
      </c>
      <c r="GA19" s="27" t="s">
        <v>207</v>
      </c>
      <c r="GB19" s="27">
        <f t="shared" ref="GB19:GB20" si="366">IF(GA19="Y",$B19,0)</f>
        <v>5</v>
      </c>
      <c r="GC19" s="27" t="s">
        <v>207</v>
      </c>
      <c r="GD19" s="27">
        <f t="shared" ref="GD19:GD20" si="367">IF(GC19="Y",$B19,0)</f>
        <v>5</v>
      </c>
      <c r="GE19" s="27" t="s">
        <v>208</v>
      </c>
      <c r="GF19" s="27">
        <f t="shared" ref="GF19:GF20" si="368">IF(GE19="Y",$B19,0)</f>
        <v>0</v>
      </c>
    </row>
    <row r="20" spans="1:188" x14ac:dyDescent="0.25">
      <c r="A20" s="12" t="s">
        <v>319</v>
      </c>
      <c r="B20" s="13">
        <v>5</v>
      </c>
      <c r="C20" s="35">
        <f t="shared" si="185"/>
        <v>2.0833333333333332E-2</v>
      </c>
      <c r="D20" s="35"/>
      <c r="E20" s="27" t="s">
        <v>207</v>
      </c>
      <c r="F20" s="27">
        <f t="shared" si="278"/>
        <v>5</v>
      </c>
      <c r="G20" s="27" t="s">
        <v>208</v>
      </c>
      <c r="H20" s="27">
        <f t="shared" si="279"/>
        <v>0</v>
      </c>
      <c r="I20" s="27" t="s">
        <v>207</v>
      </c>
      <c r="J20" s="27">
        <f t="shared" si="280"/>
        <v>5</v>
      </c>
      <c r="K20" s="27" t="s">
        <v>207</v>
      </c>
      <c r="L20" s="27">
        <f t="shared" si="281"/>
        <v>5</v>
      </c>
      <c r="M20" s="27" t="s">
        <v>207</v>
      </c>
      <c r="N20" s="27">
        <f t="shared" si="282"/>
        <v>5</v>
      </c>
      <c r="O20" s="45" t="s">
        <v>207</v>
      </c>
      <c r="P20" s="45">
        <f t="shared" si="283"/>
        <v>5</v>
      </c>
      <c r="Q20" s="27" t="s">
        <v>207</v>
      </c>
      <c r="R20" s="27">
        <f t="shared" si="284"/>
        <v>5</v>
      </c>
      <c r="S20" s="27" t="s">
        <v>207</v>
      </c>
      <c r="T20" s="27">
        <f t="shared" si="285"/>
        <v>5</v>
      </c>
      <c r="U20" s="27" t="s">
        <v>207</v>
      </c>
      <c r="V20" s="27">
        <f t="shared" si="286"/>
        <v>5</v>
      </c>
      <c r="W20" s="27" t="s">
        <v>207</v>
      </c>
      <c r="X20" s="27">
        <f t="shared" si="287"/>
        <v>5</v>
      </c>
      <c r="Y20" s="27" t="s">
        <v>207</v>
      </c>
      <c r="Z20" s="27">
        <f t="shared" si="288"/>
        <v>5</v>
      </c>
      <c r="AA20" s="27" t="s">
        <v>207</v>
      </c>
      <c r="AB20" s="27">
        <f t="shared" si="289"/>
        <v>5</v>
      </c>
      <c r="AC20" s="27" t="s">
        <v>207</v>
      </c>
      <c r="AD20" s="27">
        <f t="shared" si="290"/>
        <v>5</v>
      </c>
      <c r="AE20" s="27" t="s">
        <v>207</v>
      </c>
      <c r="AF20" s="27">
        <f t="shared" si="291"/>
        <v>5</v>
      </c>
      <c r="AG20" s="27" t="s">
        <v>208</v>
      </c>
      <c r="AH20" s="27">
        <f t="shared" si="292"/>
        <v>0</v>
      </c>
      <c r="AI20" s="27" t="s">
        <v>207</v>
      </c>
      <c r="AJ20" s="27">
        <f t="shared" si="293"/>
        <v>5</v>
      </c>
      <c r="AK20" s="27" t="s">
        <v>207</v>
      </c>
      <c r="AL20" s="27">
        <f t="shared" si="294"/>
        <v>5</v>
      </c>
      <c r="AM20" s="27" t="s">
        <v>207</v>
      </c>
      <c r="AN20" s="27">
        <f t="shared" si="295"/>
        <v>5</v>
      </c>
      <c r="AO20" s="27" t="s">
        <v>207</v>
      </c>
      <c r="AP20" s="27">
        <f t="shared" si="296"/>
        <v>5</v>
      </c>
      <c r="AQ20" s="27" t="s">
        <v>207</v>
      </c>
      <c r="AR20" s="27">
        <f t="shared" si="297"/>
        <v>5</v>
      </c>
      <c r="AS20" s="27" t="s">
        <v>208</v>
      </c>
      <c r="AT20" s="27">
        <f t="shared" si="298"/>
        <v>0</v>
      </c>
      <c r="AU20" s="27" t="s">
        <v>208</v>
      </c>
      <c r="AV20" s="27">
        <f t="shared" si="299"/>
        <v>0</v>
      </c>
      <c r="AW20" s="27" t="s">
        <v>207</v>
      </c>
      <c r="AX20" s="27">
        <f t="shared" si="300"/>
        <v>5</v>
      </c>
      <c r="AY20" s="27" t="s">
        <v>208</v>
      </c>
      <c r="AZ20" s="27">
        <f t="shared" si="301"/>
        <v>0</v>
      </c>
      <c r="BA20" s="27" t="s">
        <v>207</v>
      </c>
      <c r="BC20" s="27" t="s">
        <v>207</v>
      </c>
      <c r="BD20" s="27">
        <f t="shared" si="302"/>
        <v>5</v>
      </c>
      <c r="BE20" s="27" t="s">
        <v>207</v>
      </c>
      <c r="BF20" s="27">
        <f t="shared" si="303"/>
        <v>5</v>
      </c>
      <c r="BG20" s="27" t="s">
        <v>207</v>
      </c>
      <c r="BH20" s="27">
        <f t="shared" si="304"/>
        <v>5</v>
      </c>
      <c r="BI20" s="27" t="s">
        <v>208</v>
      </c>
      <c r="BJ20" s="27">
        <f t="shared" si="305"/>
        <v>0</v>
      </c>
      <c r="BK20" s="27" t="s">
        <v>207</v>
      </c>
      <c r="BL20" s="27">
        <f t="shared" si="306"/>
        <v>5</v>
      </c>
      <c r="BM20" s="27" t="s">
        <v>207</v>
      </c>
      <c r="BN20" s="27">
        <f t="shared" si="307"/>
        <v>5</v>
      </c>
      <c r="BO20" s="27" t="s">
        <v>207</v>
      </c>
      <c r="BP20" s="27">
        <f t="shared" si="308"/>
        <v>5</v>
      </c>
      <c r="BQ20" s="27" t="s">
        <v>207</v>
      </c>
      <c r="BR20" s="27">
        <f t="shared" si="309"/>
        <v>5</v>
      </c>
      <c r="BS20" s="27" t="s">
        <v>207</v>
      </c>
      <c r="BT20" s="27">
        <f t="shared" si="310"/>
        <v>5</v>
      </c>
      <c r="BU20" s="27" t="s">
        <v>207</v>
      </c>
      <c r="BV20" s="27">
        <f t="shared" si="311"/>
        <v>5</v>
      </c>
      <c r="BW20" s="27" t="s">
        <v>207</v>
      </c>
      <c r="BX20" s="27">
        <f t="shared" si="312"/>
        <v>5</v>
      </c>
      <c r="BY20" s="27" t="s">
        <v>207</v>
      </c>
      <c r="BZ20" s="27">
        <f t="shared" si="313"/>
        <v>5</v>
      </c>
      <c r="CA20" s="27" t="s">
        <v>208</v>
      </c>
      <c r="CB20" s="27">
        <f t="shared" si="314"/>
        <v>0</v>
      </c>
      <c r="CC20" s="27" t="s">
        <v>207</v>
      </c>
      <c r="CD20" s="27">
        <f t="shared" si="315"/>
        <v>5</v>
      </c>
      <c r="CE20" s="27" t="s">
        <v>207</v>
      </c>
      <c r="CF20" s="27">
        <f t="shared" si="316"/>
        <v>5</v>
      </c>
      <c r="CG20" s="27" t="s">
        <v>208</v>
      </c>
      <c r="CH20" s="27">
        <f t="shared" si="317"/>
        <v>0</v>
      </c>
      <c r="CI20" s="27" t="s">
        <v>207</v>
      </c>
      <c r="CJ20" s="27">
        <f t="shared" si="318"/>
        <v>5</v>
      </c>
      <c r="CK20" s="27" t="s">
        <v>207</v>
      </c>
      <c r="CL20" s="27">
        <f t="shared" si="319"/>
        <v>5</v>
      </c>
      <c r="CM20" s="27" t="s">
        <v>207</v>
      </c>
      <c r="CN20" s="27">
        <f t="shared" si="320"/>
        <v>5</v>
      </c>
      <c r="CO20" s="27" t="s">
        <v>207</v>
      </c>
      <c r="CP20" s="27">
        <f t="shared" si="321"/>
        <v>5</v>
      </c>
      <c r="CQ20" s="27" t="s">
        <v>207</v>
      </c>
      <c r="CR20" s="27">
        <f t="shared" si="322"/>
        <v>5</v>
      </c>
      <c r="CS20" s="27" t="s">
        <v>207</v>
      </c>
      <c r="CT20" s="27">
        <f t="shared" si="323"/>
        <v>5</v>
      </c>
      <c r="CU20" s="27" t="s">
        <v>207</v>
      </c>
      <c r="CV20" s="27">
        <f t="shared" si="324"/>
        <v>5</v>
      </c>
      <c r="CW20" s="27" t="s">
        <v>207</v>
      </c>
      <c r="CX20" s="27">
        <f t="shared" si="325"/>
        <v>5</v>
      </c>
      <c r="CY20" s="27" t="s">
        <v>207</v>
      </c>
      <c r="CZ20" s="27">
        <f t="shared" si="326"/>
        <v>5</v>
      </c>
      <c r="DA20" s="27" t="s">
        <v>207</v>
      </c>
      <c r="DB20" s="27">
        <f t="shared" si="327"/>
        <v>5</v>
      </c>
      <c r="DC20" s="27" t="s">
        <v>208</v>
      </c>
      <c r="DD20" s="27">
        <f t="shared" si="328"/>
        <v>0</v>
      </c>
      <c r="DE20" s="27" t="s">
        <v>208</v>
      </c>
      <c r="DF20" s="27">
        <f t="shared" si="329"/>
        <v>0</v>
      </c>
      <c r="DG20" s="27" t="s">
        <v>207</v>
      </c>
      <c r="DH20" s="27">
        <f t="shared" si="330"/>
        <v>5</v>
      </c>
      <c r="DI20" s="27" t="s">
        <v>207</v>
      </c>
      <c r="DJ20" s="27">
        <f t="shared" si="331"/>
        <v>5</v>
      </c>
      <c r="DK20" s="27" t="s">
        <v>207</v>
      </c>
      <c r="DL20" s="27">
        <f t="shared" si="332"/>
        <v>5</v>
      </c>
      <c r="DM20" s="27" t="s">
        <v>207</v>
      </c>
      <c r="DN20" s="27">
        <f t="shared" si="333"/>
        <v>5</v>
      </c>
      <c r="DO20" s="27" t="s">
        <v>207</v>
      </c>
      <c r="DP20" s="27">
        <f t="shared" si="334"/>
        <v>5</v>
      </c>
      <c r="DQ20" s="27" t="s">
        <v>207</v>
      </c>
      <c r="DR20" s="27">
        <f t="shared" si="335"/>
        <v>5</v>
      </c>
      <c r="DS20" s="27" t="s">
        <v>208</v>
      </c>
      <c r="DT20" s="27">
        <f t="shared" si="336"/>
        <v>0</v>
      </c>
      <c r="DU20" s="27" t="s">
        <v>207</v>
      </c>
      <c r="DV20" s="27">
        <f t="shared" si="337"/>
        <v>5</v>
      </c>
      <c r="DW20" s="27" t="s">
        <v>207</v>
      </c>
      <c r="DX20" s="27">
        <f t="shared" si="338"/>
        <v>5</v>
      </c>
      <c r="DY20" s="27" t="s">
        <v>207</v>
      </c>
      <c r="DZ20" s="27">
        <f t="shared" si="339"/>
        <v>5</v>
      </c>
      <c r="EA20" s="27" t="s">
        <v>207</v>
      </c>
      <c r="EB20" s="27">
        <f t="shared" si="340"/>
        <v>5</v>
      </c>
      <c r="EC20" s="27" t="s">
        <v>207</v>
      </c>
      <c r="ED20" s="27">
        <f t="shared" si="341"/>
        <v>5</v>
      </c>
      <c r="EE20" s="27" t="s">
        <v>207</v>
      </c>
      <c r="EF20" s="27">
        <f t="shared" si="342"/>
        <v>5</v>
      </c>
      <c r="EG20" s="27" t="s">
        <v>207</v>
      </c>
      <c r="EH20" s="27">
        <f t="shared" si="343"/>
        <v>5</v>
      </c>
      <c r="EI20" s="27" t="s">
        <v>207</v>
      </c>
      <c r="EJ20" s="27">
        <f t="shared" si="344"/>
        <v>5</v>
      </c>
      <c r="EK20" s="27" t="s">
        <v>207</v>
      </c>
      <c r="EL20" s="27">
        <f t="shared" si="345"/>
        <v>5</v>
      </c>
      <c r="EM20" s="27" t="s">
        <v>207</v>
      </c>
      <c r="EN20" s="27">
        <f t="shared" si="346"/>
        <v>5</v>
      </c>
      <c r="EO20" s="27" t="s">
        <v>208</v>
      </c>
      <c r="EP20" s="27">
        <f t="shared" si="347"/>
        <v>0</v>
      </c>
      <c r="EQ20" s="27" t="s">
        <v>207</v>
      </c>
      <c r="ER20" s="27">
        <f t="shared" si="348"/>
        <v>5</v>
      </c>
      <c r="ES20" s="27" t="s">
        <v>207</v>
      </c>
      <c r="ET20" s="27">
        <f t="shared" si="349"/>
        <v>5</v>
      </c>
      <c r="EU20" s="27" t="s">
        <v>208</v>
      </c>
      <c r="EV20" s="27">
        <f t="shared" si="350"/>
        <v>0</v>
      </c>
      <c r="EW20" s="27" t="s">
        <v>207</v>
      </c>
      <c r="EX20" s="27">
        <f t="shared" si="351"/>
        <v>5</v>
      </c>
      <c r="EY20" s="27" t="s">
        <v>207</v>
      </c>
      <c r="EZ20" s="27">
        <f t="shared" si="352"/>
        <v>5</v>
      </c>
      <c r="FA20" s="27" t="s">
        <v>207</v>
      </c>
      <c r="FB20" s="27">
        <f t="shared" si="353"/>
        <v>5</v>
      </c>
      <c r="FC20" s="27" t="s">
        <v>207</v>
      </c>
      <c r="FD20" s="27">
        <f t="shared" si="354"/>
        <v>5</v>
      </c>
      <c r="FE20" s="27" t="s">
        <v>207</v>
      </c>
      <c r="FF20" s="27">
        <f t="shared" si="355"/>
        <v>5</v>
      </c>
      <c r="FG20" s="27" t="s">
        <v>207</v>
      </c>
      <c r="FH20" s="27">
        <f t="shared" si="356"/>
        <v>5</v>
      </c>
      <c r="FI20" s="27" t="s">
        <v>207</v>
      </c>
      <c r="FJ20" s="27">
        <f t="shared" si="357"/>
        <v>5</v>
      </c>
      <c r="FK20" s="27" t="s">
        <v>208</v>
      </c>
      <c r="FL20" s="27">
        <f t="shared" si="358"/>
        <v>0</v>
      </c>
      <c r="FM20" s="27" t="s">
        <v>208</v>
      </c>
      <c r="FN20" s="27">
        <f t="shared" si="359"/>
        <v>0</v>
      </c>
      <c r="FO20" s="27" t="s">
        <v>207</v>
      </c>
      <c r="FP20" s="27">
        <f t="shared" si="360"/>
        <v>5</v>
      </c>
      <c r="FQ20" s="27" t="s">
        <v>207</v>
      </c>
      <c r="FR20" s="27">
        <f t="shared" si="361"/>
        <v>5</v>
      </c>
      <c r="FS20" s="27" t="s">
        <v>207</v>
      </c>
      <c r="FT20" s="27">
        <f t="shared" si="362"/>
        <v>5</v>
      </c>
      <c r="FU20" s="27" t="s">
        <v>207</v>
      </c>
      <c r="FV20" s="27">
        <f t="shared" si="363"/>
        <v>5</v>
      </c>
      <c r="FW20" s="27" t="s">
        <v>207</v>
      </c>
      <c r="FX20" s="27">
        <f t="shared" si="364"/>
        <v>5</v>
      </c>
      <c r="FY20" s="27" t="s">
        <v>207</v>
      </c>
      <c r="FZ20" s="27">
        <f t="shared" si="365"/>
        <v>5</v>
      </c>
      <c r="GA20" s="27" t="s">
        <v>207</v>
      </c>
      <c r="GB20" s="27">
        <f t="shared" si="366"/>
        <v>5</v>
      </c>
      <c r="GC20" s="27" t="s">
        <v>207</v>
      </c>
      <c r="GD20" s="27">
        <f t="shared" si="367"/>
        <v>5</v>
      </c>
      <c r="GE20" s="27" t="s">
        <v>207</v>
      </c>
      <c r="GF20" s="27">
        <f t="shared" si="368"/>
        <v>5</v>
      </c>
    </row>
    <row r="21" spans="1:188" ht="15.75" customHeight="1" x14ac:dyDescent="0.25">
      <c r="A21" s="12" t="s">
        <v>320</v>
      </c>
      <c r="B21" s="13">
        <v>10</v>
      </c>
      <c r="C21" s="35">
        <f t="shared" si="185"/>
        <v>4.1666666666666664E-2</v>
      </c>
      <c r="D21" s="35"/>
      <c r="E21" s="36">
        <v>0.75</v>
      </c>
      <c r="F21" s="27">
        <f t="shared" ref="F21:F23" si="369">E21*B21</f>
        <v>7.5</v>
      </c>
      <c r="G21" s="36">
        <v>0</v>
      </c>
      <c r="H21" s="27">
        <f>G21*B21</f>
        <v>0</v>
      </c>
      <c r="I21" s="36">
        <v>0.7</v>
      </c>
      <c r="J21" s="27">
        <f t="shared" ref="J21:J23" si="370">I21*$B21</f>
        <v>7</v>
      </c>
      <c r="K21" s="36">
        <v>0.7</v>
      </c>
      <c r="L21" s="27">
        <f t="shared" ref="L21:L23" si="371">K21*$B21</f>
        <v>7</v>
      </c>
      <c r="M21" s="36">
        <v>0.8</v>
      </c>
      <c r="N21" s="27">
        <f t="shared" ref="N21:N23" si="372">M21*$B21</f>
        <v>8</v>
      </c>
      <c r="O21" s="47">
        <v>0</v>
      </c>
      <c r="P21" s="45">
        <f t="shared" ref="P21:P23" si="373">O21*$B21</f>
        <v>0</v>
      </c>
      <c r="Q21" s="36">
        <v>0</v>
      </c>
      <c r="R21" s="27">
        <f t="shared" ref="R21:R23" si="374">Q21*$B21</f>
        <v>0</v>
      </c>
      <c r="S21" s="36">
        <v>0</v>
      </c>
      <c r="T21" s="27">
        <f t="shared" ref="T21:T23" si="375">S21*$B21</f>
        <v>0</v>
      </c>
      <c r="U21" s="36">
        <v>0</v>
      </c>
      <c r="V21" s="27">
        <f t="shared" ref="V21:V23" si="376">U21*$B21</f>
        <v>0</v>
      </c>
      <c r="W21" s="36">
        <v>0.8</v>
      </c>
      <c r="X21" s="27">
        <f t="shared" ref="X21:X23" si="377">W21*$B21</f>
        <v>8</v>
      </c>
      <c r="Y21" s="36">
        <v>0</v>
      </c>
      <c r="Z21" s="27">
        <f t="shared" ref="Z21:Z23" si="378">Y21*$B21</f>
        <v>0</v>
      </c>
      <c r="AA21" s="36">
        <v>0</v>
      </c>
      <c r="AB21" s="27">
        <f t="shared" ref="AB21:AB23" si="379">AA21*$B21</f>
        <v>0</v>
      </c>
      <c r="AC21" s="36">
        <v>0</v>
      </c>
      <c r="AD21" s="27">
        <f t="shared" ref="AD21:AD23" si="380">AC21*$B21</f>
        <v>0</v>
      </c>
      <c r="AE21" s="36">
        <v>0</v>
      </c>
      <c r="AF21" s="27">
        <f t="shared" ref="AF21:AF23" si="381">AE21*$B21</f>
        <v>0</v>
      </c>
      <c r="AG21" s="36">
        <v>0</v>
      </c>
      <c r="AH21" s="27">
        <f t="shared" ref="AH21:AH23" si="382">AG21*$B21</f>
        <v>0</v>
      </c>
      <c r="AI21" s="36">
        <v>0</v>
      </c>
      <c r="AJ21" s="27">
        <f t="shared" ref="AJ21:AJ23" si="383">AI21*$B21</f>
        <v>0</v>
      </c>
      <c r="AK21" s="36">
        <v>0</v>
      </c>
      <c r="AL21" s="27">
        <f t="shared" ref="AL21:AL23" si="384">AK21*$B21</f>
        <v>0</v>
      </c>
      <c r="AM21" s="36">
        <v>0.5</v>
      </c>
      <c r="AN21" s="27">
        <f t="shared" ref="AN21:AN23" si="385">AM21*$B21</f>
        <v>5</v>
      </c>
      <c r="AO21" s="36">
        <v>0</v>
      </c>
      <c r="AP21" s="27">
        <f t="shared" ref="AP21:AP23" si="386">AO21*$B21</f>
        <v>0</v>
      </c>
      <c r="AQ21" s="36">
        <v>1</v>
      </c>
      <c r="AR21" s="27">
        <f t="shared" ref="AR21:AR23" si="387">AQ21*$B21</f>
        <v>10</v>
      </c>
      <c r="AS21" s="36">
        <v>0</v>
      </c>
      <c r="AT21" s="27">
        <f t="shared" ref="AT21:AT23" si="388">AS21*$B21</f>
        <v>0</v>
      </c>
      <c r="AU21" s="36">
        <v>0</v>
      </c>
      <c r="AV21" s="27">
        <f t="shared" ref="AV21:AV23" si="389">AU21*$B21</f>
        <v>0</v>
      </c>
      <c r="AW21" s="36">
        <v>0.7</v>
      </c>
      <c r="AX21" s="27">
        <f t="shared" ref="AX21:AX23" si="390">AW21*$B21</f>
        <v>7</v>
      </c>
      <c r="AY21" s="36">
        <v>0</v>
      </c>
      <c r="AZ21" s="27">
        <f t="shared" ref="AZ21:AZ23" si="391">AY21*$B21</f>
        <v>0</v>
      </c>
      <c r="BA21" s="36">
        <v>0</v>
      </c>
      <c r="BB21" s="27">
        <f t="shared" ref="BB21:BB23" si="392">BA21*$B21</f>
        <v>0</v>
      </c>
      <c r="BC21" s="36">
        <v>0.7</v>
      </c>
      <c r="BD21" s="27">
        <f t="shared" ref="BD21:BD23" si="393">BC21*$B21</f>
        <v>7</v>
      </c>
      <c r="BE21" s="36">
        <v>0</v>
      </c>
      <c r="BF21" s="27">
        <f t="shared" ref="BF21:BF23" si="394">BE21*$B21</f>
        <v>0</v>
      </c>
      <c r="BG21" s="36">
        <v>1</v>
      </c>
      <c r="BH21" s="27">
        <f t="shared" ref="BH21:BH23" si="395">BG21*$B21</f>
        <v>10</v>
      </c>
      <c r="BI21" s="36">
        <v>0</v>
      </c>
      <c r="BJ21" s="27">
        <f t="shared" ref="BJ21:BJ23" si="396">BI21*$B21</f>
        <v>0</v>
      </c>
      <c r="BK21" s="36">
        <v>1</v>
      </c>
      <c r="BL21" s="27">
        <f t="shared" ref="BL21:BL23" si="397">BK21*$B21</f>
        <v>10</v>
      </c>
      <c r="BM21" s="36">
        <v>0</v>
      </c>
      <c r="BN21" s="27">
        <f t="shared" ref="BN21:BN23" si="398">BM21*$B21</f>
        <v>0</v>
      </c>
      <c r="BO21" s="36">
        <v>0</v>
      </c>
      <c r="BP21" s="27">
        <f t="shared" ref="BP21:BP23" si="399">BO21*$B21</f>
        <v>0</v>
      </c>
      <c r="BQ21" s="36">
        <v>0</v>
      </c>
      <c r="BR21" s="27">
        <f t="shared" ref="BR21:BR23" si="400">BQ21*$B21</f>
        <v>0</v>
      </c>
      <c r="BS21" s="36">
        <v>0</v>
      </c>
      <c r="BT21" s="27">
        <f t="shared" ref="BT21:BT23" si="401">BS21*$B21</f>
        <v>0</v>
      </c>
      <c r="BU21" s="36">
        <v>0</v>
      </c>
      <c r="BV21" s="27">
        <f t="shared" ref="BV21:BV23" si="402">BU21*$B21</f>
        <v>0</v>
      </c>
      <c r="BW21" s="36">
        <v>0</v>
      </c>
      <c r="BX21" s="27">
        <f t="shared" ref="BX21:BX23" si="403">BW21*$B21</f>
        <v>0</v>
      </c>
      <c r="BY21" s="36">
        <v>0</v>
      </c>
      <c r="BZ21" s="27">
        <f t="shared" ref="BZ21:BZ23" si="404">BY21*$B21</f>
        <v>0</v>
      </c>
      <c r="CA21" s="36">
        <v>0</v>
      </c>
      <c r="CB21" s="27">
        <f t="shared" ref="CB21:CB23" si="405">CA21*$B21</f>
        <v>0</v>
      </c>
      <c r="CC21" s="36">
        <v>0.9</v>
      </c>
      <c r="CD21" s="27">
        <f t="shared" ref="CD21:CD23" si="406">CC21*$B21</f>
        <v>9</v>
      </c>
      <c r="CE21" s="36">
        <v>0.7</v>
      </c>
      <c r="CF21" s="27">
        <f t="shared" ref="CF21:CF23" si="407">CE21*$B21</f>
        <v>7</v>
      </c>
      <c r="CG21" s="36">
        <v>0</v>
      </c>
      <c r="CH21" s="27">
        <f t="shared" ref="CH21:CH23" si="408">CG21*$B21</f>
        <v>0</v>
      </c>
      <c r="CI21" s="36">
        <v>0</v>
      </c>
      <c r="CJ21" s="27">
        <f t="shared" ref="CJ21:CJ23" si="409">CI21*$B21</f>
        <v>0</v>
      </c>
      <c r="CK21" s="36">
        <v>0.7</v>
      </c>
      <c r="CL21" s="27">
        <f t="shared" ref="CL21:CL23" si="410">CK21*$B21</f>
        <v>7</v>
      </c>
      <c r="CM21" s="36">
        <v>0.6</v>
      </c>
      <c r="CN21" s="27">
        <f t="shared" ref="CN21:CN23" si="411">CM21*$B21</f>
        <v>6</v>
      </c>
      <c r="CO21" s="36">
        <v>0</v>
      </c>
      <c r="CP21" s="27">
        <f t="shared" ref="CP21:CP23" si="412">CO21*$B21</f>
        <v>0</v>
      </c>
      <c r="CQ21" s="36">
        <v>0</v>
      </c>
      <c r="CR21" s="27">
        <f t="shared" ref="CR21:CR23" si="413">CQ21*$B21</f>
        <v>0</v>
      </c>
      <c r="CS21" s="36">
        <v>0</v>
      </c>
      <c r="CT21" s="27">
        <f t="shared" ref="CT21:CT23" si="414">CS21*$B21</f>
        <v>0</v>
      </c>
      <c r="CU21" s="36">
        <v>0</v>
      </c>
      <c r="CV21" s="27">
        <f t="shared" ref="CV21:CV23" si="415">CU21*$B21</f>
        <v>0</v>
      </c>
      <c r="CW21" s="36">
        <v>0.7</v>
      </c>
      <c r="CX21" s="27">
        <f t="shared" ref="CX21:CX23" si="416">CW21*$B21</f>
        <v>7</v>
      </c>
      <c r="CY21" s="36">
        <v>0</v>
      </c>
      <c r="CZ21" s="27">
        <f t="shared" ref="CZ21:CZ23" si="417">CY21*$B21</f>
        <v>0</v>
      </c>
      <c r="DA21" s="36">
        <v>0</v>
      </c>
      <c r="DB21" s="27">
        <f t="shared" ref="DB21:DB23" si="418">DA21*$B21</f>
        <v>0</v>
      </c>
      <c r="DC21" s="36">
        <v>0</v>
      </c>
      <c r="DD21" s="27">
        <f t="shared" ref="DD21:DD23" si="419">DC21*$B21</f>
        <v>0</v>
      </c>
      <c r="DE21" s="36">
        <v>0</v>
      </c>
      <c r="DF21" s="27">
        <f t="shared" ref="DF21:DF23" si="420">DE21*$B21</f>
        <v>0</v>
      </c>
      <c r="DG21" s="36">
        <v>0</v>
      </c>
      <c r="DH21" s="27">
        <f t="shared" ref="DH21:DH23" si="421">DG21*$B21</f>
        <v>0</v>
      </c>
      <c r="DI21" s="36">
        <v>0</v>
      </c>
      <c r="DJ21" s="27">
        <f t="shared" ref="DJ21:DJ23" si="422">DI21*$B21</f>
        <v>0</v>
      </c>
      <c r="DK21" s="36">
        <v>0</v>
      </c>
      <c r="DL21" s="27">
        <f t="shared" ref="DL21:DL23" si="423">DK21*$B21</f>
        <v>0</v>
      </c>
      <c r="DM21" s="36">
        <v>0.8</v>
      </c>
      <c r="DN21" s="27">
        <f t="shared" ref="DN21:DN23" si="424">DM21*$B21</f>
        <v>8</v>
      </c>
      <c r="DO21" s="36">
        <v>0</v>
      </c>
      <c r="DP21" s="27">
        <f t="shared" ref="DP21:DP23" si="425">DO21*$B21</f>
        <v>0</v>
      </c>
      <c r="DQ21" s="36">
        <v>0</v>
      </c>
      <c r="DR21" s="27">
        <f t="shared" ref="DR21:DR23" si="426">DQ21*$B21</f>
        <v>0</v>
      </c>
      <c r="DS21" s="36">
        <v>0</v>
      </c>
      <c r="DT21" s="27">
        <f t="shared" ref="DT21:DT23" si="427">DS21*$B21</f>
        <v>0</v>
      </c>
      <c r="DU21" s="36">
        <v>0</v>
      </c>
      <c r="DV21" s="27">
        <f t="shared" ref="DV21:DV23" si="428">DU21*$B21</f>
        <v>0</v>
      </c>
      <c r="DW21" s="36">
        <v>1</v>
      </c>
      <c r="DX21" s="27">
        <f t="shared" ref="DX21:DX23" si="429">DW21*$B21</f>
        <v>10</v>
      </c>
      <c r="DY21" s="36">
        <v>0</v>
      </c>
      <c r="DZ21" s="27">
        <f t="shared" ref="DZ21:DZ23" si="430">DY21*$B21</f>
        <v>0</v>
      </c>
      <c r="EA21" s="36">
        <v>0</v>
      </c>
      <c r="EB21" s="27">
        <f t="shared" ref="EB21:EB23" si="431">EA21*$B21</f>
        <v>0</v>
      </c>
      <c r="EC21" s="36">
        <v>0</v>
      </c>
      <c r="ED21" s="27">
        <f t="shared" ref="ED21:ED23" si="432">EC21*$B21</f>
        <v>0</v>
      </c>
      <c r="EE21" s="36">
        <v>0.7</v>
      </c>
      <c r="EF21" s="27">
        <f t="shared" ref="EF21:EF23" si="433">EE21*$B21</f>
        <v>7</v>
      </c>
      <c r="EG21" s="36">
        <v>0.6</v>
      </c>
      <c r="EH21" s="27">
        <f t="shared" ref="EH21:EH23" si="434">EG21*$B21</f>
        <v>6</v>
      </c>
      <c r="EI21" s="36">
        <v>0</v>
      </c>
      <c r="EJ21" s="27">
        <f t="shared" ref="EJ21:EJ23" si="435">EI21*$B21</f>
        <v>0</v>
      </c>
      <c r="EK21" s="36">
        <v>0</v>
      </c>
      <c r="EL21" s="27">
        <f t="shared" ref="EL21:EL23" si="436">EK21*$B21</f>
        <v>0</v>
      </c>
      <c r="EM21" s="36">
        <v>0</v>
      </c>
      <c r="EN21" s="27">
        <f t="shared" ref="EN21:EN23" si="437">EM21*$B21</f>
        <v>0</v>
      </c>
      <c r="EO21" s="36">
        <v>0</v>
      </c>
      <c r="EP21" s="27">
        <f t="shared" ref="EP21:EP23" si="438">EO21*$B21</f>
        <v>0</v>
      </c>
      <c r="EQ21" s="36">
        <v>0</v>
      </c>
      <c r="ER21" s="27">
        <f t="shared" ref="ER21:ER23" si="439">EQ21*$B21</f>
        <v>0</v>
      </c>
      <c r="ES21" s="36">
        <v>0</v>
      </c>
      <c r="ET21" s="27">
        <f t="shared" ref="ET21:ET23" si="440">ES21*$B21</f>
        <v>0</v>
      </c>
      <c r="EU21" s="36">
        <v>0.9</v>
      </c>
      <c r="EV21" s="27">
        <f t="shared" ref="EV21:EV23" si="441">EU21*$B21</f>
        <v>9</v>
      </c>
      <c r="EW21" s="36">
        <v>0.7</v>
      </c>
      <c r="EX21" s="27">
        <f t="shared" ref="EX21:EX23" si="442">EW21*$B21</f>
        <v>7</v>
      </c>
      <c r="EY21" s="36">
        <v>0</v>
      </c>
      <c r="EZ21" s="27">
        <f t="shared" ref="EZ21:EZ23" si="443">EY21*$B21</f>
        <v>0</v>
      </c>
      <c r="FA21" s="36">
        <v>0</v>
      </c>
      <c r="FB21" s="27">
        <f t="shared" ref="FB21:FB23" si="444">FA21*$B21</f>
        <v>0</v>
      </c>
      <c r="FC21" s="36">
        <v>0</v>
      </c>
      <c r="FD21" s="27">
        <f t="shared" ref="FD21:FD23" si="445">FC21*$B21</f>
        <v>0</v>
      </c>
      <c r="FE21" s="36">
        <v>0</v>
      </c>
      <c r="FF21" s="27">
        <f t="shared" ref="FF21:FF23" si="446">FE21*$B21</f>
        <v>0</v>
      </c>
      <c r="FG21" s="36">
        <v>0</v>
      </c>
      <c r="FH21" s="27">
        <f t="shared" ref="FH21:FH23" si="447">FG21*$B21</f>
        <v>0</v>
      </c>
      <c r="FI21" s="36">
        <v>0</v>
      </c>
      <c r="FJ21" s="27">
        <f t="shared" ref="FJ21:FJ23" si="448">FI21*$B21</f>
        <v>0</v>
      </c>
      <c r="FK21" s="36">
        <v>0</v>
      </c>
      <c r="FL21" s="27">
        <f t="shared" ref="FL21:FL23" si="449">FK21*$B21</f>
        <v>0</v>
      </c>
      <c r="FM21" s="36">
        <v>0</v>
      </c>
      <c r="FN21" s="27">
        <f t="shared" ref="FN21:FN23" si="450">FM21*$B21</f>
        <v>0</v>
      </c>
      <c r="FO21" s="36">
        <v>0</v>
      </c>
      <c r="FP21" s="27">
        <f t="shared" ref="FP21:FP23" si="451">FO21*$B21</f>
        <v>0</v>
      </c>
      <c r="FQ21" s="36">
        <v>0</v>
      </c>
      <c r="FR21" s="27">
        <f t="shared" ref="FR21:FR23" si="452">FQ21*$B21</f>
        <v>0</v>
      </c>
      <c r="FS21" s="36">
        <v>0</v>
      </c>
      <c r="FT21" s="27">
        <f t="shared" ref="FT21:FT23" si="453">FS21*$B21</f>
        <v>0</v>
      </c>
      <c r="FU21" s="36">
        <v>0</v>
      </c>
      <c r="FV21" s="27">
        <f t="shared" ref="FV21:FV23" si="454">FU21*$B21</f>
        <v>0</v>
      </c>
      <c r="FW21" s="36">
        <v>0</v>
      </c>
      <c r="FX21" s="27">
        <f t="shared" ref="FX21:FX23" si="455">FW21*$B21</f>
        <v>0</v>
      </c>
      <c r="FY21" s="36">
        <v>0</v>
      </c>
      <c r="FZ21" s="27">
        <f t="shared" ref="FZ21:FZ23" si="456">FY21*$B21</f>
        <v>0</v>
      </c>
      <c r="GA21" s="36">
        <v>0</v>
      </c>
      <c r="GB21" s="27">
        <f t="shared" ref="GB21:GB23" si="457">GA21*$B21</f>
        <v>0</v>
      </c>
      <c r="GC21" s="36">
        <v>0</v>
      </c>
      <c r="GD21" s="27">
        <f t="shared" ref="GD21:GD23" si="458">GC21*$B21</f>
        <v>0</v>
      </c>
      <c r="GE21" s="36">
        <v>0</v>
      </c>
      <c r="GF21" s="27">
        <f t="shared" ref="GF21:GF23" si="459">GE21*$B21</f>
        <v>0</v>
      </c>
    </row>
    <row r="22" spans="1:188" ht="15.75" customHeight="1" x14ac:dyDescent="0.25">
      <c r="A22" s="12" t="s">
        <v>321</v>
      </c>
      <c r="B22" s="13">
        <v>5</v>
      </c>
      <c r="C22" s="35">
        <f t="shared" si="185"/>
        <v>2.0833333333333332E-2</v>
      </c>
      <c r="D22" s="35"/>
      <c r="E22" s="36">
        <v>1</v>
      </c>
      <c r="F22" s="27">
        <f t="shared" si="369"/>
        <v>5</v>
      </c>
      <c r="G22" s="36">
        <v>0</v>
      </c>
      <c r="H22" s="27">
        <f t="shared" ref="H22:H23" si="460">G22*F22</f>
        <v>0</v>
      </c>
      <c r="I22" s="36">
        <v>0</v>
      </c>
      <c r="J22" s="27">
        <f t="shared" si="370"/>
        <v>0</v>
      </c>
      <c r="K22" s="36">
        <v>0</v>
      </c>
      <c r="L22" s="27">
        <f t="shared" si="371"/>
        <v>0</v>
      </c>
      <c r="M22" s="36">
        <v>0</v>
      </c>
      <c r="N22" s="27">
        <f t="shared" si="372"/>
        <v>0</v>
      </c>
      <c r="O22" s="47">
        <v>0</v>
      </c>
      <c r="P22" s="45">
        <f t="shared" si="373"/>
        <v>0</v>
      </c>
      <c r="Q22" s="36">
        <v>0</v>
      </c>
      <c r="R22" s="27">
        <f t="shared" si="374"/>
        <v>0</v>
      </c>
      <c r="S22" s="36">
        <v>1</v>
      </c>
      <c r="T22" s="27">
        <f t="shared" si="375"/>
        <v>5</v>
      </c>
      <c r="U22" s="36">
        <v>0</v>
      </c>
      <c r="V22" s="27">
        <f t="shared" si="376"/>
        <v>0</v>
      </c>
      <c r="W22" s="36">
        <v>0</v>
      </c>
      <c r="X22" s="27">
        <f t="shared" si="377"/>
        <v>0</v>
      </c>
      <c r="Y22" s="36">
        <v>0</v>
      </c>
      <c r="Z22" s="27">
        <f t="shared" si="378"/>
        <v>0</v>
      </c>
      <c r="AA22" s="36">
        <v>0</v>
      </c>
      <c r="AB22" s="27">
        <f t="shared" si="379"/>
        <v>0</v>
      </c>
      <c r="AC22" s="36">
        <v>1</v>
      </c>
      <c r="AD22" s="27">
        <f t="shared" si="380"/>
        <v>5</v>
      </c>
      <c r="AE22" s="36">
        <v>0</v>
      </c>
      <c r="AF22" s="27">
        <f t="shared" si="381"/>
        <v>0</v>
      </c>
      <c r="AG22" s="36">
        <v>0</v>
      </c>
      <c r="AH22" s="27">
        <f t="shared" si="382"/>
        <v>0</v>
      </c>
      <c r="AI22" s="36">
        <v>0</v>
      </c>
      <c r="AJ22" s="27">
        <f t="shared" si="383"/>
        <v>0</v>
      </c>
      <c r="AK22" s="36">
        <v>0</v>
      </c>
      <c r="AL22" s="27">
        <f t="shared" si="384"/>
        <v>0</v>
      </c>
      <c r="AM22" s="36">
        <v>0</v>
      </c>
      <c r="AN22" s="27">
        <f t="shared" si="385"/>
        <v>0</v>
      </c>
      <c r="AO22" s="36">
        <v>0</v>
      </c>
      <c r="AP22" s="27">
        <f t="shared" si="386"/>
        <v>0</v>
      </c>
      <c r="AQ22" s="36">
        <v>0</v>
      </c>
      <c r="AR22" s="27">
        <f t="shared" si="387"/>
        <v>0</v>
      </c>
      <c r="AS22" s="36">
        <v>0</v>
      </c>
      <c r="AT22" s="27">
        <f t="shared" si="388"/>
        <v>0</v>
      </c>
      <c r="AU22" s="36">
        <v>0</v>
      </c>
      <c r="AV22" s="27">
        <f t="shared" si="389"/>
        <v>0</v>
      </c>
      <c r="AW22" s="36">
        <v>0</v>
      </c>
      <c r="AX22" s="27">
        <f t="shared" si="390"/>
        <v>0</v>
      </c>
      <c r="AY22" s="36">
        <v>0</v>
      </c>
      <c r="AZ22" s="27">
        <f t="shared" si="391"/>
        <v>0</v>
      </c>
      <c r="BA22" s="36">
        <v>1</v>
      </c>
      <c r="BB22" s="27">
        <f t="shared" si="392"/>
        <v>5</v>
      </c>
      <c r="BC22" s="36">
        <v>0</v>
      </c>
      <c r="BD22" s="27">
        <f t="shared" si="393"/>
        <v>0</v>
      </c>
      <c r="BE22" s="36">
        <v>0</v>
      </c>
      <c r="BF22" s="27">
        <f t="shared" si="394"/>
        <v>0</v>
      </c>
      <c r="BG22" s="36">
        <v>1</v>
      </c>
      <c r="BH22" s="27">
        <f t="shared" si="395"/>
        <v>5</v>
      </c>
      <c r="BI22" s="36">
        <v>0</v>
      </c>
      <c r="BJ22" s="27">
        <f t="shared" si="396"/>
        <v>0</v>
      </c>
      <c r="BK22" s="36">
        <v>0</v>
      </c>
      <c r="BL22" s="27">
        <f t="shared" si="397"/>
        <v>0</v>
      </c>
      <c r="BM22" s="36">
        <v>0</v>
      </c>
      <c r="BN22" s="27">
        <f t="shared" si="398"/>
        <v>0</v>
      </c>
      <c r="BO22" s="36">
        <v>0</v>
      </c>
      <c r="BP22" s="27">
        <f t="shared" si="399"/>
        <v>0</v>
      </c>
      <c r="BQ22" s="36">
        <v>0</v>
      </c>
      <c r="BR22" s="27">
        <f t="shared" si="400"/>
        <v>0</v>
      </c>
      <c r="BS22" s="36">
        <v>0</v>
      </c>
      <c r="BT22" s="27">
        <f t="shared" si="401"/>
        <v>0</v>
      </c>
      <c r="BU22" s="36">
        <v>0</v>
      </c>
      <c r="BV22" s="27">
        <f t="shared" si="402"/>
        <v>0</v>
      </c>
      <c r="BW22" s="36">
        <v>0</v>
      </c>
      <c r="BX22" s="27">
        <f t="shared" si="403"/>
        <v>0</v>
      </c>
      <c r="BY22" s="36">
        <v>0</v>
      </c>
      <c r="BZ22" s="27">
        <f t="shared" si="404"/>
        <v>0</v>
      </c>
      <c r="CA22" s="36">
        <v>0</v>
      </c>
      <c r="CB22" s="27">
        <f t="shared" si="405"/>
        <v>0</v>
      </c>
      <c r="CC22" s="36">
        <v>0</v>
      </c>
      <c r="CD22" s="27">
        <f t="shared" si="406"/>
        <v>0</v>
      </c>
      <c r="CE22" s="36">
        <v>0</v>
      </c>
      <c r="CF22" s="27">
        <f t="shared" si="407"/>
        <v>0</v>
      </c>
      <c r="CG22" s="36">
        <v>0</v>
      </c>
      <c r="CH22" s="27">
        <f t="shared" si="408"/>
        <v>0</v>
      </c>
      <c r="CI22" s="36">
        <v>0</v>
      </c>
      <c r="CJ22" s="27">
        <f t="shared" si="409"/>
        <v>0</v>
      </c>
      <c r="CK22" s="36">
        <v>0</v>
      </c>
      <c r="CL22" s="27">
        <f t="shared" si="410"/>
        <v>0</v>
      </c>
      <c r="CM22" s="36">
        <v>0</v>
      </c>
      <c r="CN22" s="27">
        <f t="shared" si="411"/>
        <v>0</v>
      </c>
      <c r="CO22" s="36">
        <v>0</v>
      </c>
      <c r="CP22" s="27">
        <f t="shared" si="412"/>
        <v>0</v>
      </c>
      <c r="CQ22" s="36">
        <v>0</v>
      </c>
      <c r="CR22" s="27">
        <f t="shared" si="413"/>
        <v>0</v>
      </c>
      <c r="CS22" s="36">
        <v>0</v>
      </c>
      <c r="CT22" s="27">
        <f t="shared" si="414"/>
        <v>0</v>
      </c>
      <c r="CU22" s="36">
        <v>0</v>
      </c>
      <c r="CV22" s="27">
        <f t="shared" si="415"/>
        <v>0</v>
      </c>
      <c r="CW22" s="36">
        <v>0</v>
      </c>
      <c r="CX22" s="27">
        <f t="shared" si="416"/>
        <v>0</v>
      </c>
      <c r="CY22" s="36">
        <v>0</v>
      </c>
      <c r="CZ22" s="27">
        <f t="shared" si="417"/>
        <v>0</v>
      </c>
      <c r="DA22" s="36">
        <v>0</v>
      </c>
      <c r="DB22" s="27">
        <f t="shared" si="418"/>
        <v>0</v>
      </c>
      <c r="DC22" s="36">
        <v>0</v>
      </c>
      <c r="DD22" s="27">
        <f t="shared" si="419"/>
        <v>0</v>
      </c>
      <c r="DE22" s="36">
        <v>0</v>
      </c>
      <c r="DF22" s="27">
        <f t="shared" si="420"/>
        <v>0</v>
      </c>
      <c r="DG22" s="36">
        <v>0</v>
      </c>
      <c r="DH22" s="27">
        <f t="shared" si="421"/>
        <v>0</v>
      </c>
      <c r="DI22" s="36">
        <v>0</v>
      </c>
      <c r="DJ22" s="27">
        <f t="shared" si="422"/>
        <v>0</v>
      </c>
      <c r="DK22" s="36">
        <v>1</v>
      </c>
      <c r="DL22" s="27">
        <f t="shared" si="423"/>
        <v>5</v>
      </c>
      <c r="DM22" s="36">
        <v>0</v>
      </c>
      <c r="DN22" s="27">
        <f t="shared" si="424"/>
        <v>0</v>
      </c>
      <c r="DO22" s="36">
        <v>0</v>
      </c>
      <c r="DP22" s="27">
        <f t="shared" si="425"/>
        <v>0</v>
      </c>
      <c r="DQ22" s="36">
        <v>0</v>
      </c>
      <c r="DR22" s="27">
        <f t="shared" si="426"/>
        <v>0</v>
      </c>
      <c r="DS22" s="36">
        <v>0</v>
      </c>
      <c r="DT22" s="27">
        <f t="shared" si="427"/>
        <v>0</v>
      </c>
      <c r="DU22" s="36">
        <v>0</v>
      </c>
      <c r="DV22" s="27">
        <f t="shared" si="428"/>
        <v>0</v>
      </c>
      <c r="DW22" s="36">
        <v>0</v>
      </c>
      <c r="DX22" s="27">
        <f t="shared" si="429"/>
        <v>0</v>
      </c>
      <c r="DY22" s="36">
        <v>0</v>
      </c>
      <c r="DZ22" s="27">
        <f t="shared" si="430"/>
        <v>0</v>
      </c>
      <c r="EA22" s="36">
        <v>0</v>
      </c>
      <c r="EB22" s="27">
        <f t="shared" si="431"/>
        <v>0</v>
      </c>
      <c r="EC22" s="36">
        <v>0</v>
      </c>
      <c r="ED22" s="27">
        <f t="shared" si="432"/>
        <v>0</v>
      </c>
      <c r="EE22" s="36">
        <v>0</v>
      </c>
      <c r="EF22" s="27">
        <f t="shared" si="433"/>
        <v>0</v>
      </c>
      <c r="EG22" s="36">
        <v>0</v>
      </c>
      <c r="EH22" s="27">
        <f t="shared" si="434"/>
        <v>0</v>
      </c>
      <c r="EI22" s="36">
        <v>0</v>
      </c>
      <c r="EJ22" s="27">
        <f t="shared" si="435"/>
        <v>0</v>
      </c>
      <c r="EK22" s="36">
        <v>0</v>
      </c>
      <c r="EL22" s="27">
        <f t="shared" si="436"/>
        <v>0</v>
      </c>
      <c r="EM22" s="36">
        <v>0</v>
      </c>
      <c r="EN22" s="27">
        <f t="shared" si="437"/>
        <v>0</v>
      </c>
      <c r="EO22" s="36">
        <v>0</v>
      </c>
      <c r="EP22" s="27">
        <f t="shared" si="438"/>
        <v>0</v>
      </c>
      <c r="EQ22" s="36">
        <v>0</v>
      </c>
      <c r="ER22" s="27">
        <f t="shared" si="439"/>
        <v>0</v>
      </c>
      <c r="ES22" s="36">
        <v>0</v>
      </c>
      <c r="ET22" s="27">
        <f t="shared" si="440"/>
        <v>0</v>
      </c>
      <c r="EU22" s="36">
        <v>0</v>
      </c>
      <c r="EV22" s="27">
        <f t="shared" si="441"/>
        <v>0</v>
      </c>
      <c r="EW22" s="36">
        <v>1</v>
      </c>
      <c r="EX22" s="27">
        <f t="shared" si="442"/>
        <v>5</v>
      </c>
      <c r="EY22" s="36">
        <v>0</v>
      </c>
      <c r="EZ22" s="27">
        <f t="shared" si="443"/>
        <v>0</v>
      </c>
      <c r="FA22" s="36">
        <v>0</v>
      </c>
      <c r="FB22" s="27">
        <f t="shared" si="444"/>
        <v>0</v>
      </c>
      <c r="FC22" s="36">
        <v>0</v>
      </c>
      <c r="FD22" s="27">
        <f t="shared" si="445"/>
        <v>0</v>
      </c>
      <c r="FE22" s="36">
        <v>0</v>
      </c>
      <c r="FF22" s="27">
        <f t="shared" si="446"/>
        <v>0</v>
      </c>
      <c r="FG22" s="36">
        <v>0</v>
      </c>
      <c r="FH22" s="27">
        <f t="shared" si="447"/>
        <v>0</v>
      </c>
      <c r="FI22" s="36">
        <v>0</v>
      </c>
      <c r="FJ22" s="27">
        <f t="shared" si="448"/>
        <v>0</v>
      </c>
      <c r="FK22" s="36">
        <v>0</v>
      </c>
      <c r="FL22" s="27">
        <f t="shared" si="449"/>
        <v>0</v>
      </c>
      <c r="FM22" s="36">
        <v>0</v>
      </c>
      <c r="FN22" s="27">
        <f t="shared" si="450"/>
        <v>0</v>
      </c>
      <c r="FO22" s="36">
        <v>0</v>
      </c>
      <c r="FP22" s="27">
        <f t="shared" si="451"/>
        <v>0</v>
      </c>
      <c r="FQ22" s="36">
        <v>0</v>
      </c>
      <c r="FR22" s="27">
        <f t="shared" si="452"/>
        <v>0</v>
      </c>
      <c r="FS22" s="36">
        <v>0</v>
      </c>
      <c r="FT22" s="27">
        <f t="shared" si="453"/>
        <v>0</v>
      </c>
      <c r="FU22" s="36">
        <v>0</v>
      </c>
      <c r="FV22" s="27">
        <f t="shared" si="454"/>
        <v>0</v>
      </c>
      <c r="FW22" s="36">
        <v>0</v>
      </c>
      <c r="FX22" s="27">
        <f t="shared" si="455"/>
        <v>0</v>
      </c>
      <c r="FY22" s="36">
        <v>0</v>
      </c>
      <c r="FZ22" s="27">
        <f t="shared" si="456"/>
        <v>0</v>
      </c>
      <c r="GA22" s="36">
        <v>0</v>
      </c>
      <c r="GB22" s="27">
        <f t="shared" si="457"/>
        <v>0</v>
      </c>
      <c r="GC22" s="36">
        <v>0</v>
      </c>
      <c r="GD22" s="27">
        <f t="shared" si="458"/>
        <v>0</v>
      </c>
      <c r="GE22" s="36">
        <v>0</v>
      </c>
      <c r="GF22" s="27">
        <f t="shared" si="459"/>
        <v>0</v>
      </c>
    </row>
    <row r="23" spans="1:188" ht="15.75" customHeight="1" x14ac:dyDescent="0.25">
      <c r="A23" s="12" t="s">
        <v>322</v>
      </c>
      <c r="B23" s="13">
        <v>5</v>
      </c>
      <c r="C23" s="38">
        <f t="shared" si="185"/>
        <v>2.0833333333333332E-2</v>
      </c>
      <c r="D23" s="35"/>
      <c r="E23" s="36">
        <v>1</v>
      </c>
      <c r="F23" s="27">
        <f t="shared" si="369"/>
        <v>5</v>
      </c>
      <c r="G23" s="36">
        <v>0</v>
      </c>
      <c r="H23" s="27">
        <f t="shared" si="460"/>
        <v>0</v>
      </c>
      <c r="I23" s="36">
        <v>0</v>
      </c>
      <c r="J23" s="27">
        <f t="shared" si="370"/>
        <v>0</v>
      </c>
      <c r="K23" s="36">
        <v>1</v>
      </c>
      <c r="L23" s="27">
        <f t="shared" si="371"/>
        <v>5</v>
      </c>
      <c r="M23" s="36">
        <v>1</v>
      </c>
      <c r="N23" s="27">
        <f t="shared" si="372"/>
        <v>5</v>
      </c>
      <c r="O23" s="47">
        <v>0</v>
      </c>
      <c r="P23" s="45">
        <f t="shared" si="373"/>
        <v>0</v>
      </c>
      <c r="Q23" s="36">
        <v>0.4</v>
      </c>
      <c r="R23" s="27">
        <f t="shared" si="374"/>
        <v>2</v>
      </c>
      <c r="S23" s="36">
        <v>1</v>
      </c>
      <c r="T23" s="27">
        <f t="shared" si="375"/>
        <v>5</v>
      </c>
      <c r="U23" s="36">
        <v>0</v>
      </c>
      <c r="V23" s="27">
        <f t="shared" si="376"/>
        <v>0</v>
      </c>
      <c r="W23" s="36">
        <v>1</v>
      </c>
      <c r="X23" s="27">
        <f t="shared" si="377"/>
        <v>5</v>
      </c>
      <c r="Y23" s="36">
        <v>1</v>
      </c>
      <c r="Z23" s="27">
        <f t="shared" si="378"/>
        <v>5</v>
      </c>
      <c r="AA23" s="36">
        <v>0</v>
      </c>
      <c r="AB23" s="27">
        <f t="shared" si="379"/>
        <v>0</v>
      </c>
      <c r="AC23" s="36">
        <v>1</v>
      </c>
      <c r="AD23" s="27">
        <f t="shared" si="380"/>
        <v>5</v>
      </c>
      <c r="AE23" s="36">
        <v>0</v>
      </c>
      <c r="AF23" s="27">
        <f t="shared" si="381"/>
        <v>0</v>
      </c>
      <c r="AG23" s="36">
        <v>0</v>
      </c>
      <c r="AH23" s="27">
        <f t="shared" si="382"/>
        <v>0</v>
      </c>
      <c r="AI23" s="36">
        <v>0</v>
      </c>
      <c r="AJ23" s="27">
        <f t="shared" si="383"/>
        <v>0</v>
      </c>
      <c r="AK23" s="36">
        <v>0</v>
      </c>
      <c r="AL23" s="27">
        <f t="shared" si="384"/>
        <v>0</v>
      </c>
      <c r="AM23" s="36">
        <v>0</v>
      </c>
      <c r="AN23" s="27">
        <f t="shared" si="385"/>
        <v>0</v>
      </c>
      <c r="AO23" s="36">
        <v>0</v>
      </c>
      <c r="AP23" s="27">
        <f t="shared" si="386"/>
        <v>0</v>
      </c>
      <c r="AQ23" s="36">
        <v>1</v>
      </c>
      <c r="AR23" s="27">
        <f t="shared" si="387"/>
        <v>5</v>
      </c>
      <c r="AS23" s="36">
        <v>0</v>
      </c>
      <c r="AT23" s="27">
        <f t="shared" si="388"/>
        <v>0</v>
      </c>
      <c r="AU23" s="36">
        <v>0</v>
      </c>
      <c r="AV23" s="27">
        <f t="shared" si="389"/>
        <v>0</v>
      </c>
      <c r="AW23" s="36">
        <v>0</v>
      </c>
      <c r="AX23" s="27">
        <f t="shared" si="390"/>
        <v>0</v>
      </c>
      <c r="AY23" s="36">
        <v>0</v>
      </c>
      <c r="AZ23" s="27">
        <f t="shared" si="391"/>
        <v>0</v>
      </c>
      <c r="BA23" s="36">
        <v>1</v>
      </c>
      <c r="BB23" s="27">
        <f t="shared" si="392"/>
        <v>5</v>
      </c>
      <c r="BC23" s="36">
        <v>0</v>
      </c>
      <c r="BD23" s="27">
        <f t="shared" si="393"/>
        <v>0</v>
      </c>
      <c r="BE23" s="36">
        <v>1</v>
      </c>
      <c r="BF23" s="27">
        <f t="shared" si="394"/>
        <v>5</v>
      </c>
      <c r="BG23" s="36">
        <v>1</v>
      </c>
      <c r="BH23" s="27">
        <f t="shared" si="395"/>
        <v>5</v>
      </c>
      <c r="BI23" s="36">
        <v>0</v>
      </c>
      <c r="BJ23" s="27">
        <f t="shared" si="396"/>
        <v>0</v>
      </c>
      <c r="BK23" s="36">
        <v>1</v>
      </c>
      <c r="BL23" s="27">
        <f t="shared" si="397"/>
        <v>5</v>
      </c>
      <c r="BM23" s="36">
        <v>0</v>
      </c>
      <c r="BN23" s="27">
        <f t="shared" si="398"/>
        <v>0</v>
      </c>
      <c r="BO23" s="36">
        <v>0</v>
      </c>
      <c r="BP23" s="27">
        <f t="shared" si="399"/>
        <v>0</v>
      </c>
      <c r="BQ23" s="36">
        <v>0</v>
      </c>
      <c r="BR23" s="27">
        <f t="shared" si="400"/>
        <v>0</v>
      </c>
      <c r="BS23" s="36">
        <v>0</v>
      </c>
      <c r="BT23" s="27">
        <f t="shared" si="401"/>
        <v>0</v>
      </c>
      <c r="BU23" s="36">
        <v>1</v>
      </c>
      <c r="BV23" s="27">
        <f t="shared" si="402"/>
        <v>5</v>
      </c>
      <c r="BW23" s="36">
        <v>0</v>
      </c>
      <c r="BX23" s="27">
        <f t="shared" si="403"/>
        <v>0</v>
      </c>
      <c r="BY23" s="36">
        <v>0</v>
      </c>
      <c r="BZ23" s="27">
        <f t="shared" si="404"/>
        <v>0</v>
      </c>
      <c r="CA23" s="36">
        <v>0</v>
      </c>
      <c r="CB23" s="27">
        <f t="shared" si="405"/>
        <v>0</v>
      </c>
      <c r="CC23" s="36">
        <v>1</v>
      </c>
      <c r="CD23" s="27">
        <f t="shared" si="406"/>
        <v>5</v>
      </c>
      <c r="CE23" s="36">
        <v>1</v>
      </c>
      <c r="CF23" s="27">
        <f t="shared" si="407"/>
        <v>5</v>
      </c>
      <c r="CG23" s="36">
        <v>0</v>
      </c>
      <c r="CH23" s="27">
        <f t="shared" si="408"/>
        <v>0</v>
      </c>
      <c r="CI23" s="36">
        <v>1</v>
      </c>
      <c r="CJ23" s="27">
        <f t="shared" si="409"/>
        <v>5</v>
      </c>
      <c r="CK23" s="36">
        <v>1</v>
      </c>
      <c r="CL23" s="27">
        <f t="shared" si="410"/>
        <v>5</v>
      </c>
      <c r="CM23" s="36">
        <v>1</v>
      </c>
      <c r="CN23" s="27">
        <f t="shared" si="411"/>
        <v>5</v>
      </c>
      <c r="CO23" s="36">
        <v>0</v>
      </c>
      <c r="CP23" s="27">
        <f t="shared" si="412"/>
        <v>0</v>
      </c>
      <c r="CQ23" s="36">
        <v>1</v>
      </c>
      <c r="CR23" s="27">
        <f t="shared" si="413"/>
        <v>5</v>
      </c>
      <c r="CS23" s="36">
        <v>0</v>
      </c>
      <c r="CT23" s="27">
        <f t="shared" si="414"/>
        <v>0</v>
      </c>
      <c r="CU23" s="36">
        <v>0</v>
      </c>
      <c r="CV23" s="27">
        <f t="shared" si="415"/>
        <v>0</v>
      </c>
      <c r="CW23" s="36">
        <v>0</v>
      </c>
      <c r="CX23" s="27">
        <f t="shared" si="416"/>
        <v>0</v>
      </c>
      <c r="CY23" s="36">
        <v>0</v>
      </c>
      <c r="CZ23" s="27">
        <f t="shared" si="417"/>
        <v>0</v>
      </c>
      <c r="DA23" s="36">
        <v>0</v>
      </c>
      <c r="DB23" s="27">
        <f t="shared" si="418"/>
        <v>0</v>
      </c>
      <c r="DC23" s="36">
        <v>0</v>
      </c>
      <c r="DD23" s="27">
        <f t="shared" si="419"/>
        <v>0</v>
      </c>
      <c r="DE23" s="36">
        <v>0</v>
      </c>
      <c r="DF23" s="27">
        <f t="shared" si="420"/>
        <v>0</v>
      </c>
      <c r="DG23" s="36">
        <v>1</v>
      </c>
      <c r="DH23" s="27">
        <f t="shared" si="421"/>
        <v>5</v>
      </c>
      <c r="DI23" s="36">
        <v>1</v>
      </c>
      <c r="DJ23" s="27">
        <f t="shared" si="422"/>
        <v>5</v>
      </c>
      <c r="DK23" s="36">
        <v>1</v>
      </c>
      <c r="DL23" s="27">
        <f t="shared" si="423"/>
        <v>5</v>
      </c>
      <c r="DM23" s="36">
        <v>1</v>
      </c>
      <c r="DN23" s="27">
        <f t="shared" si="424"/>
        <v>5</v>
      </c>
      <c r="DO23" s="36">
        <v>1</v>
      </c>
      <c r="DP23" s="27">
        <f t="shared" si="425"/>
        <v>5</v>
      </c>
      <c r="DQ23" s="36">
        <v>0</v>
      </c>
      <c r="DR23" s="27">
        <f t="shared" si="426"/>
        <v>0</v>
      </c>
      <c r="DS23" s="36">
        <v>0</v>
      </c>
      <c r="DT23" s="27">
        <f t="shared" si="427"/>
        <v>0</v>
      </c>
      <c r="DU23" s="36">
        <v>0</v>
      </c>
      <c r="DV23" s="27">
        <f t="shared" si="428"/>
        <v>0</v>
      </c>
      <c r="DW23" s="36">
        <v>1</v>
      </c>
      <c r="DX23" s="27">
        <f t="shared" si="429"/>
        <v>5</v>
      </c>
      <c r="DY23" s="36">
        <v>0</v>
      </c>
      <c r="DZ23" s="27">
        <f t="shared" si="430"/>
        <v>0</v>
      </c>
      <c r="EA23" s="36">
        <v>0</v>
      </c>
      <c r="EB23" s="27">
        <f t="shared" si="431"/>
        <v>0</v>
      </c>
      <c r="EC23" s="36">
        <v>0</v>
      </c>
      <c r="ED23" s="27">
        <f t="shared" si="432"/>
        <v>0</v>
      </c>
      <c r="EE23" s="36">
        <v>0</v>
      </c>
      <c r="EF23" s="27">
        <f t="shared" si="433"/>
        <v>0</v>
      </c>
      <c r="EG23" s="36">
        <v>0</v>
      </c>
      <c r="EH23" s="27">
        <f t="shared" si="434"/>
        <v>0</v>
      </c>
      <c r="EI23" s="36">
        <v>1</v>
      </c>
      <c r="EJ23" s="27">
        <f t="shared" si="435"/>
        <v>5</v>
      </c>
      <c r="EK23" s="36">
        <v>0</v>
      </c>
      <c r="EL23" s="27">
        <f t="shared" si="436"/>
        <v>0</v>
      </c>
      <c r="EM23" s="36">
        <v>1</v>
      </c>
      <c r="EN23" s="27">
        <f t="shared" si="437"/>
        <v>5</v>
      </c>
      <c r="EO23" s="36">
        <v>0</v>
      </c>
      <c r="EP23" s="27">
        <f t="shared" si="438"/>
        <v>0</v>
      </c>
      <c r="EQ23" s="36">
        <v>0</v>
      </c>
      <c r="ER23" s="27">
        <f t="shared" si="439"/>
        <v>0</v>
      </c>
      <c r="ES23" s="36">
        <v>0</v>
      </c>
      <c r="ET23" s="27">
        <f t="shared" si="440"/>
        <v>0</v>
      </c>
      <c r="EU23" s="36">
        <v>1</v>
      </c>
      <c r="EV23" s="27">
        <f t="shared" si="441"/>
        <v>5</v>
      </c>
      <c r="EW23" s="36">
        <v>1</v>
      </c>
      <c r="EX23" s="27">
        <f t="shared" si="442"/>
        <v>5</v>
      </c>
      <c r="EY23" s="36">
        <v>0</v>
      </c>
      <c r="EZ23" s="27">
        <f t="shared" si="443"/>
        <v>0</v>
      </c>
      <c r="FA23" s="36">
        <v>0</v>
      </c>
      <c r="FB23" s="27">
        <f t="shared" si="444"/>
        <v>0</v>
      </c>
      <c r="FC23" s="36">
        <v>0</v>
      </c>
      <c r="FD23" s="27">
        <f t="shared" si="445"/>
        <v>0</v>
      </c>
      <c r="FE23" s="36">
        <v>0</v>
      </c>
      <c r="FF23" s="27">
        <f t="shared" si="446"/>
        <v>0</v>
      </c>
      <c r="FG23" s="36">
        <v>0</v>
      </c>
      <c r="FH23" s="27">
        <f t="shared" si="447"/>
        <v>0</v>
      </c>
      <c r="FI23" s="36">
        <v>0</v>
      </c>
      <c r="FJ23" s="27">
        <f t="shared" si="448"/>
        <v>0</v>
      </c>
      <c r="FK23" s="36">
        <v>0</v>
      </c>
      <c r="FL23" s="27">
        <f t="shared" si="449"/>
        <v>0</v>
      </c>
      <c r="FM23" s="36">
        <v>0</v>
      </c>
      <c r="FN23" s="27">
        <f t="shared" si="450"/>
        <v>0</v>
      </c>
      <c r="FO23" s="36">
        <v>0</v>
      </c>
      <c r="FP23" s="27">
        <f t="shared" si="451"/>
        <v>0</v>
      </c>
      <c r="FQ23" s="36">
        <v>0</v>
      </c>
      <c r="FR23" s="27">
        <f t="shared" si="452"/>
        <v>0</v>
      </c>
      <c r="FS23" s="36">
        <v>0</v>
      </c>
      <c r="FT23" s="27">
        <f t="shared" si="453"/>
        <v>0</v>
      </c>
      <c r="FU23" s="36">
        <v>0</v>
      </c>
      <c r="FV23" s="27">
        <f t="shared" si="454"/>
        <v>0</v>
      </c>
      <c r="FW23" s="36">
        <v>0</v>
      </c>
      <c r="FX23" s="27">
        <f t="shared" si="455"/>
        <v>0</v>
      </c>
      <c r="FY23" s="36">
        <v>1</v>
      </c>
      <c r="FZ23" s="27">
        <f t="shared" si="456"/>
        <v>5</v>
      </c>
      <c r="GA23" s="36">
        <v>1</v>
      </c>
      <c r="GB23" s="27">
        <f t="shared" si="457"/>
        <v>5</v>
      </c>
      <c r="GC23" s="36">
        <v>0</v>
      </c>
      <c r="GD23" s="27">
        <f t="shared" si="458"/>
        <v>0</v>
      </c>
      <c r="GE23" s="36">
        <v>1</v>
      </c>
      <c r="GF23" s="27">
        <f t="shared" si="459"/>
        <v>5</v>
      </c>
    </row>
    <row r="24" spans="1:188" ht="15.75" customHeight="1" x14ac:dyDescent="0.25">
      <c r="A24" s="12"/>
      <c r="B24" s="13"/>
      <c r="C24" s="35">
        <f>SUM(C17:C23)</f>
        <v>0.22916666666666666</v>
      </c>
      <c r="D24" s="35"/>
      <c r="E24" s="36"/>
      <c r="F24" s="27"/>
      <c r="G24" s="36"/>
      <c r="H24" s="27"/>
      <c r="I24" s="36"/>
      <c r="J24" s="27"/>
      <c r="K24" s="36"/>
      <c r="L24" s="27"/>
      <c r="M24" s="36"/>
      <c r="N24" s="27"/>
      <c r="O24" s="47"/>
      <c r="P24" s="45"/>
      <c r="Q24" s="36"/>
      <c r="R24" s="27"/>
      <c r="S24" s="36"/>
      <c r="T24" s="27"/>
      <c r="U24" s="36"/>
      <c r="V24" s="27"/>
      <c r="W24" s="36"/>
      <c r="X24" s="27"/>
      <c r="Y24" s="36"/>
      <c r="Z24" s="27"/>
      <c r="AA24" s="36"/>
      <c r="AB24" s="27"/>
      <c r="AC24" s="36"/>
      <c r="AD24" s="27"/>
      <c r="AE24" s="36"/>
      <c r="AF24" s="27"/>
      <c r="AG24" s="36"/>
      <c r="AH24" s="27"/>
      <c r="AI24" s="36"/>
      <c r="AJ24" s="27"/>
      <c r="AK24" s="36"/>
      <c r="AL24" s="27"/>
      <c r="AM24" s="36"/>
      <c r="AN24" s="27"/>
      <c r="AO24" s="36"/>
      <c r="AP24" s="27"/>
      <c r="AQ24" s="36"/>
      <c r="AR24" s="27"/>
      <c r="AS24" s="36"/>
      <c r="AT24" s="27"/>
      <c r="AU24" s="36"/>
      <c r="AV24" s="27"/>
      <c r="AW24" s="36"/>
      <c r="AX24" s="27"/>
      <c r="AY24" s="36"/>
      <c r="AZ24" s="27"/>
      <c r="BA24" s="36"/>
      <c r="BB24" s="27"/>
      <c r="BC24" s="36"/>
      <c r="BD24" s="27">
        <f>IF(BA20="Y",$B20,0)</f>
        <v>5</v>
      </c>
      <c r="BE24" s="36"/>
      <c r="BF24" s="27"/>
      <c r="BG24" s="36"/>
      <c r="BH24" s="27"/>
      <c r="BI24" s="36"/>
      <c r="BJ24" s="27"/>
      <c r="BK24" s="36"/>
      <c r="BL24" s="27"/>
      <c r="BM24" s="36"/>
      <c r="BN24" s="27"/>
      <c r="BO24" s="36"/>
      <c r="BP24" s="27"/>
      <c r="BQ24" s="36"/>
      <c r="BR24" s="27"/>
      <c r="BS24" s="36"/>
      <c r="BT24" s="27"/>
      <c r="BU24" s="36"/>
      <c r="BV24" s="27"/>
      <c r="BW24" s="36"/>
      <c r="BX24" s="27"/>
      <c r="BY24" s="36"/>
      <c r="BZ24" s="27"/>
      <c r="CA24" s="36"/>
      <c r="CB24" s="27"/>
      <c r="CC24" s="36"/>
      <c r="CD24" s="27"/>
      <c r="CE24" s="36"/>
      <c r="CF24" s="27"/>
      <c r="CG24" s="36"/>
      <c r="CH24" s="27"/>
      <c r="CI24" s="36"/>
      <c r="CJ24" s="27"/>
      <c r="CK24" s="36"/>
      <c r="CL24" s="27"/>
      <c r="CM24" s="36"/>
      <c r="CN24" s="27"/>
      <c r="CO24" s="36"/>
      <c r="CP24" s="27"/>
      <c r="CQ24" s="36"/>
      <c r="CR24" s="27"/>
      <c r="CS24" s="36"/>
      <c r="CT24" s="27"/>
      <c r="CU24" s="36"/>
      <c r="CV24" s="27"/>
      <c r="CW24" s="36"/>
      <c r="CX24" s="27"/>
      <c r="CY24" s="36"/>
      <c r="CZ24" s="27"/>
      <c r="DA24" s="36"/>
      <c r="DB24" s="27"/>
      <c r="DC24" s="36"/>
      <c r="DD24" s="27"/>
      <c r="DE24" s="36"/>
      <c r="DF24" s="27"/>
      <c r="DG24" s="36"/>
      <c r="DH24" s="27"/>
      <c r="DI24" s="36"/>
      <c r="DJ24" s="27"/>
      <c r="DK24" s="36"/>
      <c r="DL24" s="27"/>
      <c r="DM24" s="36"/>
      <c r="DN24" s="27"/>
      <c r="DO24" s="36"/>
      <c r="DP24" s="27"/>
      <c r="DQ24" s="36"/>
      <c r="DR24" s="27"/>
      <c r="DS24" s="36"/>
      <c r="DT24" s="27"/>
      <c r="DU24" s="36"/>
      <c r="DV24" s="27"/>
      <c r="DW24" s="36"/>
      <c r="DX24" s="27"/>
      <c r="DY24" s="36"/>
      <c r="DZ24" s="27"/>
      <c r="EA24" s="36"/>
      <c r="EB24" s="27"/>
      <c r="EC24" s="36"/>
      <c r="ED24" s="27"/>
      <c r="EE24" s="36"/>
      <c r="EF24" s="27"/>
      <c r="EG24" s="36"/>
      <c r="EH24" s="27"/>
      <c r="EI24" s="36"/>
      <c r="EJ24" s="27"/>
      <c r="EK24" s="36"/>
      <c r="EL24" s="27"/>
      <c r="EM24" s="36"/>
      <c r="EN24" s="27"/>
      <c r="EO24" s="36"/>
      <c r="EP24" s="27"/>
      <c r="EQ24" s="36"/>
      <c r="ER24" s="27"/>
      <c r="ES24" s="36"/>
      <c r="ET24" s="27"/>
      <c r="EU24" s="36"/>
      <c r="EV24" s="27"/>
      <c r="EW24" s="36"/>
      <c r="EX24" s="27"/>
      <c r="EY24" s="36"/>
      <c r="EZ24" s="27"/>
      <c r="FA24" s="36"/>
      <c r="FB24" s="27"/>
      <c r="FC24" s="36"/>
      <c r="FD24" s="27"/>
      <c r="FE24" s="36"/>
      <c r="FF24" s="27"/>
      <c r="FG24" s="36"/>
      <c r="FH24" s="27"/>
      <c r="FI24" s="36"/>
      <c r="FJ24" s="27"/>
      <c r="FK24" s="36"/>
      <c r="FL24" s="27"/>
      <c r="FM24" s="36"/>
      <c r="FN24" s="27"/>
      <c r="FO24" s="36"/>
      <c r="FP24" s="27"/>
      <c r="FQ24" s="36"/>
      <c r="FR24" s="27"/>
      <c r="FS24" s="36"/>
      <c r="FT24" s="27"/>
      <c r="FU24" s="36"/>
      <c r="FV24" s="27"/>
      <c r="FW24" s="36"/>
      <c r="FX24" s="27"/>
      <c r="FY24" s="36"/>
      <c r="FZ24" s="27"/>
      <c r="GA24" s="36"/>
      <c r="GB24" s="27"/>
      <c r="GC24" s="36"/>
      <c r="GD24" s="27"/>
      <c r="GE24" s="36"/>
      <c r="GF24" s="27"/>
    </row>
    <row r="25" spans="1:188" ht="15.75" customHeight="1" x14ac:dyDescent="0.3">
      <c r="A25" s="8" t="s">
        <v>323</v>
      </c>
      <c r="B25" s="7"/>
      <c r="C25" s="35"/>
      <c r="D25" s="35"/>
      <c r="O25" s="44"/>
      <c r="P25" s="44"/>
    </row>
    <row r="26" spans="1:188" ht="15.75" customHeight="1" x14ac:dyDescent="0.25">
      <c r="A26" s="12" t="s">
        <v>324</v>
      </c>
      <c r="B26" s="13">
        <v>70</v>
      </c>
      <c r="C26" s="35">
        <f>B26/$B$3</f>
        <v>0.29166666666666669</v>
      </c>
      <c r="D26" s="35"/>
      <c r="E26" s="36">
        <v>1</v>
      </c>
      <c r="F26" s="27">
        <f>E26*$B$26</f>
        <v>70</v>
      </c>
      <c r="G26" s="36">
        <v>0.1</v>
      </c>
      <c r="H26" s="27">
        <f>G26*$B$26</f>
        <v>7</v>
      </c>
      <c r="I26" s="36">
        <v>1</v>
      </c>
      <c r="J26" s="27">
        <f>I26*$B26</f>
        <v>70</v>
      </c>
      <c r="K26" s="36">
        <v>0.75</v>
      </c>
      <c r="L26" s="27">
        <f>K26*$B26</f>
        <v>52.5</v>
      </c>
      <c r="M26" s="36">
        <v>0.9</v>
      </c>
      <c r="N26" s="27">
        <f>M26*$B26</f>
        <v>63</v>
      </c>
      <c r="O26" s="47">
        <v>0</v>
      </c>
      <c r="P26" s="45">
        <f>O26*$B26</f>
        <v>0</v>
      </c>
      <c r="Q26" s="36">
        <v>0.9</v>
      </c>
      <c r="R26" s="27">
        <f>Q26*$B26</f>
        <v>63</v>
      </c>
      <c r="S26" s="36">
        <v>1</v>
      </c>
      <c r="T26" s="27">
        <f>S26*$B26</f>
        <v>70</v>
      </c>
      <c r="U26" s="36">
        <v>0.2</v>
      </c>
      <c r="V26" s="27">
        <f>U26*$B26</f>
        <v>14</v>
      </c>
      <c r="W26" s="36">
        <v>1</v>
      </c>
      <c r="X26" s="27">
        <f>W26*$B26</f>
        <v>70</v>
      </c>
      <c r="Y26" s="36">
        <v>0.9</v>
      </c>
      <c r="Z26" s="27">
        <f>Y26*$B26</f>
        <v>63</v>
      </c>
      <c r="AA26" s="36">
        <v>0.2</v>
      </c>
      <c r="AB26" s="27">
        <f>AA26*$B26</f>
        <v>14</v>
      </c>
      <c r="AC26" s="36">
        <v>0.9</v>
      </c>
      <c r="AD26" s="27">
        <f>AC26*$B26</f>
        <v>63</v>
      </c>
      <c r="AE26" s="36">
        <v>1</v>
      </c>
      <c r="AF26" s="27">
        <f>AE26*$B26</f>
        <v>70</v>
      </c>
      <c r="AG26" s="36">
        <v>0.2</v>
      </c>
      <c r="AH26" s="27">
        <f>AG26*$B26</f>
        <v>14</v>
      </c>
      <c r="AI26" s="36">
        <v>0.7</v>
      </c>
      <c r="AJ26" s="27">
        <f>AI26*$B26</f>
        <v>49</v>
      </c>
      <c r="AK26" s="36">
        <v>1</v>
      </c>
      <c r="AL26" s="27">
        <f>AK26*$B26</f>
        <v>70</v>
      </c>
      <c r="AM26" s="36">
        <v>1</v>
      </c>
      <c r="AN26" s="27">
        <f>AM26*$B26</f>
        <v>70</v>
      </c>
      <c r="AO26" s="36">
        <v>0.2</v>
      </c>
      <c r="AP26" s="27">
        <f>AO26*$B26</f>
        <v>14</v>
      </c>
      <c r="AQ26" s="36">
        <v>1</v>
      </c>
      <c r="AR26" s="27">
        <f>AQ26*$B26</f>
        <v>70</v>
      </c>
      <c r="AS26" s="36">
        <v>0</v>
      </c>
      <c r="AT26" s="27">
        <f>AS26*$B26</f>
        <v>0</v>
      </c>
      <c r="AU26" s="36">
        <v>0.75</v>
      </c>
      <c r="AV26" s="27">
        <f>AU26*$B26</f>
        <v>52.5</v>
      </c>
      <c r="AW26" s="36">
        <v>1</v>
      </c>
      <c r="AX26" s="27">
        <f>AW26*$B26</f>
        <v>70</v>
      </c>
      <c r="AY26" s="36">
        <v>0</v>
      </c>
      <c r="AZ26" s="27">
        <f>AY26*$B26</f>
        <v>0</v>
      </c>
      <c r="BA26" s="36">
        <v>1</v>
      </c>
      <c r="BB26" s="27">
        <f>BA26*$B26</f>
        <v>70</v>
      </c>
      <c r="BC26" s="36">
        <v>0.7</v>
      </c>
      <c r="BD26" s="27">
        <f>BC26*$B26</f>
        <v>49</v>
      </c>
      <c r="BE26" s="36">
        <v>1</v>
      </c>
      <c r="BF26" s="27">
        <f>BE26*$B26</f>
        <v>70</v>
      </c>
      <c r="BG26" s="36">
        <v>1</v>
      </c>
      <c r="BH26" s="27">
        <f>BG26*$B26</f>
        <v>70</v>
      </c>
      <c r="BI26" s="36">
        <v>0.2</v>
      </c>
      <c r="BJ26" s="27">
        <f>BI26*$B26</f>
        <v>14</v>
      </c>
      <c r="BK26" s="36">
        <v>1</v>
      </c>
      <c r="BL26" s="27">
        <f>BK26*$B26</f>
        <v>70</v>
      </c>
      <c r="BM26" s="36">
        <v>0.2</v>
      </c>
      <c r="BN26" s="27">
        <f>BM26*$B26</f>
        <v>14</v>
      </c>
      <c r="BO26" s="36">
        <v>0.6</v>
      </c>
      <c r="BP26" s="27">
        <f>BO26*$B26</f>
        <v>42</v>
      </c>
      <c r="BQ26" s="36">
        <v>0</v>
      </c>
      <c r="BR26" s="27">
        <f>BQ26*$B26</f>
        <v>0</v>
      </c>
      <c r="BS26" s="36">
        <v>0.9</v>
      </c>
      <c r="BT26" s="27">
        <f>BS26*$B26</f>
        <v>63</v>
      </c>
      <c r="BU26" s="36">
        <v>1</v>
      </c>
      <c r="BV26" s="27">
        <f>BU26*$B26</f>
        <v>70</v>
      </c>
      <c r="BW26" s="36">
        <v>0.7</v>
      </c>
      <c r="BX26" s="27">
        <f>BW26*$B26</f>
        <v>49</v>
      </c>
      <c r="BY26" s="36">
        <v>0</v>
      </c>
      <c r="BZ26" s="27">
        <f>BY26*$B26</f>
        <v>0</v>
      </c>
      <c r="CA26" s="36">
        <v>0.2</v>
      </c>
      <c r="CB26" s="27">
        <f>CA26*$B26</f>
        <v>14</v>
      </c>
      <c r="CC26" s="36">
        <v>1</v>
      </c>
      <c r="CD26" s="27">
        <f>CC26*$B26</f>
        <v>70</v>
      </c>
      <c r="CE26" s="36">
        <v>1</v>
      </c>
      <c r="CF26" s="27">
        <f>CE26*$B26</f>
        <v>70</v>
      </c>
      <c r="CG26" s="36">
        <v>0.9</v>
      </c>
      <c r="CH26" s="27">
        <f>CG26*$B26</f>
        <v>63</v>
      </c>
      <c r="CI26" s="36">
        <v>0.9</v>
      </c>
      <c r="CJ26" s="27">
        <f>CI26*$B26</f>
        <v>63</v>
      </c>
      <c r="CK26" s="36">
        <v>0.9</v>
      </c>
      <c r="CL26" s="27">
        <f>CK26*$B26</f>
        <v>63</v>
      </c>
      <c r="CM26" s="36">
        <v>0.9</v>
      </c>
      <c r="CN26" s="27">
        <f>CM26*$B26</f>
        <v>63</v>
      </c>
      <c r="CO26" s="36">
        <v>0.9</v>
      </c>
      <c r="CP26" s="27">
        <f>CO26*$B26</f>
        <v>63</v>
      </c>
      <c r="CQ26" s="36">
        <v>1</v>
      </c>
      <c r="CR26" s="27">
        <f>CQ26*$B26</f>
        <v>70</v>
      </c>
      <c r="CS26" s="36">
        <v>0.9</v>
      </c>
      <c r="CT26" s="27">
        <f>CS26*$B26</f>
        <v>63</v>
      </c>
      <c r="CU26" s="36">
        <v>1</v>
      </c>
      <c r="CV26" s="27">
        <f>CU26*$B26</f>
        <v>70</v>
      </c>
      <c r="CW26" s="36">
        <v>1</v>
      </c>
      <c r="CX26" s="27">
        <f>CW26*$B26</f>
        <v>70</v>
      </c>
      <c r="CY26" s="36">
        <v>0.9</v>
      </c>
      <c r="CZ26" s="27">
        <f>CY26*$B26</f>
        <v>63</v>
      </c>
      <c r="DA26" s="36">
        <v>0</v>
      </c>
      <c r="DB26" s="27">
        <f>DA26*$B26</f>
        <v>0</v>
      </c>
      <c r="DC26" s="36">
        <v>0.2</v>
      </c>
      <c r="DD26" s="27">
        <f>DC26*$B26</f>
        <v>14</v>
      </c>
      <c r="DE26" s="36">
        <v>0.2</v>
      </c>
      <c r="DF26" s="27">
        <f>DE26*$B26</f>
        <v>14</v>
      </c>
      <c r="DG26" s="36">
        <v>1</v>
      </c>
      <c r="DH26" s="27">
        <f>DG26*$B26</f>
        <v>70</v>
      </c>
      <c r="DI26" s="36">
        <v>1</v>
      </c>
      <c r="DJ26" s="27">
        <f>DI26*$B26</f>
        <v>70</v>
      </c>
      <c r="DK26" s="36">
        <v>1</v>
      </c>
      <c r="DL26" s="27">
        <f>DK26*$B26</f>
        <v>70</v>
      </c>
      <c r="DM26" s="36">
        <v>0.9</v>
      </c>
      <c r="DN26" s="27">
        <f>DM26*$B26</f>
        <v>63</v>
      </c>
      <c r="DO26" s="36">
        <v>0.9</v>
      </c>
      <c r="DP26" s="27">
        <f>DO26*$B26</f>
        <v>63</v>
      </c>
      <c r="DQ26" s="36">
        <v>0.7</v>
      </c>
      <c r="DR26" s="27">
        <f>DQ26*$B26</f>
        <v>49</v>
      </c>
      <c r="DS26" s="36">
        <v>0</v>
      </c>
      <c r="DT26" s="27">
        <f>DS26*$B26</f>
        <v>0</v>
      </c>
      <c r="DU26" s="36">
        <v>0</v>
      </c>
      <c r="DV26" s="27">
        <f>DU26*$B26</f>
        <v>0</v>
      </c>
      <c r="DW26" s="36">
        <v>0.9</v>
      </c>
      <c r="DX26" s="27">
        <f>DW26*$B26</f>
        <v>63</v>
      </c>
      <c r="DY26" s="36">
        <v>0</v>
      </c>
      <c r="DZ26" s="27">
        <f>DY26*$B26</f>
        <v>0</v>
      </c>
      <c r="EA26" s="36">
        <v>1</v>
      </c>
      <c r="EB26" s="27">
        <f>EA26*$B26</f>
        <v>70</v>
      </c>
      <c r="EC26" s="36">
        <v>0</v>
      </c>
      <c r="ED26" s="27">
        <f>EC26*$B26</f>
        <v>0</v>
      </c>
      <c r="EE26" s="36">
        <v>1</v>
      </c>
      <c r="EF26" s="27">
        <f>EE26*$B26</f>
        <v>70</v>
      </c>
      <c r="EG26" s="36">
        <v>1</v>
      </c>
      <c r="EH26" s="27">
        <f>EG26*$B26</f>
        <v>70</v>
      </c>
      <c r="EI26" s="36">
        <v>0.5</v>
      </c>
      <c r="EJ26" s="27">
        <f>EI26*$B26</f>
        <v>35</v>
      </c>
      <c r="EK26" s="36">
        <v>0</v>
      </c>
      <c r="EL26" s="27">
        <f>EK26*$B26</f>
        <v>0</v>
      </c>
      <c r="EM26" s="36">
        <v>0.7</v>
      </c>
      <c r="EN26" s="27">
        <f>EM26*$B26</f>
        <v>49</v>
      </c>
      <c r="EO26" s="36">
        <v>0</v>
      </c>
      <c r="EP26" s="27">
        <f>EO26*$B26</f>
        <v>0</v>
      </c>
      <c r="EQ26" s="36">
        <v>0.2</v>
      </c>
      <c r="ER26" s="27">
        <f>EQ26*$B26</f>
        <v>14</v>
      </c>
      <c r="ES26" s="36">
        <v>1</v>
      </c>
      <c r="ET26" s="27">
        <f>ES26*$B26</f>
        <v>70</v>
      </c>
      <c r="EU26" s="36">
        <v>1</v>
      </c>
      <c r="EV26" s="27">
        <f>EU26*$B26</f>
        <v>70</v>
      </c>
      <c r="EW26" s="36">
        <v>1</v>
      </c>
      <c r="EX26" s="27">
        <f>EW26*$B26</f>
        <v>70</v>
      </c>
      <c r="EY26" s="36">
        <v>0.9</v>
      </c>
      <c r="EZ26" s="27">
        <f>EY26*$B26</f>
        <v>63</v>
      </c>
      <c r="FA26" s="36">
        <v>0.2</v>
      </c>
      <c r="FB26" s="27">
        <f>FA26*$B26</f>
        <v>14</v>
      </c>
      <c r="FC26" s="36">
        <v>0.9</v>
      </c>
      <c r="FD26" s="27">
        <f>FC26*$B26</f>
        <v>63</v>
      </c>
      <c r="FE26" s="36">
        <v>0.7</v>
      </c>
      <c r="FF26" s="27">
        <f>FE26*$B26</f>
        <v>49</v>
      </c>
      <c r="FG26" s="36">
        <v>1</v>
      </c>
      <c r="FH26" s="27">
        <f>FG26*$B26</f>
        <v>70</v>
      </c>
      <c r="FI26" s="36">
        <v>0.7</v>
      </c>
      <c r="FJ26" s="27">
        <f>FI26*$B26</f>
        <v>49</v>
      </c>
      <c r="FK26" s="36">
        <v>0.7</v>
      </c>
      <c r="FL26" s="27">
        <f>FK26*$B26</f>
        <v>49</v>
      </c>
      <c r="FM26" s="36">
        <v>0.2</v>
      </c>
      <c r="FN26" s="27">
        <f>FM26*$B26</f>
        <v>14</v>
      </c>
      <c r="FO26" s="36">
        <v>1</v>
      </c>
      <c r="FP26" s="27">
        <f>FO26*$B26</f>
        <v>70</v>
      </c>
      <c r="FQ26" s="36">
        <v>0.7</v>
      </c>
      <c r="FR26" s="27">
        <f>FQ26*$B26</f>
        <v>49</v>
      </c>
      <c r="FS26" s="36">
        <v>1</v>
      </c>
      <c r="FT26" s="27">
        <f>FS26*$B26</f>
        <v>70</v>
      </c>
      <c r="FU26" s="36">
        <v>0.9</v>
      </c>
      <c r="FV26" s="27">
        <f>FU26*$B26</f>
        <v>63</v>
      </c>
      <c r="FW26" s="36">
        <v>0.9</v>
      </c>
      <c r="FX26" s="27">
        <f>FW26*$B26</f>
        <v>63</v>
      </c>
      <c r="FY26" s="36">
        <v>0.9</v>
      </c>
      <c r="FZ26" s="27">
        <f>FY26*$B26</f>
        <v>63</v>
      </c>
      <c r="GA26" s="36">
        <v>1</v>
      </c>
      <c r="GB26" s="27">
        <f>GA26*$B26</f>
        <v>70</v>
      </c>
      <c r="GC26" s="36">
        <v>1</v>
      </c>
      <c r="GD26" s="27">
        <f>GC26*$B26</f>
        <v>70</v>
      </c>
      <c r="GE26" s="36">
        <v>1</v>
      </c>
      <c r="GF26" s="27">
        <f>GE26*$B26</f>
        <v>70</v>
      </c>
    </row>
    <row r="27" spans="1:188" ht="15.75" customHeight="1" x14ac:dyDescent="0.25">
      <c r="A27" s="12"/>
      <c r="B27" s="13"/>
      <c r="C27" s="35"/>
      <c r="D27" s="35"/>
      <c r="E27" s="36"/>
      <c r="F27" s="27"/>
      <c r="G27" s="36"/>
      <c r="H27" s="27"/>
      <c r="I27" s="36"/>
      <c r="J27" s="27"/>
      <c r="K27" s="36"/>
      <c r="L27" s="27"/>
      <c r="M27" s="36"/>
      <c r="N27" s="27"/>
      <c r="O27" s="47"/>
      <c r="P27" s="45"/>
      <c r="Q27" s="36"/>
      <c r="R27" s="27"/>
      <c r="S27" s="36"/>
      <c r="T27" s="27"/>
      <c r="U27" s="36"/>
      <c r="V27" s="27"/>
      <c r="W27" s="36"/>
      <c r="X27" s="27"/>
      <c r="Y27" s="36"/>
      <c r="Z27" s="27"/>
      <c r="AA27" s="36"/>
      <c r="AB27" s="27"/>
      <c r="AC27" s="36"/>
      <c r="AD27" s="27"/>
      <c r="AE27" s="36"/>
      <c r="AF27" s="27"/>
      <c r="AG27" s="36"/>
      <c r="AH27" s="27"/>
      <c r="AI27" s="36"/>
      <c r="AJ27" s="27"/>
      <c r="AK27" s="36"/>
      <c r="AL27" s="27"/>
      <c r="AM27" s="36"/>
      <c r="AN27" s="27"/>
      <c r="AO27" s="36"/>
      <c r="AP27" s="27"/>
      <c r="AQ27" s="36"/>
      <c r="AR27" s="27"/>
      <c r="AS27" s="36"/>
      <c r="AT27" s="27"/>
      <c r="AU27" s="36"/>
      <c r="AV27" s="27"/>
      <c r="AW27" s="36"/>
      <c r="AX27" s="27"/>
      <c r="AY27" s="36"/>
      <c r="AZ27" s="27"/>
      <c r="BA27" s="36"/>
      <c r="BB27" s="27"/>
      <c r="BC27" s="36"/>
      <c r="BD27" s="27"/>
      <c r="BE27" s="36"/>
      <c r="BF27" s="27"/>
      <c r="BG27" s="36"/>
      <c r="BH27" s="27"/>
      <c r="BI27" s="36"/>
      <c r="BJ27" s="27"/>
      <c r="BK27" s="36"/>
      <c r="BL27" s="27"/>
      <c r="BM27" s="36"/>
      <c r="BN27" s="27"/>
      <c r="BO27" s="36"/>
      <c r="BP27" s="27"/>
      <c r="BQ27" s="36"/>
      <c r="BR27" s="27"/>
      <c r="BS27" s="36"/>
      <c r="BT27" s="27"/>
      <c r="BU27" s="36"/>
      <c r="BV27" s="27"/>
      <c r="BW27" s="36"/>
      <c r="BX27" s="27"/>
      <c r="BY27" s="36"/>
      <c r="BZ27" s="27"/>
      <c r="CA27" s="36"/>
      <c r="CB27" s="27"/>
      <c r="CC27" s="36"/>
      <c r="CD27" s="27"/>
      <c r="CE27" s="36"/>
      <c r="CF27" s="27"/>
      <c r="CG27" s="36"/>
      <c r="CH27" s="27"/>
      <c r="CI27" s="36"/>
      <c r="CJ27" s="27"/>
      <c r="CK27" s="36"/>
      <c r="CL27" s="27"/>
      <c r="CM27" s="36"/>
      <c r="CN27" s="27"/>
      <c r="CO27" s="36"/>
      <c r="CP27" s="27"/>
      <c r="CQ27" s="36"/>
      <c r="CR27" s="27"/>
      <c r="CS27" s="36"/>
      <c r="CT27" s="27"/>
      <c r="CU27" s="36"/>
      <c r="CV27" s="27"/>
      <c r="CW27" s="36"/>
      <c r="CX27" s="27"/>
      <c r="CY27" s="36"/>
      <c r="CZ27" s="27"/>
      <c r="DA27" s="36"/>
      <c r="DB27" s="27"/>
      <c r="DC27" s="36"/>
      <c r="DD27" s="27"/>
      <c r="DE27" s="36"/>
      <c r="DF27" s="27"/>
      <c r="DG27" s="36"/>
      <c r="DH27" s="27"/>
      <c r="DI27" s="36"/>
      <c r="DJ27" s="27"/>
      <c r="DK27" s="36"/>
      <c r="DL27" s="27"/>
      <c r="DM27" s="36"/>
      <c r="DN27" s="27"/>
      <c r="DO27" s="36"/>
      <c r="DP27" s="27"/>
      <c r="DQ27" s="36"/>
      <c r="DR27" s="27"/>
      <c r="DS27" s="36"/>
      <c r="DT27" s="27"/>
      <c r="DU27" s="36"/>
      <c r="DV27" s="27"/>
      <c r="DW27" s="36"/>
      <c r="DX27" s="27"/>
      <c r="DY27" s="36"/>
      <c r="DZ27" s="27"/>
      <c r="EA27" s="36"/>
      <c r="EB27" s="27"/>
      <c r="EC27" s="36"/>
      <c r="ED27" s="27"/>
      <c r="EE27" s="36"/>
      <c r="EF27" s="27"/>
      <c r="EG27" s="36"/>
      <c r="EH27" s="27"/>
      <c r="EI27" s="36"/>
      <c r="EJ27" s="27"/>
      <c r="EK27" s="36"/>
      <c r="EL27" s="27"/>
      <c r="EM27" s="36"/>
      <c r="EN27" s="27"/>
      <c r="EO27" s="36"/>
      <c r="EP27" s="27"/>
      <c r="EQ27" s="36"/>
      <c r="ER27" s="27"/>
      <c r="ES27" s="36"/>
      <c r="ET27" s="27"/>
      <c r="EU27" s="36"/>
      <c r="EV27" s="27"/>
      <c r="EW27" s="36"/>
      <c r="EX27" s="27"/>
      <c r="EY27" s="36"/>
      <c r="EZ27" s="27"/>
      <c r="FA27" s="36"/>
      <c r="FB27" s="27"/>
      <c r="FC27" s="36"/>
      <c r="FD27" s="27"/>
      <c r="FE27" s="36"/>
      <c r="FF27" s="27"/>
      <c r="FG27" s="36"/>
      <c r="FH27" s="27"/>
      <c r="FI27" s="36"/>
      <c r="FJ27" s="27"/>
      <c r="FK27" s="36"/>
      <c r="FL27" s="27"/>
      <c r="FM27" s="36">
        <v>0.28000000000000003</v>
      </c>
      <c r="FN27" s="27"/>
      <c r="FO27" s="36"/>
      <c r="FP27" s="27"/>
      <c r="FQ27" s="36"/>
      <c r="FR27" s="27"/>
      <c r="FS27" s="36"/>
      <c r="FT27" s="27"/>
      <c r="FU27" s="36"/>
      <c r="FV27" s="27"/>
      <c r="FW27" s="36"/>
      <c r="FX27" s="27"/>
      <c r="FY27" s="36"/>
      <c r="FZ27" s="27"/>
      <c r="GA27" s="36"/>
      <c r="GB27" s="27"/>
      <c r="GC27" s="36"/>
      <c r="GD27" s="27"/>
      <c r="GE27" s="36"/>
      <c r="GF27" s="27"/>
    </row>
    <row r="28" spans="1:188" ht="15.75" customHeight="1" x14ac:dyDescent="0.3">
      <c r="A28" s="8" t="s">
        <v>213</v>
      </c>
      <c r="B28" s="27"/>
      <c r="C28" s="27"/>
      <c r="D28" s="27"/>
      <c r="O28" s="44"/>
      <c r="P28" s="44"/>
    </row>
    <row r="29" spans="1:188" ht="15.75" customHeight="1" x14ac:dyDescent="0.3">
      <c r="A29" s="29" t="s">
        <v>6</v>
      </c>
      <c r="B29" s="27">
        <f>SUM(B5:B9)</f>
        <v>70</v>
      </c>
      <c r="C29" s="27"/>
      <c r="D29" s="36">
        <f t="shared" ref="D29:D32" si="461">AVERAGE(E29:EE29)</f>
        <v>0.63257575757575757</v>
      </c>
      <c r="E29" s="41">
        <f>SUM(F5:F9)/$B29</f>
        <v>1</v>
      </c>
      <c r="G29" s="41">
        <f>SUM(H5:H9)/$B29</f>
        <v>0.5714285714285714</v>
      </c>
      <c r="I29" s="41">
        <f>SUM(J5:J9)/$B29</f>
        <v>1</v>
      </c>
      <c r="K29" s="41">
        <f>SUM(L5:L9)/$B29</f>
        <v>0.9642857142857143</v>
      </c>
      <c r="M29" s="41">
        <f>SUM(N5:N9)/$B29</f>
        <v>0.14285714285714285</v>
      </c>
      <c r="O29" s="48">
        <f>SUM(P5:P9)/$B29</f>
        <v>0</v>
      </c>
      <c r="P29" s="44"/>
      <c r="Q29" s="41">
        <f>SUM(R5:R9)/$B29</f>
        <v>0.5714285714285714</v>
      </c>
      <c r="S29" s="41">
        <f>SUM(T5:T9)/$B29</f>
        <v>0.5714285714285714</v>
      </c>
      <c r="U29" s="41">
        <f>SUM(V5:V9)/$B29</f>
        <v>0.14285714285714285</v>
      </c>
      <c r="W29" s="41">
        <f>SUM(X5:X9)/$B29</f>
        <v>0.5714285714285714</v>
      </c>
      <c r="Y29" s="41">
        <f>SUM(Z5:Z9)/$B29</f>
        <v>0.52857142857142858</v>
      </c>
      <c r="AA29" s="41">
        <f>SUM(AB5:AB9)/$B29</f>
        <v>0.5714285714285714</v>
      </c>
      <c r="AC29" s="41">
        <f>SUM(AD5:AD9)/$B29</f>
        <v>0.5714285714285714</v>
      </c>
      <c r="AE29" s="41">
        <f>SUM(AF5:AF9)/$B29</f>
        <v>0.14285714285714285</v>
      </c>
      <c r="AG29" s="41">
        <f>SUM(AH5:AH9)/$B29</f>
        <v>0.14285714285714285</v>
      </c>
      <c r="AI29" s="41">
        <f>SUM(AJ5:AJ9)/$B29</f>
        <v>0.5714285714285714</v>
      </c>
      <c r="AK29" s="41">
        <f>SUM(AL5:AL9)/$B29</f>
        <v>0.5714285714285714</v>
      </c>
      <c r="AM29" s="41">
        <f>SUM(AN5:AN9)/$B29</f>
        <v>0.52857142857142858</v>
      </c>
      <c r="AO29" s="41">
        <f>SUM(AP5:AP9)/$B29</f>
        <v>0.5714285714285714</v>
      </c>
      <c r="AQ29" s="41">
        <f>SUM(AR5:AR9)/$B29</f>
        <v>0.5714285714285714</v>
      </c>
      <c r="AS29" s="41">
        <f>SUM(AT5:AT9)/$B29</f>
        <v>0.14285714285714285</v>
      </c>
      <c r="AU29" s="41">
        <f>SUM(AV5:AV9)/$B29</f>
        <v>0.5714285714285714</v>
      </c>
      <c r="AW29" s="41">
        <f>SUM(AX5:AX9)/$B29</f>
        <v>0.5714285714285714</v>
      </c>
      <c r="AY29" s="41">
        <f>SUM(AZ5:AZ9)/$B29</f>
        <v>0.14285714285714285</v>
      </c>
      <c r="BA29" s="41">
        <f>SUM(BB5:BB9)/$B29</f>
        <v>0.5714285714285714</v>
      </c>
      <c r="BC29" s="41">
        <f>SUM(BD5:BD9)/$B29</f>
        <v>0.7142857142857143</v>
      </c>
      <c r="BE29" s="41">
        <f>SUM(BF5:BF9)/$B29</f>
        <v>0.5714285714285714</v>
      </c>
      <c r="BG29" s="41">
        <f>SUM(BH5:BH9)/$B29</f>
        <v>0.52857142857142858</v>
      </c>
      <c r="BI29" s="41">
        <f>SUM(BJ5:BJ9)/$B29</f>
        <v>0.5714285714285714</v>
      </c>
      <c r="BK29" s="41">
        <f>SUM(BL5:BL9)/$B29</f>
        <v>0.5714285714285714</v>
      </c>
      <c r="BM29" s="41">
        <f>SUM(BN5:BN9)/$B29</f>
        <v>0.5714285714285714</v>
      </c>
      <c r="BO29" s="41">
        <f>SUM(BP5:BP9)/$B29</f>
        <v>0.5714285714285714</v>
      </c>
      <c r="BQ29" s="41">
        <f>SUM(BR5:BR9)/$B29</f>
        <v>0.5714285714285714</v>
      </c>
      <c r="BS29" s="41">
        <f>SUM(BT5:BT9)/$B29</f>
        <v>0.52857142857142858</v>
      </c>
      <c r="BU29" s="41">
        <f>SUM(BV5:BV9)/$B29</f>
        <v>0.69285714285714284</v>
      </c>
      <c r="BW29" s="41">
        <f>SUM(BX5:BX9)/$B29</f>
        <v>0.5714285714285714</v>
      </c>
      <c r="BY29" s="41">
        <f>SUM(BZ5:BZ9)/$B29</f>
        <v>0.21428571428571427</v>
      </c>
      <c r="CA29" s="41">
        <f>SUM(CB5:CB9)/$B29</f>
        <v>0.5714285714285714</v>
      </c>
      <c r="CC29" s="41">
        <f>SUM(CD5:CD9)/$B29</f>
        <v>1</v>
      </c>
      <c r="CE29" s="41">
        <f>SUM(CF5:CF9)/$B29</f>
        <v>1</v>
      </c>
      <c r="CG29" s="41">
        <f>SUM(CH5:CH9)/$B29</f>
        <v>0.8571428571428571</v>
      </c>
      <c r="CI29" s="41">
        <f>SUM(CJ5:CJ9)/$B29</f>
        <v>1</v>
      </c>
      <c r="CK29" s="41">
        <f>SUM(CL5:CL9)/$B29</f>
        <v>0.86428571428571432</v>
      </c>
      <c r="CM29" s="41">
        <f>SUM(CN5:CN9)/$B29</f>
        <v>0.6785714285714286</v>
      </c>
      <c r="CO29" s="41">
        <f>SUM(CP5:CP9)/$B29</f>
        <v>0.6428571428571429</v>
      </c>
      <c r="CQ29" s="41">
        <f>SUM(CR5:CR9)/$B29</f>
        <v>1</v>
      </c>
      <c r="CS29" s="41">
        <f>SUM(CT5:CT9)/$B29</f>
        <v>0.95</v>
      </c>
      <c r="CU29" s="41">
        <f>SUM(CV5:CV9)/$B29</f>
        <v>0.93571428571428572</v>
      </c>
      <c r="CW29" s="41">
        <f>SUM(CX5:CX9)/$B29</f>
        <v>0.7142857142857143</v>
      </c>
      <c r="CY29" s="41">
        <f>SUM(CZ5:CZ9)/$B29</f>
        <v>1</v>
      </c>
      <c r="DA29" s="41">
        <f>SUM(DB5:DB9)/$B29</f>
        <v>0.42857142857142855</v>
      </c>
      <c r="DC29" s="41">
        <f>SUM(DD5:DD9)/$B29</f>
        <v>0.6428571428571429</v>
      </c>
      <c r="DE29" s="41">
        <f>SUM(DF5:DF9)/$B29</f>
        <v>0.66428571428571426</v>
      </c>
      <c r="DG29" s="41">
        <f>SUM(DH5:DH9)/$B29</f>
        <v>0.9285714285714286</v>
      </c>
      <c r="DI29" s="41">
        <f>SUM(DJ5:DJ9)/$B29</f>
        <v>1</v>
      </c>
      <c r="DK29" s="41">
        <f>SUM(DL5:DL9)/$B29</f>
        <v>1</v>
      </c>
      <c r="DM29" s="41">
        <f>SUM(DN5:DN9)/$B29</f>
        <v>1</v>
      </c>
      <c r="DO29" s="41">
        <f>SUM(DP5:DP9)/$B29</f>
        <v>1</v>
      </c>
      <c r="DQ29" s="41">
        <f>SUM(DR5:DR9)/$B29</f>
        <v>0.97857142857142854</v>
      </c>
      <c r="DS29" s="41">
        <f>SUM(DT5:DT9)/$B29</f>
        <v>0</v>
      </c>
      <c r="DU29" s="41">
        <f>SUM(DV5:DV9)/$B29</f>
        <v>0.38571428571428573</v>
      </c>
      <c r="DW29" s="41">
        <f>SUM(DX5:DX9)/$B29</f>
        <v>1</v>
      </c>
      <c r="DY29" s="41">
        <f>SUM(DZ5:DZ9)/$B29</f>
        <v>0.42857142857142855</v>
      </c>
      <c r="EA29" s="41">
        <f>SUM(EB5:EB9)/$B29</f>
        <v>0.66428571428571426</v>
      </c>
      <c r="EC29" s="41">
        <f>SUM(ED5:ED9)/$B29</f>
        <v>0.42857142857142855</v>
      </c>
      <c r="EE29" s="41">
        <f>SUM(EF5:EF9)/$B29</f>
        <v>1</v>
      </c>
      <c r="EG29" s="41">
        <f>SUM(EH5:EH9)/$B29</f>
        <v>1</v>
      </c>
      <c r="EI29" s="41">
        <f>SUM(EJ5:EJ9)/$B29</f>
        <v>1</v>
      </c>
      <c r="EK29" s="41">
        <f>SUM(EL5:EL9)/$B29</f>
        <v>0.45</v>
      </c>
      <c r="EM29" s="41">
        <f>SUM(EN5:EN9)/$B29</f>
        <v>0.97857142857142854</v>
      </c>
      <c r="EO29" s="41">
        <f>SUM(EP5:EP9)/$B29</f>
        <v>0.6428571428571429</v>
      </c>
      <c r="EQ29" s="41">
        <f>SUM(ER5:ER9)/$B29</f>
        <v>0.5714285714285714</v>
      </c>
      <c r="ES29" s="41">
        <f>SUM(ET5:ET9)/$B29</f>
        <v>0.62142857142857144</v>
      </c>
      <c r="EU29" s="41">
        <f>SUM(EV5:EV9)/$B29</f>
        <v>0.62857142857142856</v>
      </c>
      <c r="EW29" s="41">
        <f>SUM(EX5:EX9)/$B29</f>
        <v>1</v>
      </c>
      <c r="EY29" s="41">
        <f>SUM(EZ5:EZ9)/$B29</f>
        <v>1</v>
      </c>
      <c r="FA29" s="41">
        <f>SUM(FB5:FB9)/$B29</f>
        <v>0.94285714285714284</v>
      </c>
      <c r="FC29" s="41">
        <f>SUM(FD5:FD9)/$B29</f>
        <v>0.95714285714285718</v>
      </c>
      <c r="FE29" s="41">
        <f>SUM(FF5:FF9)/$B29</f>
        <v>0.95714285714285718</v>
      </c>
      <c r="FG29" s="41">
        <f>SUM(FH5:FH9)/$B29</f>
        <v>1</v>
      </c>
      <c r="FI29" s="41">
        <f>SUM(FJ5:FJ9)/$B29</f>
        <v>1</v>
      </c>
      <c r="FK29" s="41">
        <f>SUM(FL5:FL9)/$B29</f>
        <v>0.5714285714285714</v>
      </c>
      <c r="FM29" s="41">
        <f>SUM(FN5:FN9)/$B29</f>
        <v>0.5714285714285714</v>
      </c>
      <c r="FO29" s="41">
        <f>SUM(FP5:FP9)/$B29</f>
        <v>0.9285714285714286</v>
      </c>
      <c r="FQ29" s="41">
        <f>SUM(FR5:FR9)/$B29</f>
        <v>0.61071428571428577</v>
      </c>
      <c r="FS29" s="41">
        <f>SUM(FT5:FT9)/$B29</f>
        <v>1</v>
      </c>
      <c r="FU29" s="41">
        <f>SUM(FV5:FV9)/$B29</f>
        <v>0.6785714285714286</v>
      </c>
      <c r="FW29" s="41">
        <f>SUM(FX5:FX9)/$B29</f>
        <v>0.86428571428571432</v>
      </c>
      <c r="FY29" s="41">
        <f>SUM(FZ5:FZ9)/$B29</f>
        <v>0.95714285714285718</v>
      </c>
      <c r="GA29" s="41">
        <f>SUM(GB5:GB9)/$B29</f>
        <v>1</v>
      </c>
      <c r="GC29" s="41">
        <f>SUM(GD5:GD9)/$B29</f>
        <v>1</v>
      </c>
      <c r="GE29" s="41">
        <f>SUM(GF5:GF9)/$B29</f>
        <v>0.95714285714285718</v>
      </c>
    </row>
    <row r="30" spans="1:188" ht="15.75" customHeight="1" x14ac:dyDescent="0.3">
      <c r="A30" s="29" t="s">
        <v>214</v>
      </c>
      <c r="B30" s="27">
        <f>SUM(B11:B15)</f>
        <v>45</v>
      </c>
      <c r="C30" s="27"/>
      <c r="D30" s="36">
        <f t="shared" si="461"/>
        <v>0.51218855218855219</v>
      </c>
      <c r="E30" s="41">
        <f>SUM(F11:F15)/$B30</f>
        <v>0.93333333333333335</v>
      </c>
      <c r="G30" s="41">
        <f>SUM(H11:H15)/$B30</f>
        <v>2.2222222222222223E-2</v>
      </c>
      <c r="I30" s="41">
        <f>SUM(J11:J15)/$B30</f>
        <v>0.86222222222222211</v>
      </c>
      <c r="K30" s="41">
        <f>SUM(L11:L15)/$B30</f>
        <v>0.9</v>
      </c>
      <c r="M30" s="41">
        <f>SUM(N11:N15)/$B30</f>
        <v>0.6166666666666667</v>
      </c>
      <c r="O30" s="48">
        <f>SUM(P11:P15)/$B30</f>
        <v>8.8888888888888892E-2</v>
      </c>
      <c r="P30" s="44"/>
      <c r="Q30" s="41">
        <f>SUM(R11:R15)/$B30</f>
        <v>0.13333333333333333</v>
      </c>
      <c r="S30" s="41">
        <f>SUM(T11:T15)/$B30</f>
        <v>0.81111111111111112</v>
      </c>
      <c r="U30" s="41">
        <f>SUM(V11:V15)/$B30</f>
        <v>0.1088888888888889</v>
      </c>
      <c r="W30" s="41">
        <f>SUM(X11:X15)/$B30</f>
        <v>0.92222222222222228</v>
      </c>
      <c r="Y30" s="41">
        <f>SUM(Z11:Z15)/$B30</f>
        <v>0.93333333333333335</v>
      </c>
      <c r="AA30" s="41">
        <f>SUM(AB11:AB15)/$B30</f>
        <v>2.2222222222222223E-2</v>
      </c>
      <c r="AC30" s="41">
        <f>SUM(AD11:AD15)/$B30</f>
        <v>0.75555555555555554</v>
      </c>
      <c r="AE30" s="41">
        <f>SUM(AF11:AF15)/$B30</f>
        <v>0.24444444444444444</v>
      </c>
      <c r="AG30" s="41">
        <f>SUM(AH11:AH15)/$B30</f>
        <v>0</v>
      </c>
      <c r="AI30" s="41">
        <f>SUM(AJ11:AJ15)/$B30</f>
        <v>0.2</v>
      </c>
      <c r="AK30" s="41">
        <f>SUM(AL11:AL15)/$B30</f>
        <v>0.17777777777777778</v>
      </c>
      <c r="AM30" s="41">
        <f>SUM(AN11:AN15)/$B30</f>
        <v>0.75555555555555554</v>
      </c>
      <c r="AO30" s="41">
        <f>SUM(AP11:AP15)/$B30</f>
        <v>0.58888888888888891</v>
      </c>
      <c r="AQ30" s="41">
        <f>SUM(AR11:AR15)/$B30</f>
        <v>0.46666666666666667</v>
      </c>
      <c r="AS30" s="41">
        <f>SUM(AT11:AT15)/$B30</f>
        <v>0</v>
      </c>
      <c r="AU30" s="41">
        <f>SUM(AV11:AV15)/$B30</f>
        <v>0.87777777777777777</v>
      </c>
      <c r="AW30" s="41">
        <f>SUM(AX11:AX15)/$B30</f>
        <v>0.66666666666666663</v>
      </c>
      <c r="AY30" s="41">
        <f>SUM(AZ11:AZ15)/$B30</f>
        <v>0.15555555555555556</v>
      </c>
      <c r="BA30" s="41">
        <f>SUM(BB11:BB15)/$B30</f>
        <v>0.75555555555555554</v>
      </c>
      <c r="BC30" s="41">
        <f>SUM(BD11:BD15)/$B30</f>
        <v>0.41111111111111109</v>
      </c>
      <c r="BE30" s="41">
        <f>SUM(BF11:BF15)/$B30</f>
        <v>0.2</v>
      </c>
      <c r="BG30" s="41">
        <f>SUM(BH11:BH15)/$B30</f>
        <v>0.67777777777777781</v>
      </c>
      <c r="BI30" s="41">
        <f>SUM(BJ11:BJ15)/$B30</f>
        <v>0.25555555555555554</v>
      </c>
      <c r="BK30" s="41">
        <f>SUM(BL11:BL15)/$B30</f>
        <v>0.96666666666666667</v>
      </c>
      <c r="BM30" s="41">
        <f>SUM(BN11:BN15)/$B30</f>
        <v>0.37777777777777777</v>
      </c>
      <c r="BO30" s="41">
        <f>SUM(BP11:BP15)/$B30</f>
        <v>0.37777777777777777</v>
      </c>
      <c r="BQ30" s="41">
        <f>SUM(BR11:BR15)/$B30</f>
        <v>0.72222222222222221</v>
      </c>
      <c r="BS30" s="41">
        <f>SUM(BT11:BT15)/$B30</f>
        <v>0.9555555555555556</v>
      </c>
      <c r="BU30" s="41">
        <f>SUM(BV11:BV15)/$B30</f>
        <v>0.68888888888888888</v>
      </c>
      <c r="BW30" s="41">
        <f>SUM(BX11:BX15)/$B30</f>
        <v>0.37777777777777777</v>
      </c>
      <c r="BY30" s="41">
        <f>SUM(BZ11:BZ15)/$B30</f>
        <v>0.65555555555555556</v>
      </c>
      <c r="CA30" s="41">
        <f>SUM(CB11:CB15)/$B30</f>
        <v>0.5444444444444444</v>
      </c>
      <c r="CC30" s="41">
        <f>SUM(CD11:CD15)/$B30</f>
        <v>0.9555555555555556</v>
      </c>
      <c r="CE30" s="41">
        <f>SUM(CF11:CF15)/$B30</f>
        <v>0.57777777777777772</v>
      </c>
      <c r="CG30" s="41">
        <f>SUM(CH11:CH15)/$B30</f>
        <v>0.1111111111111111</v>
      </c>
      <c r="CI30" s="41">
        <f>SUM(CJ11:CJ15)/$B30</f>
        <v>0.71666666666666667</v>
      </c>
      <c r="CK30" s="41">
        <f>SUM(CL11:CL15)/$B30</f>
        <v>0.6</v>
      </c>
      <c r="CM30" s="41">
        <f>SUM(CN11:CN15)/$B30</f>
        <v>1</v>
      </c>
      <c r="CO30" s="41">
        <f>SUM(CP11:CP15)/$B30</f>
        <v>0.1111111111111111</v>
      </c>
      <c r="CQ30" s="41">
        <f>SUM(CR11:CR15)/$B30</f>
        <v>0.82222222222222219</v>
      </c>
      <c r="CS30" s="41">
        <f>SUM(CT11:CT15)/$B30</f>
        <v>0.48888888888888887</v>
      </c>
      <c r="CU30" s="41">
        <f>SUM(CV11:CV15)/$B30</f>
        <v>0.75555555555555554</v>
      </c>
      <c r="CW30" s="41">
        <f>SUM(CX11:CX15)/$B30</f>
        <v>0.67777777777777781</v>
      </c>
      <c r="CY30" s="41">
        <f>SUM(CZ11:CZ15)/$B30</f>
        <v>0.64444444444444449</v>
      </c>
      <c r="DA30" s="41">
        <f>SUM(DB11:DB15)/$B30</f>
        <v>0.71111111111111114</v>
      </c>
      <c r="DC30" s="41">
        <f>SUM(DD11:DD15)/$B30</f>
        <v>0.13333333333333333</v>
      </c>
      <c r="DE30" s="41">
        <f>SUM(DF11:DF15)/$B30</f>
        <v>0.33333333333333331</v>
      </c>
      <c r="DG30" s="41">
        <f>SUM(DH11:DH15)/$B30</f>
        <v>0.66666666666666663</v>
      </c>
      <c r="DI30" s="41">
        <f>SUM(DJ11:DJ15)/$B30</f>
        <v>0.7533333333333333</v>
      </c>
      <c r="DK30" s="41">
        <f>SUM(DL11:DL15)/$B30</f>
        <v>0.81777777777777771</v>
      </c>
      <c r="DM30" s="41">
        <f>SUM(DN11:DN15)/$B30</f>
        <v>0.77777777777777779</v>
      </c>
      <c r="DO30" s="41">
        <f>SUM(DP11:DP15)/$B30</f>
        <v>0.17777777777777778</v>
      </c>
      <c r="DQ30" s="41">
        <f>SUM(DR11:DR15)/$B30</f>
        <v>0.42888888888888893</v>
      </c>
      <c r="DS30" s="41">
        <f>SUM(DT11:DT15)/$B30</f>
        <v>0.17333333333333334</v>
      </c>
      <c r="DU30" s="41">
        <f>SUM(DV11:DV15)/$B30</f>
        <v>0.17333333333333334</v>
      </c>
      <c r="DW30" s="41">
        <f>SUM(DX11:DX15)/$B30</f>
        <v>0.76888888888888896</v>
      </c>
      <c r="DY30" s="41">
        <f>SUM(DZ11:DZ15)/$B30</f>
        <v>0.12000000000000001</v>
      </c>
      <c r="EA30" s="41">
        <f>SUM(EB11:EB15)/$B30</f>
        <v>0.24444444444444444</v>
      </c>
      <c r="EC30" s="41">
        <f>SUM(ED11:ED15)/$B30</f>
        <v>0.72</v>
      </c>
      <c r="EE30" s="41">
        <f>SUM(EF11:EF15)/$B30</f>
        <v>0.13333333333333333</v>
      </c>
      <c r="EG30" s="41">
        <f>SUM(EH11:EH15)/$B30</f>
        <v>0.93333333333333335</v>
      </c>
      <c r="EI30" s="41">
        <f>SUM(EJ11:EJ15)/$B30</f>
        <v>0.7088888888888889</v>
      </c>
      <c r="EK30" s="41">
        <f>SUM(EL11:EL15)/$B30</f>
        <v>0.25111111111111112</v>
      </c>
      <c r="EM30" s="41">
        <f>SUM(EN11:EN15)/$B30</f>
        <v>0.79333333333333345</v>
      </c>
      <c r="EO30" s="41">
        <f>SUM(EP11:EP15)/$B30</f>
        <v>0.1111111111111111</v>
      </c>
      <c r="EQ30" s="41">
        <f>SUM(ER11:ER15)/$B30</f>
        <v>0.1111111111111111</v>
      </c>
      <c r="ES30" s="41">
        <f>SUM(ET11:ET15)/$B30</f>
        <v>0.1111111111111111</v>
      </c>
      <c r="EU30" s="41">
        <f>SUM(EV11:EV15)/$B30</f>
        <v>0.66222222222222227</v>
      </c>
      <c r="EW30" s="41">
        <f>SUM(EX11:EX15)/$B30</f>
        <v>0.81555555555555559</v>
      </c>
      <c r="EY30" s="41">
        <f>SUM(EZ11:EZ15)/$B30</f>
        <v>0.73333333333333328</v>
      </c>
      <c r="FA30" s="41">
        <f>SUM(FB11:FB15)/$B30</f>
        <v>0.24000000000000002</v>
      </c>
      <c r="FC30" s="41">
        <f>SUM(FD11:FD15)/$B30</f>
        <v>0.6711111111111111</v>
      </c>
      <c r="FE30" s="41">
        <f>SUM(FF11:FF15)/$B30</f>
        <v>0.84666666666666668</v>
      </c>
      <c r="FG30" s="41">
        <f>SUM(FH11:FH15)/$B30</f>
        <v>0.53333333333333333</v>
      </c>
      <c r="FI30" s="41">
        <f>SUM(FJ11:FJ15)/$B30</f>
        <v>0.8666666666666667</v>
      </c>
      <c r="FK30" s="41">
        <f>SUM(FL11:FL15)/$B30</f>
        <v>0.5</v>
      </c>
      <c r="FM30" s="41">
        <f>SUM(FN11:FN15)/$B30</f>
        <v>0.27777777777777779</v>
      </c>
      <c r="FO30" s="41">
        <f>SUM(FP11:FP15)/$B30</f>
        <v>0.16444444444444445</v>
      </c>
      <c r="FQ30" s="41">
        <f>SUM(FR11:FR15)/$B30</f>
        <v>0.2</v>
      </c>
      <c r="FS30" s="41">
        <f>SUM(FT11:FT15)/$B30</f>
        <v>0.61111111111111116</v>
      </c>
      <c r="FU30" s="41">
        <f>SUM(FV11:FV15)/$B30</f>
        <v>0.15555555555555556</v>
      </c>
      <c r="FW30" s="41">
        <f>SUM(FX11:FX15)/$B30</f>
        <v>0.33333333333333331</v>
      </c>
      <c r="FY30" s="41">
        <f>SUM(FZ11:FZ15)/$B30</f>
        <v>0.5</v>
      </c>
      <c r="GA30" s="41">
        <f>SUM(GB11:GB15)/$B30</f>
        <v>0.84666666666666668</v>
      </c>
      <c r="GC30" s="41">
        <f>SUM(GD11:GD15)/$B30</f>
        <v>0.66666666666666663</v>
      </c>
      <c r="GE30" s="41">
        <f>SUM(GF11:GF15)/$B30</f>
        <v>0.73111111111111104</v>
      </c>
    </row>
    <row r="31" spans="1:188" ht="15.75" customHeight="1" x14ac:dyDescent="0.3">
      <c r="A31" s="29" t="s">
        <v>27</v>
      </c>
      <c r="B31" s="27">
        <f>SUM(B17:B23)</f>
        <v>55</v>
      </c>
      <c r="C31" s="27"/>
      <c r="D31" s="36">
        <f t="shared" si="461"/>
        <v>0.53997052341597795</v>
      </c>
      <c r="E31" s="41">
        <f>SUM(F17:F23)/$B31</f>
        <v>0.92</v>
      </c>
      <c r="G31" s="41">
        <f>SUM(H17:H23)/$B31</f>
        <v>0.16363636363636364</v>
      </c>
      <c r="I31" s="41">
        <f>SUM(J17:J23)/$B31</f>
        <v>0.76363636363636367</v>
      </c>
      <c r="K31" s="41">
        <f>SUM(L17:L23)/$B31</f>
        <v>0.84909090909090912</v>
      </c>
      <c r="M31" s="41">
        <f>SUM(N17:N23)/$B31</f>
        <v>0.86909090909090903</v>
      </c>
      <c r="O31" s="48">
        <f>SUM(P17:P23)/$B31</f>
        <v>0.47272727272727272</v>
      </c>
      <c r="P31" s="44"/>
      <c r="Q31" s="41">
        <f>SUM(R17:R23)/$B31</f>
        <v>0.51818181818181819</v>
      </c>
      <c r="S31" s="41">
        <f>SUM(T17:T23)/$B31</f>
        <v>0.77272727272727271</v>
      </c>
      <c r="U31" s="41">
        <f>SUM(V17:V23)/$B31</f>
        <v>0.51818181818181819</v>
      </c>
      <c r="W31" s="41">
        <f>SUM(X17:X23)/$B31</f>
        <v>0.87181818181818183</v>
      </c>
      <c r="Y31" s="41">
        <f>SUM(Z17:Z23)/$B31</f>
        <v>0.68181818181818177</v>
      </c>
      <c r="AA31" s="41">
        <f>SUM(AB17:AB23)/$B31</f>
        <v>0.59090909090909094</v>
      </c>
      <c r="AC31" s="41">
        <f>SUM(AD17:AD23)/$B31</f>
        <v>0.77272727272727271</v>
      </c>
      <c r="AE31" s="41">
        <f>SUM(AF17:AF23)/$B31</f>
        <v>0.59090909090909094</v>
      </c>
      <c r="AG31" s="41">
        <f>SUM(AH17:AH23)/$B31</f>
        <v>0</v>
      </c>
      <c r="AI31" s="41">
        <f>SUM(AJ17:AJ23)/$B31</f>
        <v>0.5</v>
      </c>
      <c r="AK31" s="41">
        <f>SUM(AL17:AL23)/$B31</f>
        <v>0.35454545454545455</v>
      </c>
      <c r="AM31" s="41">
        <f>SUM(AN17:AN23)/$B31</f>
        <v>0.62</v>
      </c>
      <c r="AO31" s="41">
        <f>SUM(AP17:AP23)/$B31</f>
        <v>0.59090909090909094</v>
      </c>
      <c r="AQ31" s="41">
        <f>SUM(AR17:AR23)/$B31</f>
        <v>0.9081818181818182</v>
      </c>
      <c r="AS31" s="41">
        <f>SUM(AT17:AT23)/$B31</f>
        <v>0</v>
      </c>
      <c r="AU31" s="41">
        <f>SUM(AV17:AV23)/$B31</f>
        <v>0</v>
      </c>
      <c r="AW31" s="41">
        <f>SUM(AX17:AX23)/$B31</f>
        <v>0.71818181818181814</v>
      </c>
      <c r="AY31" s="41">
        <f>SUM(AZ17:AZ23)/$B31</f>
        <v>0</v>
      </c>
      <c r="BA31" s="41">
        <f>SUM(BB17:BB23)/$B31</f>
        <v>0.69090909090909092</v>
      </c>
      <c r="BC31" s="41">
        <f>SUM(BD17:BD23)/$B31</f>
        <v>0.71818181818181814</v>
      </c>
      <c r="BE31" s="41">
        <f>SUM(BF17:BF23)/$B31</f>
        <v>0.48181818181818181</v>
      </c>
      <c r="BG31" s="41">
        <f>SUM(BH17:BH23)/$B31</f>
        <v>0.99636363636363634</v>
      </c>
      <c r="BI31" s="41">
        <f>SUM(BJ17:BJ23)/$B31</f>
        <v>0</v>
      </c>
      <c r="BK31" s="41">
        <f>SUM(BL17:BL23)/$B31</f>
        <v>0.90805454545454545</v>
      </c>
      <c r="BM31" s="41">
        <f>SUM(BN17:BN23)/$B31</f>
        <v>0.59090909090909094</v>
      </c>
      <c r="BO31" s="41">
        <f>SUM(BP17:BP23)/$B31</f>
        <v>0.59090909090909094</v>
      </c>
      <c r="BQ31" s="41">
        <f>SUM(BR17:BR23)/$B31</f>
        <v>0.5</v>
      </c>
      <c r="BS31" s="41">
        <f>SUM(BT17:BT23)/$B31</f>
        <v>0.5</v>
      </c>
      <c r="BU31" s="41">
        <f>SUM(BV17:BV23)/$B31</f>
        <v>0.59090909090909094</v>
      </c>
      <c r="BW31" s="41">
        <f>SUM(BX17:BX23)/$B31</f>
        <v>0.5</v>
      </c>
      <c r="BY31" s="41">
        <f>SUM(BZ17:BZ23)/$B31</f>
        <v>0.35454545454545455</v>
      </c>
      <c r="CA31" s="41">
        <f>SUM(CB17:CB23)/$B31</f>
        <v>0</v>
      </c>
      <c r="CC31" s="41">
        <f>SUM(CD17:CD23)/$B31</f>
        <v>0.84545454545454546</v>
      </c>
      <c r="CE31" s="41">
        <f>SUM(CF17:CF23)/$B31</f>
        <v>0.85090909090909084</v>
      </c>
      <c r="CG31" s="41">
        <f>SUM(CH17:CH23)/$B31</f>
        <v>0</v>
      </c>
      <c r="CI31" s="41">
        <f>SUM(CJ17:CJ23)/$B31</f>
        <v>0.68181818181818177</v>
      </c>
      <c r="CK31" s="41">
        <f>SUM(CL17:CL23)/$B31</f>
        <v>0.75909090909090904</v>
      </c>
      <c r="CM31" s="41">
        <f>SUM(CN17:CN23)/$B31</f>
        <v>0.7</v>
      </c>
      <c r="CO31" s="41">
        <f>SUM(CP17:CP23)/$B31</f>
        <v>0.59090909090909094</v>
      </c>
      <c r="CQ31" s="41">
        <f>SUM(CR17:CR23)/$B31</f>
        <v>0.68181818181818177</v>
      </c>
      <c r="CS31" s="41">
        <f>SUM(CT17:CT23)/$B31</f>
        <v>0.5</v>
      </c>
      <c r="CU31" s="41">
        <f>SUM(CV17:CV23)/$B31</f>
        <v>0.59090909090909094</v>
      </c>
      <c r="CW31" s="41">
        <f>SUM(CX17:CX23)/$B31</f>
        <v>0.75181818181818183</v>
      </c>
      <c r="CY31" s="41">
        <f>SUM(CZ17:CZ23)/$B31</f>
        <v>0.5</v>
      </c>
      <c r="DA31" s="41">
        <f>SUM(DB17:DB23)/$B31</f>
        <v>0.63545454545454549</v>
      </c>
      <c r="DC31" s="41">
        <f>SUM(DD17:DD23)/$B31</f>
        <v>0</v>
      </c>
      <c r="DE31" s="41">
        <f>SUM(DF17:DF23)/$B31</f>
        <v>0</v>
      </c>
      <c r="DG31" s="41">
        <f>SUM(DH17:DH23)/$B31</f>
        <v>0.59090909090909094</v>
      </c>
      <c r="DI31" s="41">
        <f>SUM(DJ17:DJ23)/$B31</f>
        <v>0.60909090909090913</v>
      </c>
      <c r="DK31" s="41">
        <f>SUM(DL17:DL23)/$B31</f>
        <v>0.77272727272727271</v>
      </c>
      <c r="DM31" s="41">
        <f>SUM(DN17:DN23)/$B31</f>
        <v>0.82727272727272727</v>
      </c>
      <c r="DO31" s="41">
        <f>SUM(DP17:DP23)/$B31</f>
        <v>0.68181818181818177</v>
      </c>
      <c r="DQ31" s="41">
        <f>SUM(DR17:DR23)/$B31</f>
        <v>0.33090909090909087</v>
      </c>
      <c r="DS31" s="41">
        <f>SUM(DT17:DT23)/$B31</f>
        <v>0</v>
      </c>
      <c r="DU31" s="41">
        <f>SUM(DV17:DV23)/$B31</f>
        <v>0.2218181818181818</v>
      </c>
      <c r="DW31" s="41">
        <f>SUM(DX17:DX23)/$B31</f>
        <v>0.90909090909090906</v>
      </c>
      <c r="DY31" s="41">
        <f>SUM(DZ17:DZ23)/$B31</f>
        <v>0.59090909090909094</v>
      </c>
      <c r="EA31" s="41">
        <f>SUM(EB17:EB23)/$B31</f>
        <v>0.59090909090909094</v>
      </c>
      <c r="EC31" s="41">
        <f>SUM(ED17:ED23)/$B31</f>
        <v>0.23636363636363636</v>
      </c>
      <c r="EE31" s="41">
        <f>SUM(EF17:EF23)/$B31</f>
        <v>0.71818181818181814</v>
      </c>
      <c r="EG31" s="41">
        <f>SUM(EH17:EH23)/$B31</f>
        <v>0.74090909090909096</v>
      </c>
      <c r="EI31" s="41">
        <f>SUM(EJ17:EJ23)/$B31</f>
        <v>0.68181818181818177</v>
      </c>
      <c r="EK31" s="41">
        <f>SUM(EL17:EL23)/$B31</f>
        <v>0.59090909090909094</v>
      </c>
      <c r="EM31" s="41">
        <f>SUM(EN17:EN23)/$B31</f>
        <v>0.68181818181818177</v>
      </c>
      <c r="EO31" s="41">
        <f>SUM(EP17:EP23)/$B31</f>
        <v>0</v>
      </c>
      <c r="EQ31" s="41">
        <f>SUM(ER17:ER23)/$B31</f>
        <v>0.35454545454545455</v>
      </c>
      <c r="ES31" s="41">
        <f>SUM(ET17:ET23)/$B31</f>
        <v>0.26363636363636361</v>
      </c>
      <c r="EU31" s="41">
        <f>SUM(EV17:EV23)/$B31</f>
        <v>0.6990909090909091</v>
      </c>
      <c r="EW31" s="41">
        <f>SUM(EX17:EX23)/$B31</f>
        <v>0.94363636363636361</v>
      </c>
      <c r="EY31" s="41">
        <f>SUM(EZ17:EZ23)/$B31</f>
        <v>0.59090909090909094</v>
      </c>
      <c r="FA31" s="41">
        <f>SUM(FB17:FB23)/$B31</f>
        <v>0.48181818181818181</v>
      </c>
      <c r="FC31" s="41">
        <f>SUM(FD17:FD23)/$B31</f>
        <v>0.59090909090909094</v>
      </c>
      <c r="FE31" s="41">
        <f>SUM(FF17:FF23)/$B31</f>
        <v>0.25272727272727274</v>
      </c>
      <c r="FG31" s="41">
        <f>SUM(FH17:FH23)/$B31</f>
        <v>0.59090909090909094</v>
      </c>
      <c r="FI31" s="41">
        <f>SUM(FJ17:FJ23)/$B31</f>
        <v>0.35454545454545455</v>
      </c>
      <c r="FK31" s="41">
        <f>SUM(FL17:FL23)/$B31</f>
        <v>0</v>
      </c>
      <c r="FM31" s="41">
        <f>SUM(FN17:FN23)/$B31</f>
        <v>0</v>
      </c>
      <c r="FO31" s="41">
        <f>SUM(FP17:FP23)/$B31</f>
        <v>0.51818181818181819</v>
      </c>
      <c r="FQ31" s="41">
        <f>SUM(FR17:FR23)/$B31</f>
        <v>0.61181818181818182</v>
      </c>
      <c r="FS31" s="41">
        <f>SUM(FT17:FT23)/$B31</f>
        <v>0.54090909090909089</v>
      </c>
      <c r="FU31" s="41">
        <f>SUM(FV17:FV23)/$B31</f>
        <v>0.42727272727272725</v>
      </c>
      <c r="FW31" s="41">
        <f>SUM(FX17:FX23)/$B31</f>
        <v>0.48545454545454542</v>
      </c>
      <c r="FY31" s="41">
        <f>SUM(FZ17:FZ23)/$B31</f>
        <v>0.68181818181818177</v>
      </c>
      <c r="GA31" s="41">
        <f>SUM(GB17:GB23)/$B31</f>
        <v>0.72</v>
      </c>
      <c r="GC31" s="41">
        <f>SUM(GD17:GD23)/$B31</f>
        <v>0.36454545454545456</v>
      </c>
      <c r="GE31" s="41">
        <f>SUM(GF17:GF23)/$B31</f>
        <v>0.63454545454545452</v>
      </c>
    </row>
    <row r="32" spans="1:188" ht="15.75" customHeight="1" x14ac:dyDescent="0.3">
      <c r="A32" s="29" t="s">
        <v>323</v>
      </c>
      <c r="B32" s="27">
        <f>B26</f>
        <v>70</v>
      </c>
      <c r="C32" s="27"/>
      <c r="D32" s="36">
        <f t="shared" si="461"/>
        <v>0.67121212121212104</v>
      </c>
      <c r="E32" s="41">
        <f>E26</f>
        <v>1</v>
      </c>
      <c r="G32" s="41">
        <f>G26</f>
        <v>0.1</v>
      </c>
      <c r="I32" s="41">
        <f>I26</f>
        <v>1</v>
      </c>
      <c r="K32" s="41">
        <f>K26</f>
        <v>0.75</v>
      </c>
      <c r="M32" s="41">
        <f>M26</f>
        <v>0.9</v>
      </c>
      <c r="O32" s="48">
        <f>O26</f>
        <v>0</v>
      </c>
      <c r="P32" s="44"/>
      <c r="Q32" s="41">
        <f>Q26</f>
        <v>0.9</v>
      </c>
      <c r="S32" s="41">
        <f>S26</f>
        <v>1</v>
      </c>
      <c r="U32" s="41">
        <f>U26</f>
        <v>0.2</v>
      </c>
      <c r="W32" s="41">
        <f>W26</f>
        <v>1</v>
      </c>
      <c r="Y32" s="41">
        <f>Y26</f>
        <v>0.9</v>
      </c>
      <c r="AA32" s="41">
        <f>AA26</f>
        <v>0.2</v>
      </c>
      <c r="AC32" s="41">
        <f>AC26</f>
        <v>0.9</v>
      </c>
      <c r="AE32" s="41">
        <f>AE26</f>
        <v>1</v>
      </c>
      <c r="AG32" s="41">
        <f>AG26</f>
        <v>0.2</v>
      </c>
      <c r="AI32" s="41">
        <f>AI26</f>
        <v>0.7</v>
      </c>
      <c r="AK32" s="41">
        <f>AK26</f>
        <v>1</v>
      </c>
      <c r="AM32" s="41">
        <f>AM26</f>
        <v>1</v>
      </c>
      <c r="AO32" s="41">
        <f>AO26</f>
        <v>0.2</v>
      </c>
      <c r="AQ32" s="41">
        <f>AQ26</f>
        <v>1</v>
      </c>
      <c r="AS32" s="41">
        <f>AS26</f>
        <v>0</v>
      </c>
      <c r="AU32" s="41">
        <f>AU26</f>
        <v>0.75</v>
      </c>
      <c r="AW32" s="41">
        <f>AW26</f>
        <v>1</v>
      </c>
      <c r="AY32" s="41">
        <f>AY26</f>
        <v>0</v>
      </c>
      <c r="BA32" s="41">
        <f>BA26</f>
        <v>1</v>
      </c>
      <c r="BC32" s="41">
        <f>BC26</f>
        <v>0.7</v>
      </c>
      <c r="BE32" s="41">
        <f>BE26</f>
        <v>1</v>
      </c>
      <c r="BG32" s="41">
        <f>BG26</f>
        <v>1</v>
      </c>
      <c r="BI32" s="41">
        <f>BI26</f>
        <v>0.2</v>
      </c>
      <c r="BK32" s="41">
        <f>BK26</f>
        <v>1</v>
      </c>
      <c r="BM32" s="41">
        <f>BM26</f>
        <v>0.2</v>
      </c>
      <c r="BO32" s="41">
        <f>BO26</f>
        <v>0.6</v>
      </c>
      <c r="BQ32" s="41">
        <f>BQ26</f>
        <v>0</v>
      </c>
      <c r="BS32" s="41">
        <f>BS26</f>
        <v>0.9</v>
      </c>
      <c r="BU32" s="41">
        <f>BU26</f>
        <v>1</v>
      </c>
      <c r="BW32" s="41">
        <f>BW26</f>
        <v>0.7</v>
      </c>
      <c r="BY32" s="41">
        <f>BY26</f>
        <v>0</v>
      </c>
      <c r="CA32" s="41">
        <f>CA26</f>
        <v>0.2</v>
      </c>
      <c r="CC32" s="41">
        <f>CC26</f>
        <v>1</v>
      </c>
      <c r="CE32" s="41">
        <f>CE26</f>
        <v>1</v>
      </c>
      <c r="CG32" s="41">
        <f>CG26</f>
        <v>0.9</v>
      </c>
      <c r="CI32" s="41">
        <f>CI26</f>
        <v>0.9</v>
      </c>
      <c r="CK32" s="41">
        <f>CK26</f>
        <v>0.9</v>
      </c>
      <c r="CM32" s="41">
        <f>CM26</f>
        <v>0.9</v>
      </c>
      <c r="CO32" s="41">
        <f>CO26</f>
        <v>0.9</v>
      </c>
      <c r="CQ32" s="41">
        <f>CQ26</f>
        <v>1</v>
      </c>
      <c r="CS32" s="41">
        <f>CS26</f>
        <v>0.9</v>
      </c>
      <c r="CU32" s="41">
        <f>CU26</f>
        <v>1</v>
      </c>
      <c r="CW32" s="41">
        <f>CW26</f>
        <v>1</v>
      </c>
      <c r="CY32" s="41">
        <f>CY26</f>
        <v>0.9</v>
      </c>
      <c r="DA32" s="41">
        <f>DA26</f>
        <v>0</v>
      </c>
      <c r="DC32" s="41">
        <f>DC26</f>
        <v>0.2</v>
      </c>
      <c r="DE32" s="41">
        <f>DE26</f>
        <v>0.2</v>
      </c>
      <c r="DG32" s="41">
        <f>DG26</f>
        <v>1</v>
      </c>
      <c r="DI32" s="41">
        <f>DI26</f>
        <v>1</v>
      </c>
      <c r="DK32" s="41">
        <f>DK26</f>
        <v>1</v>
      </c>
      <c r="DM32" s="41">
        <f>DM26</f>
        <v>0.9</v>
      </c>
      <c r="DO32" s="41">
        <f>DO26</f>
        <v>0.9</v>
      </c>
      <c r="DQ32" s="41">
        <f>DQ26</f>
        <v>0.7</v>
      </c>
      <c r="DS32" s="41">
        <f>DS26</f>
        <v>0</v>
      </c>
      <c r="DU32" s="41">
        <f>DU26</f>
        <v>0</v>
      </c>
      <c r="DW32" s="41">
        <f>DW26</f>
        <v>0.9</v>
      </c>
      <c r="DY32" s="41">
        <f>DY26</f>
        <v>0</v>
      </c>
      <c r="EA32" s="41">
        <f>EA26</f>
        <v>1</v>
      </c>
      <c r="EC32" s="41">
        <f>EC26</f>
        <v>0</v>
      </c>
      <c r="EE32" s="41">
        <f>EE26</f>
        <v>1</v>
      </c>
      <c r="EG32" s="41">
        <f>EG26</f>
        <v>1</v>
      </c>
      <c r="EI32" s="41">
        <f>EI26</f>
        <v>0.5</v>
      </c>
      <c r="EK32" s="41">
        <f>EK26</f>
        <v>0</v>
      </c>
      <c r="EM32" s="41">
        <f>EM26</f>
        <v>0.7</v>
      </c>
      <c r="EO32" s="41">
        <f>EO26</f>
        <v>0</v>
      </c>
      <c r="EQ32" s="41">
        <f>EQ26</f>
        <v>0.2</v>
      </c>
      <c r="ES32" s="41">
        <f>ES26</f>
        <v>1</v>
      </c>
      <c r="EU32" s="41">
        <f>EU26</f>
        <v>1</v>
      </c>
      <c r="EW32" s="41">
        <f>EW26</f>
        <v>1</v>
      </c>
      <c r="EY32" s="41">
        <f>EY26</f>
        <v>0.9</v>
      </c>
      <c r="FA32" s="41">
        <f>FA26</f>
        <v>0.2</v>
      </c>
      <c r="FC32" s="41">
        <f>FC26</f>
        <v>0.9</v>
      </c>
      <c r="FE32" s="41">
        <f>FE26</f>
        <v>0.7</v>
      </c>
      <c r="FG32" s="41">
        <f>FG26</f>
        <v>1</v>
      </c>
      <c r="FI32" s="41">
        <f>FI26</f>
        <v>0.7</v>
      </c>
      <c r="FK32" s="41">
        <f>FK26</f>
        <v>0.7</v>
      </c>
      <c r="FM32" s="41">
        <f>FM26</f>
        <v>0.2</v>
      </c>
      <c r="FO32" s="41">
        <f>FO26</f>
        <v>1</v>
      </c>
      <c r="FQ32" s="41">
        <f>FQ26</f>
        <v>0.7</v>
      </c>
      <c r="FS32" s="41">
        <f>FS26</f>
        <v>1</v>
      </c>
      <c r="FU32" s="41">
        <f>FU26</f>
        <v>0.9</v>
      </c>
      <c r="FW32" s="41">
        <f>FW26</f>
        <v>0.9</v>
      </c>
      <c r="FY32" s="41">
        <f>FY26</f>
        <v>0.9</v>
      </c>
      <c r="GA32" s="41">
        <f>GA26</f>
        <v>1</v>
      </c>
      <c r="GC32" s="41">
        <f>GC26</f>
        <v>1</v>
      </c>
      <c r="GE32" s="41">
        <f>GE26</f>
        <v>1</v>
      </c>
    </row>
    <row r="33" spans="1:187" ht="15.75" customHeight="1" x14ac:dyDescent="0.25">
      <c r="B33" s="27"/>
      <c r="C33" s="27"/>
      <c r="D33" s="27"/>
      <c r="O33" s="44"/>
      <c r="P33" s="44"/>
    </row>
    <row r="34" spans="1:187" ht="15.75" customHeight="1" x14ac:dyDescent="0.3">
      <c r="A34" s="29" t="s">
        <v>215</v>
      </c>
      <c r="B34" s="27"/>
      <c r="C34" s="27"/>
      <c r="D34" s="27"/>
      <c r="E34" s="28">
        <v>1</v>
      </c>
      <c r="G34" s="28">
        <f>E34+1</f>
        <v>2</v>
      </c>
      <c r="I34" s="28">
        <f>G34+1</f>
        <v>3</v>
      </c>
      <c r="K34" s="28">
        <f>I34+1</f>
        <v>4</v>
      </c>
      <c r="M34" s="28">
        <f>K34+1</f>
        <v>5</v>
      </c>
      <c r="O34" s="44">
        <f>M34+1</f>
        <v>6</v>
      </c>
      <c r="P34" s="44"/>
      <c r="Q34" s="28">
        <f>O34+1</f>
        <v>7</v>
      </c>
      <c r="S34" s="28">
        <f>Q34+1</f>
        <v>8</v>
      </c>
      <c r="U34" s="28">
        <f>S34+1</f>
        <v>9</v>
      </c>
      <c r="W34" s="28">
        <f>U34+1</f>
        <v>10</v>
      </c>
      <c r="Y34" s="28">
        <f>W34+1</f>
        <v>11</v>
      </c>
      <c r="AA34" s="28">
        <f>Y34+1</f>
        <v>12</v>
      </c>
      <c r="AC34" s="28">
        <f>AA34+1</f>
        <v>13</v>
      </c>
      <c r="AE34" s="28">
        <f>AC34+1</f>
        <v>14</v>
      </c>
      <c r="AG34" s="28">
        <f>AE34+1</f>
        <v>15</v>
      </c>
      <c r="AI34" s="28">
        <f>AG34+1</f>
        <v>16</v>
      </c>
      <c r="AK34" s="28">
        <f>AI34+1</f>
        <v>17</v>
      </c>
      <c r="AM34" s="28">
        <f>AK34+1</f>
        <v>18</v>
      </c>
      <c r="AO34" s="28">
        <f>AM34+1</f>
        <v>19</v>
      </c>
      <c r="AQ34" s="28">
        <f>AO34+1</f>
        <v>20</v>
      </c>
      <c r="AS34" s="28">
        <f>AQ34+1</f>
        <v>21</v>
      </c>
      <c r="AU34" s="28">
        <f>AS34+1</f>
        <v>22</v>
      </c>
      <c r="AW34" s="28">
        <f>AU34+1</f>
        <v>23</v>
      </c>
      <c r="AY34" s="28">
        <f>AW34+1</f>
        <v>24</v>
      </c>
      <c r="BA34" s="28">
        <f>AY34+1</f>
        <v>25</v>
      </c>
      <c r="BC34" s="28">
        <f>BA34+1</f>
        <v>26</v>
      </c>
      <c r="BE34" s="28">
        <f>BC34+1</f>
        <v>27</v>
      </c>
      <c r="BG34" s="28">
        <f>BE34+1</f>
        <v>28</v>
      </c>
      <c r="BI34" s="28">
        <f>BG34+1</f>
        <v>29</v>
      </c>
      <c r="BK34" s="28">
        <f>BI34+1</f>
        <v>30</v>
      </c>
      <c r="BM34" s="28">
        <f>BK34+1</f>
        <v>31</v>
      </c>
      <c r="BO34" s="28">
        <f>BM34+1</f>
        <v>32</v>
      </c>
      <c r="BQ34" s="28">
        <f>BO34+1</f>
        <v>33</v>
      </c>
      <c r="BS34" s="28">
        <f>BQ34+1</f>
        <v>34</v>
      </c>
      <c r="BU34" s="28">
        <f>BS34+1</f>
        <v>35</v>
      </c>
      <c r="BW34" s="28">
        <f>BU34+1</f>
        <v>36</v>
      </c>
      <c r="BY34" s="28">
        <f>BW34+1</f>
        <v>37</v>
      </c>
      <c r="CA34" s="28">
        <f>BY34+1</f>
        <v>38</v>
      </c>
      <c r="CC34" s="28">
        <f>CA34+1</f>
        <v>39</v>
      </c>
      <c r="CE34" s="28">
        <f>CC34+1</f>
        <v>40</v>
      </c>
      <c r="CG34" s="28">
        <f>CE34+1</f>
        <v>41</v>
      </c>
      <c r="CI34" s="28">
        <f>CG34+1</f>
        <v>42</v>
      </c>
      <c r="CK34" s="28">
        <f>CI34+1</f>
        <v>43</v>
      </c>
      <c r="CM34" s="28">
        <f>CK34+1</f>
        <v>44</v>
      </c>
      <c r="CO34" s="28">
        <f>CM34+1</f>
        <v>45</v>
      </c>
      <c r="CQ34" s="28">
        <f>CO34+1</f>
        <v>46</v>
      </c>
      <c r="CS34" s="28">
        <f>CQ34+1</f>
        <v>47</v>
      </c>
      <c r="CU34" s="28">
        <f>CS34+1</f>
        <v>48</v>
      </c>
      <c r="CW34" s="28">
        <f>CU34+1</f>
        <v>49</v>
      </c>
      <c r="CY34" s="28">
        <f>CW34+1</f>
        <v>50</v>
      </c>
      <c r="DA34" s="28">
        <f>CY34+1</f>
        <v>51</v>
      </c>
      <c r="DC34" s="28">
        <f>DA34+1</f>
        <v>52</v>
      </c>
      <c r="DE34" s="28">
        <f>DC34+1</f>
        <v>53</v>
      </c>
      <c r="DG34" s="28">
        <f>DE34+1</f>
        <v>54</v>
      </c>
      <c r="DI34" s="28">
        <f>DG34+1</f>
        <v>55</v>
      </c>
      <c r="DK34" s="28">
        <f>DI34+1</f>
        <v>56</v>
      </c>
      <c r="DM34" s="28">
        <f>DK34+1</f>
        <v>57</v>
      </c>
      <c r="DO34" s="28">
        <f>DM34+1</f>
        <v>58</v>
      </c>
      <c r="DQ34" s="28">
        <f>DO34+1</f>
        <v>59</v>
      </c>
      <c r="DS34" s="28">
        <f>DQ34+1</f>
        <v>60</v>
      </c>
      <c r="DU34" s="28">
        <f>DS34+1</f>
        <v>61</v>
      </c>
      <c r="DW34" s="28">
        <f>DU34+1</f>
        <v>62</v>
      </c>
      <c r="DY34" s="28">
        <f>DW34+1</f>
        <v>63</v>
      </c>
      <c r="EA34" s="28">
        <f>DY34+1</f>
        <v>64</v>
      </c>
      <c r="EC34" s="28">
        <f>EA34+1</f>
        <v>65</v>
      </c>
      <c r="EE34" s="28">
        <f>EC34+1</f>
        <v>66</v>
      </c>
      <c r="EG34" s="28">
        <f>EE34+1</f>
        <v>67</v>
      </c>
      <c r="EI34" s="28">
        <f>EG34+1</f>
        <v>68</v>
      </c>
      <c r="EK34" s="28">
        <f>EI34+1</f>
        <v>69</v>
      </c>
      <c r="EM34" s="28">
        <f>EK34+1</f>
        <v>70</v>
      </c>
      <c r="EO34" s="28">
        <f>EM34+1</f>
        <v>71</v>
      </c>
      <c r="EQ34" s="28">
        <f>EO34+1</f>
        <v>72</v>
      </c>
      <c r="ES34" s="28">
        <f>EQ34+1</f>
        <v>73</v>
      </c>
      <c r="EU34" s="28">
        <f>ES34+1</f>
        <v>74</v>
      </c>
      <c r="EW34" s="28">
        <f>EU34+1</f>
        <v>75</v>
      </c>
      <c r="EY34" s="28">
        <f>EW34+1</f>
        <v>76</v>
      </c>
      <c r="FA34" s="28">
        <f>EY34+1</f>
        <v>77</v>
      </c>
      <c r="FC34" s="28">
        <f>FA34+1</f>
        <v>78</v>
      </c>
      <c r="FE34" s="28">
        <f>FC34+1</f>
        <v>79</v>
      </c>
      <c r="FG34" s="28">
        <f>FE34+1</f>
        <v>80</v>
      </c>
      <c r="FI34" s="28">
        <f>FG34+1</f>
        <v>81</v>
      </c>
      <c r="FK34" s="28">
        <f>FI34+1</f>
        <v>82</v>
      </c>
      <c r="FM34" s="28">
        <f>FK34+1</f>
        <v>83</v>
      </c>
      <c r="FO34" s="28">
        <f>FM34+1</f>
        <v>84</v>
      </c>
      <c r="FQ34" s="28">
        <f>FO34+1</f>
        <v>85</v>
      </c>
      <c r="FS34" s="28">
        <f>FQ34+1</f>
        <v>86</v>
      </c>
      <c r="FU34" s="28">
        <f>FS34+1</f>
        <v>87</v>
      </c>
      <c r="FW34" s="28">
        <f>FU34+1</f>
        <v>88</v>
      </c>
      <c r="FY34" s="28">
        <f>FW34+1</f>
        <v>89</v>
      </c>
      <c r="GA34" s="28">
        <f>FY34+1</f>
        <v>90</v>
      </c>
      <c r="GC34" s="28">
        <f>GA34+1</f>
        <v>91</v>
      </c>
      <c r="GE34" s="28">
        <f>GC34+1</f>
        <v>92</v>
      </c>
    </row>
    <row r="35" spans="1:187" ht="15.75" customHeight="1" x14ac:dyDescent="0.3">
      <c r="A35" s="29" t="s">
        <v>216</v>
      </c>
      <c r="B35" s="27"/>
      <c r="C35" s="27"/>
      <c r="D35" s="27"/>
      <c r="E35" s="42">
        <v>44169</v>
      </c>
      <c r="G35" s="42">
        <v>44000</v>
      </c>
      <c r="I35" s="42">
        <v>44194</v>
      </c>
      <c r="K35" s="42">
        <v>44000</v>
      </c>
      <c r="M35" s="42">
        <v>44022</v>
      </c>
      <c r="O35" s="49">
        <v>44033</v>
      </c>
      <c r="P35" s="44"/>
      <c r="Q35" s="42">
        <v>44048</v>
      </c>
      <c r="S35" s="42">
        <v>44053</v>
      </c>
      <c r="U35" s="42">
        <v>44055</v>
      </c>
      <c r="W35" s="42">
        <v>44058</v>
      </c>
      <c r="Y35" s="42">
        <v>44062</v>
      </c>
      <c r="AA35" s="42">
        <v>44064</v>
      </c>
      <c r="AC35" s="42">
        <v>44068</v>
      </c>
      <c r="AE35" s="42">
        <v>44068</v>
      </c>
      <c r="AG35" s="42">
        <v>44071</v>
      </c>
      <c r="AI35" s="42">
        <v>44096</v>
      </c>
      <c r="AK35" s="42">
        <v>44076</v>
      </c>
      <c r="AM35" s="42">
        <v>44078</v>
      </c>
      <c r="AO35" s="42">
        <v>44081</v>
      </c>
      <c r="AQ35" s="42">
        <v>44081</v>
      </c>
      <c r="AS35" s="42">
        <v>44083</v>
      </c>
      <c r="AU35" s="42">
        <v>44085</v>
      </c>
      <c r="AW35" s="42">
        <v>44089</v>
      </c>
      <c r="AY35" s="42">
        <v>44092</v>
      </c>
      <c r="BA35" s="42">
        <v>44110</v>
      </c>
      <c r="BC35" s="42">
        <v>44287</v>
      </c>
      <c r="BE35" s="42">
        <v>44109</v>
      </c>
      <c r="BG35" s="42">
        <v>44109</v>
      </c>
      <c r="BI35" s="42">
        <v>44109</v>
      </c>
      <c r="BK35" s="42">
        <v>44125</v>
      </c>
      <c r="BM35" s="42">
        <v>44124</v>
      </c>
      <c r="BO35" s="42">
        <v>44124</v>
      </c>
      <c r="BQ35" s="42">
        <v>44126</v>
      </c>
      <c r="BS35" s="42">
        <v>44130</v>
      </c>
      <c r="BU35" s="42">
        <v>44193</v>
      </c>
      <c r="BW35" s="42">
        <v>44137</v>
      </c>
      <c r="BY35" s="42">
        <v>44137</v>
      </c>
      <c r="CA35" s="42">
        <v>44138</v>
      </c>
      <c r="CC35" s="42">
        <v>44138</v>
      </c>
      <c r="CE35" s="42">
        <v>44140</v>
      </c>
      <c r="CG35" s="42">
        <v>44168</v>
      </c>
      <c r="CI35" s="42">
        <v>44144</v>
      </c>
      <c r="CK35" s="42">
        <v>44146</v>
      </c>
      <c r="CM35" s="42">
        <v>44154</v>
      </c>
      <c r="CO35" s="42">
        <v>44155</v>
      </c>
      <c r="CQ35" s="42">
        <v>44155</v>
      </c>
      <c r="CS35" s="42">
        <v>44155</v>
      </c>
      <c r="CU35" s="42">
        <v>44180</v>
      </c>
      <c r="CW35" s="42">
        <v>44175</v>
      </c>
      <c r="CY35" s="42">
        <v>44175</v>
      </c>
      <c r="DA35" s="42">
        <v>44202</v>
      </c>
      <c r="DC35" s="42">
        <v>44175</v>
      </c>
      <c r="DE35" s="42">
        <v>44175</v>
      </c>
      <c r="DG35" s="42">
        <v>44175</v>
      </c>
      <c r="DI35" s="42">
        <v>44175</v>
      </c>
      <c r="DK35" s="42">
        <v>44175</v>
      </c>
      <c r="DM35" s="42">
        <v>44208</v>
      </c>
      <c r="DO35" s="42">
        <v>44217</v>
      </c>
      <c r="DQ35" s="42">
        <v>44225</v>
      </c>
      <c r="DS35" s="42">
        <v>44228</v>
      </c>
      <c r="DU35" s="42">
        <v>44204</v>
      </c>
      <c r="DW35" s="42">
        <v>44215</v>
      </c>
      <c r="DY35" s="42">
        <v>44215</v>
      </c>
      <c r="EA35" s="42">
        <v>44217</v>
      </c>
      <c r="EC35" s="42">
        <v>44217</v>
      </c>
      <c r="EE35" s="42">
        <v>44221</v>
      </c>
      <c r="EG35" s="42">
        <v>44221</v>
      </c>
      <c r="EI35" s="42">
        <v>44231</v>
      </c>
      <c r="EK35" s="42">
        <v>44245</v>
      </c>
      <c r="EM35" s="42">
        <v>44237</v>
      </c>
      <c r="EO35" s="42">
        <v>44235</v>
      </c>
      <c r="EQ35" s="42">
        <v>44236</v>
      </c>
      <c r="ES35" s="42">
        <v>44244</v>
      </c>
      <c r="EU35" s="42">
        <v>44256</v>
      </c>
      <c r="EW35" s="42">
        <v>44249</v>
      </c>
      <c r="EY35" s="42">
        <v>44257</v>
      </c>
      <c r="FA35" s="42">
        <v>44249</v>
      </c>
      <c r="FC35" s="42">
        <v>44249</v>
      </c>
      <c r="FE35" s="42">
        <v>44268</v>
      </c>
      <c r="FG35" s="42">
        <v>44268</v>
      </c>
      <c r="FI35" s="42">
        <v>44275</v>
      </c>
      <c r="FK35" s="42">
        <v>44275</v>
      </c>
      <c r="FM35" s="42">
        <v>44279</v>
      </c>
      <c r="FO35" s="42">
        <v>44279</v>
      </c>
      <c r="FQ35" s="42">
        <v>44279</v>
      </c>
      <c r="FS35" s="42">
        <v>44279</v>
      </c>
      <c r="FU35" s="42">
        <v>44279</v>
      </c>
      <c r="FW35" s="42">
        <v>44279</v>
      </c>
      <c r="FY35" s="42">
        <v>44279</v>
      </c>
      <c r="GA35" s="42">
        <v>44299</v>
      </c>
      <c r="GC35" s="42">
        <v>44299</v>
      </c>
      <c r="GE35" s="42">
        <v>44299</v>
      </c>
    </row>
    <row r="36" spans="1:187" ht="15.75" customHeight="1" x14ac:dyDescent="0.3">
      <c r="A36" s="29" t="s">
        <v>217</v>
      </c>
      <c r="B36" s="27"/>
      <c r="C36" s="27"/>
      <c r="D36" s="27"/>
      <c r="E36" s="27" t="s">
        <v>208</v>
      </c>
      <c r="G36" s="27" t="s">
        <v>208</v>
      </c>
      <c r="I36" s="27" t="s">
        <v>208</v>
      </c>
      <c r="K36" s="27" t="s">
        <v>207</v>
      </c>
      <c r="M36" s="27" t="s">
        <v>208</v>
      </c>
      <c r="O36" s="45" t="s">
        <v>208</v>
      </c>
      <c r="P36" s="44"/>
      <c r="Q36" s="27" t="s">
        <v>208</v>
      </c>
      <c r="S36" s="27" t="s">
        <v>208</v>
      </c>
      <c r="U36" s="27" t="s">
        <v>208</v>
      </c>
      <c r="W36" s="27" t="s">
        <v>208</v>
      </c>
      <c r="Y36" s="27" t="s">
        <v>208</v>
      </c>
      <c r="AA36" s="27" t="s">
        <v>208</v>
      </c>
      <c r="AC36" s="27" t="s">
        <v>208</v>
      </c>
      <c r="AE36" s="27" t="s">
        <v>208</v>
      </c>
      <c r="AG36" s="27" t="s">
        <v>208</v>
      </c>
      <c r="AI36" s="27" t="s">
        <v>208</v>
      </c>
      <c r="AK36" s="27" t="s">
        <v>208</v>
      </c>
      <c r="AM36" s="27" t="s">
        <v>208</v>
      </c>
      <c r="AO36" s="27" t="s">
        <v>208</v>
      </c>
      <c r="AQ36" s="27" t="s">
        <v>208</v>
      </c>
      <c r="AS36" s="27" t="s">
        <v>207</v>
      </c>
      <c r="AU36" s="27" t="s">
        <v>207</v>
      </c>
      <c r="AW36" s="27" t="s">
        <v>208</v>
      </c>
      <c r="AY36" s="27" t="s">
        <v>207</v>
      </c>
      <c r="BA36" s="27" t="s">
        <v>208</v>
      </c>
      <c r="BC36" s="27" t="s">
        <v>207</v>
      </c>
      <c r="BE36" s="27" t="s">
        <v>207</v>
      </c>
      <c r="BG36" s="27" t="s">
        <v>207</v>
      </c>
      <c r="BI36" s="27" t="s">
        <v>207</v>
      </c>
      <c r="BK36" s="27" t="s">
        <v>208</v>
      </c>
      <c r="BM36" s="27" t="s">
        <v>208</v>
      </c>
      <c r="BO36" s="27" t="s">
        <v>208</v>
      </c>
      <c r="BQ36" s="27" t="s">
        <v>208</v>
      </c>
      <c r="BS36" s="27" t="s">
        <v>208</v>
      </c>
      <c r="BU36" s="27" t="s">
        <v>208</v>
      </c>
      <c r="BW36" s="27" t="s">
        <v>208</v>
      </c>
      <c r="BY36" s="27" t="s">
        <v>208</v>
      </c>
      <c r="CA36" s="27" t="s">
        <v>208</v>
      </c>
      <c r="CC36" s="27" t="s">
        <v>207</v>
      </c>
      <c r="CE36" s="27" t="s">
        <v>207</v>
      </c>
      <c r="CG36" s="27" t="s">
        <v>207</v>
      </c>
      <c r="CI36" s="27" t="s">
        <v>207</v>
      </c>
      <c r="CK36" s="27" t="s">
        <v>207</v>
      </c>
      <c r="CM36" s="27" t="s">
        <v>207</v>
      </c>
      <c r="CO36" s="27" t="s">
        <v>208</v>
      </c>
      <c r="CQ36" s="27" t="s">
        <v>208</v>
      </c>
      <c r="CS36" s="27" t="s">
        <v>208</v>
      </c>
      <c r="CU36" s="27" t="s">
        <v>208</v>
      </c>
      <c r="CW36" s="27" t="s">
        <v>208</v>
      </c>
      <c r="CY36" s="27" t="s">
        <v>208</v>
      </c>
      <c r="DA36" s="27" t="s">
        <v>208</v>
      </c>
      <c r="DC36" s="27" t="s">
        <v>207</v>
      </c>
      <c r="DE36" s="27" t="s">
        <v>207</v>
      </c>
      <c r="DG36" s="27" t="s">
        <v>207</v>
      </c>
      <c r="DI36" s="27" t="s">
        <v>207</v>
      </c>
      <c r="DK36" s="27" t="s">
        <v>207</v>
      </c>
      <c r="DM36" s="27" t="s">
        <v>207</v>
      </c>
      <c r="DO36" s="27" t="s">
        <v>207</v>
      </c>
      <c r="DQ36" s="27" t="s">
        <v>207</v>
      </c>
      <c r="DS36" s="27" t="s">
        <v>207</v>
      </c>
      <c r="DU36" s="27" t="s">
        <v>207</v>
      </c>
      <c r="DW36" s="27" t="s">
        <v>207</v>
      </c>
      <c r="DY36" s="27" t="s">
        <v>207</v>
      </c>
      <c r="EA36" s="27" t="s">
        <v>207</v>
      </c>
      <c r="EC36" s="27" t="s">
        <v>207</v>
      </c>
      <c r="EE36" s="27" t="s">
        <v>207</v>
      </c>
    </row>
    <row r="37" spans="1:187" ht="15.75" customHeight="1" x14ac:dyDescent="0.3">
      <c r="A37" s="29" t="s">
        <v>219</v>
      </c>
      <c r="B37" s="27"/>
      <c r="C37" s="27"/>
      <c r="D37" s="27"/>
      <c r="E37" s="27">
        <v>0.6</v>
      </c>
      <c r="G37" s="27">
        <v>0.4</v>
      </c>
      <c r="I37" s="27">
        <v>0.6</v>
      </c>
      <c r="K37" s="27">
        <v>0.4</v>
      </c>
      <c r="M37" s="27">
        <v>0.4</v>
      </c>
      <c r="O37" s="45">
        <v>0.4</v>
      </c>
      <c r="P37" s="44"/>
      <c r="Q37" s="27">
        <v>0.4</v>
      </c>
      <c r="S37" s="27">
        <v>0.5</v>
      </c>
      <c r="U37" s="27">
        <v>0.5</v>
      </c>
      <c r="W37" s="27">
        <v>0.5</v>
      </c>
      <c r="Y37" s="27">
        <v>0.5</v>
      </c>
      <c r="AA37" s="27">
        <v>0.5</v>
      </c>
      <c r="AC37" s="27">
        <v>0.5</v>
      </c>
      <c r="AE37" s="27">
        <v>0.5</v>
      </c>
      <c r="AG37" s="27">
        <v>0.5</v>
      </c>
      <c r="AI37" s="27">
        <v>0.5</v>
      </c>
      <c r="AK37" s="27">
        <v>0.5</v>
      </c>
      <c r="AM37" s="27">
        <v>0.5</v>
      </c>
      <c r="AO37" s="27">
        <v>0.5</v>
      </c>
      <c r="AQ37" s="27">
        <v>0.5</v>
      </c>
      <c r="AS37" s="27">
        <v>0.5</v>
      </c>
      <c r="AU37" s="27">
        <v>0.5</v>
      </c>
      <c r="AW37" s="27">
        <v>0.5</v>
      </c>
      <c r="AY37" s="27">
        <v>0.5</v>
      </c>
      <c r="BA37" s="27">
        <v>0.5</v>
      </c>
      <c r="BC37" s="27" t="s">
        <v>325</v>
      </c>
      <c r="BE37" s="27">
        <v>0.5</v>
      </c>
      <c r="BG37" s="27">
        <v>0.5</v>
      </c>
      <c r="BI37" s="27">
        <v>0.5</v>
      </c>
      <c r="BK37" s="27">
        <v>0.5</v>
      </c>
      <c r="BM37" s="27">
        <v>0.5</v>
      </c>
      <c r="BO37" s="27">
        <v>0.5</v>
      </c>
      <c r="BQ37" s="27">
        <v>0.5</v>
      </c>
      <c r="BS37" s="27">
        <v>0.5</v>
      </c>
      <c r="BU37" s="27">
        <v>0.6</v>
      </c>
      <c r="BW37" s="27">
        <v>0.5</v>
      </c>
      <c r="BY37" s="27">
        <v>0.6</v>
      </c>
      <c r="CA37" s="27">
        <v>0.5</v>
      </c>
      <c r="CC37" s="27">
        <v>0.6</v>
      </c>
      <c r="CE37" s="27">
        <v>0.6</v>
      </c>
      <c r="CG37" s="27">
        <v>0.6</v>
      </c>
      <c r="CI37" s="27">
        <v>0.6</v>
      </c>
      <c r="CK37" s="27">
        <v>0.6</v>
      </c>
      <c r="CM37" s="27">
        <v>0.6</v>
      </c>
      <c r="CO37" s="27">
        <v>0.6</v>
      </c>
      <c r="CQ37" s="27">
        <v>0.6</v>
      </c>
      <c r="CS37" s="27">
        <v>0.6</v>
      </c>
      <c r="CU37" s="27">
        <v>0.6</v>
      </c>
      <c r="CW37" s="27">
        <v>0.6</v>
      </c>
      <c r="CY37" s="27">
        <v>0.6</v>
      </c>
      <c r="DA37" s="27">
        <v>0.6</v>
      </c>
      <c r="DC37" s="27">
        <v>0.6</v>
      </c>
      <c r="DE37" s="27">
        <v>0.6</v>
      </c>
      <c r="DG37" s="27">
        <v>0.6</v>
      </c>
      <c r="DI37" s="27">
        <v>0.6</v>
      </c>
      <c r="DK37" s="27">
        <v>0.6</v>
      </c>
      <c r="DM37" s="27">
        <v>0.6</v>
      </c>
      <c r="DO37" s="27">
        <v>0.6</v>
      </c>
      <c r="DQ37" s="27">
        <v>0.6</v>
      </c>
      <c r="DS37" s="27">
        <v>0.6</v>
      </c>
      <c r="DU37" s="27">
        <v>0.6</v>
      </c>
      <c r="DW37" s="27">
        <v>0.6</v>
      </c>
      <c r="DY37" s="27">
        <v>0.6</v>
      </c>
      <c r="EA37" s="27">
        <v>0.6</v>
      </c>
      <c r="EC37" s="27">
        <v>0.6</v>
      </c>
      <c r="EE37" s="27">
        <v>0.6</v>
      </c>
    </row>
    <row r="38" spans="1:187" ht="15.75" customHeight="1" x14ac:dyDescent="0.25">
      <c r="B38" s="27"/>
      <c r="C38" s="27"/>
      <c r="D38" s="27"/>
      <c r="O38" s="44"/>
      <c r="P38" s="44"/>
    </row>
    <row r="39" spans="1:187" ht="15.75" customHeight="1" x14ac:dyDescent="0.3">
      <c r="A39" s="29" t="s">
        <v>220</v>
      </c>
      <c r="B39" s="27"/>
      <c r="C39" s="27"/>
      <c r="D39" s="27"/>
      <c r="E39" s="42">
        <f>E35+365/4</f>
        <v>44260.25</v>
      </c>
      <c r="G39" s="42">
        <f>G35+365/4</f>
        <v>44091.25</v>
      </c>
      <c r="I39" s="42">
        <f>I35+365/4</f>
        <v>44285.25</v>
      </c>
      <c r="K39" s="42">
        <f>K35+365/4</f>
        <v>44091.25</v>
      </c>
      <c r="M39" s="42">
        <f>M35+365/4</f>
        <v>44113.25</v>
      </c>
      <c r="O39" s="49">
        <f>O35+365/4</f>
        <v>44124.25</v>
      </c>
      <c r="P39" s="44"/>
      <c r="Q39" s="42">
        <f>Q35+365/4</f>
        <v>44139.25</v>
      </c>
      <c r="S39" s="42">
        <f>S35+365/4</f>
        <v>44144.25</v>
      </c>
      <c r="U39" s="42">
        <f>U35+365/4</f>
        <v>44146.25</v>
      </c>
      <c r="W39" s="42">
        <f>W35+365/4</f>
        <v>44149.25</v>
      </c>
      <c r="Y39" s="42">
        <f>Y35+365/4</f>
        <v>44153.25</v>
      </c>
      <c r="AA39" s="42">
        <f>AA35+365/4</f>
        <v>44155.25</v>
      </c>
      <c r="AC39" s="42">
        <f>AC35+365/4</f>
        <v>44159.25</v>
      </c>
      <c r="AE39" s="42">
        <f>AE35+365/4</f>
        <v>44159.25</v>
      </c>
      <c r="AG39" s="42">
        <f>AG35+365/4</f>
        <v>44162.25</v>
      </c>
      <c r="AI39" s="42">
        <f>AI35+365/4</f>
        <v>44187.25</v>
      </c>
      <c r="AK39" s="42">
        <f>AK35+365/4</f>
        <v>44167.25</v>
      </c>
      <c r="AM39" s="42">
        <f>AM35+365/4</f>
        <v>44169.25</v>
      </c>
      <c r="AO39" s="42">
        <f>AO35+365/4</f>
        <v>44172.25</v>
      </c>
      <c r="AQ39" s="42">
        <f>AQ35+365/4</f>
        <v>44172.25</v>
      </c>
      <c r="AS39" s="42">
        <f>AS35+365/4</f>
        <v>44174.25</v>
      </c>
      <c r="AU39" s="42">
        <f>AU35+365/4</f>
        <v>44176.25</v>
      </c>
      <c r="AW39" s="42">
        <f>AW35+365/4</f>
        <v>44180.25</v>
      </c>
      <c r="AY39" s="42">
        <f>AY35+365/4</f>
        <v>44183.25</v>
      </c>
      <c r="BA39" s="42">
        <f>BA35+365/4</f>
        <v>44201.25</v>
      </c>
      <c r="BC39" s="42">
        <f>BC35+365/4</f>
        <v>44378.25</v>
      </c>
      <c r="BE39" s="42">
        <f>BE35+365/4</f>
        <v>44200.25</v>
      </c>
      <c r="BG39" s="42">
        <f>BG35+365/4</f>
        <v>44200.25</v>
      </c>
      <c r="BI39" s="42">
        <f>BI35+365/4</f>
        <v>44200.25</v>
      </c>
      <c r="BK39" s="28" t="s">
        <v>326</v>
      </c>
      <c r="BM39" s="28" t="s">
        <v>326</v>
      </c>
      <c r="BO39" s="28" t="s">
        <v>326</v>
      </c>
      <c r="BQ39" s="28" t="s">
        <v>326</v>
      </c>
      <c r="BS39" s="28" t="s">
        <v>326</v>
      </c>
      <c r="BU39" s="28" t="s">
        <v>326</v>
      </c>
      <c r="BW39" s="28" t="s">
        <v>326</v>
      </c>
      <c r="BY39" s="28" t="s">
        <v>326</v>
      </c>
      <c r="CA39" s="28" t="s">
        <v>326</v>
      </c>
      <c r="CC39" s="42">
        <f>CC35+365/4</f>
        <v>44229.25</v>
      </c>
      <c r="CE39" s="42">
        <f>CE35+365/4</f>
        <v>44231.25</v>
      </c>
      <c r="CG39" s="42">
        <f>CG35+365/4</f>
        <v>44259.25</v>
      </c>
      <c r="CI39" s="42">
        <f>CI35+365/4</f>
        <v>44235.25</v>
      </c>
      <c r="CK39" s="42">
        <f>CK35+365/4</f>
        <v>44237.25</v>
      </c>
      <c r="CM39" s="42">
        <f>CM35+365/4</f>
        <v>44245.25</v>
      </c>
      <c r="CO39" s="42">
        <f>CO35+365/4</f>
        <v>44246.25</v>
      </c>
      <c r="CQ39" s="42">
        <f>CQ35+365/4</f>
        <v>44246.25</v>
      </c>
      <c r="CS39" s="42">
        <f>CS35+365/4</f>
        <v>44246.25</v>
      </c>
      <c r="CU39" s="42">
        <f>CU35+365/4</f>
        <v>44271.25</v>
      </c>
      <c r="CW39" s="42">
        <f>CW35+365/4</f>
        <v>44266.25</v>
      </c>
      <c r="CY39" s="42">
        <f>CY35+365/4</f>
        <v>44266.25</v>
      </c>
      <c r="DA39" s="42">
        <f>DA35+365/4</f>
        <v>44293.25</v>
      </c>
      <c r="DC39" s="42">
        <f>DC35+365/4</f>
        <v>44266.25</v>
      </c>
      <c r="DE39" s="42">
        <f>DE35+365/4</f>
        <v>44266.25</v>
      </c>
      <c r="DG39" s="42">
        <f>DG35+365/4</f>
        <v>44266.25</v>
      </c>
      <c r="DI39" s="42">
        <f>DI35+365/4</f>
        <v>44266.25</v>
      </c>
      <c r="DK39" s="42">
        <f>DK35+365/4</f>
        <v>44266.25</v>
      </c>
      <c r="DM39" s="42">
        <f>DM35+365/4</f>
        <v>44299.25</v>
      </c>
      <c r="DO39" s="42">
        <f>DO35+365/4</f>
        <v>44308.25</v>
      </c>
      <c r="DQ39" s="42">
        <f>DQ35+365/4</f>
        <v>44316.25</v>
      </c>
      <c r="DS39" s="42">
        <f>DS35+365/4</f>
        <v>44319.25</v>
      </c>
      <c r="DU39" s="42">
        <f>DU35+365/4</f>
        <v>44295.25</v>
      </c>
      <c r="DW39" s="42">
        <f>DW35+365/4</f>
        <v>44306.25</v>
      </c>
      <c r="DY39" s="42">
        <f>DY35+365/4</f>
        <v>44306.25</v>
      </c>
      <c r="EA39" s="42">
        <f>EA35+365/4</f>
        <v>44308.25</v>
      </c>
      <c r="EC39" s="42">
        <f>EC35+365/4</f>
        <v>44308.25</v>
      </c>
      <c r="EE39" s="42">
        <f>EE35+365/4</f>
        <v>44312.25</v>
      </c>
    </row>
    <row r="40" spans="1:187" ht="15.75" customHeight="1" x14ac:dyDescent="0.25">
      <c r="B40" s="27"/>
      <c r="C40" s="27"/>
      <c r="D40" s="27"/>
      <c r="BK40" s="28" t="s">
        <v>327</v>
      </c>
      <c r="BM40" s="28" t="s">
        <v>327</v>
      </c>
      <c r="BO40" s="28" t="s">
        <v>327</v>
      </c>
      <c r="BQ40" s="28" t="s">
        <v>328</v>
      </c>
      <c r="BS40" s="28" t="s">
        <v>329</v>
      </c>
      <c r="BU40" s="28" t="s">
        <v>328</v>
      </c>
      <c r="BW40" s="28" t="s">
        <v>327</v>
      </c>
      <c r="BY40" s="28" t="s">
        <v>330</v>
      </c>
      <c r="CA40" s="28" t="s">
        <v>327</v>
      </c>
    </row>
    <row r="41" spans="1:187" ht="15.75" customHeight="1" x14ac:dyDescent="0.25">
      <c r="B41" s="27"/>
      <c r="C41" s="27"/>
      <c r="D41" s="27"/>
      <c r="BK41" s="28" t="s">
        <v>331</v>
      </c>
      <c r="BM41" s="28" t="s">
        <v>332</v>
      </c>
      <c r="BO41" s="28" t="s">
        <v>332</v>
      </c>
      <c r="BQ41" s="28" t="s">
        <v>332</v>
      </c>
      <c r="BS41" s="28" t="s">
        <v>332</v>
      </c>
      <c r="BU41" s="28" t="s">
        <v>332</v>
      </c>
      <c r="BW41" s="28" t="s">
        <v>332</v>
      </c>
      <c r="BY41" s="28" t="s">
        <v>331</v>
      </c>
      <c r="CA41" s="28" t="s">
        <v>331</v>
      </c>
    </row>
    <row r="42" spans="1:187" ht="15.75" customHeight="1" x14ac:dyDescent="0.25">
      <c r="B42" s="27"/>
      <c r="C42" s="27"/>
      <c r="D42" s="27"/>
      <c r="BK42" s="28" t="s">
        <v>333</v>
      </c>
      <c r="BM42" s="28" t="s">
        <v>333</v>
      </c>
      <c r="BO42" s="28" t="s">
        <v>333</v>
      </c>
      <c r="BQ42" s="28" t="s">
        <v>333</v>
      </c>
      <c r="BS42" s="28" t="s">
        <v>333</v>
      </c>
      <c r="BU42" s="28" t="s">
        <v>333</v>
      </c>
      <c r="BW42" s="28" t="s">
        <v>333</v>
      </c>
      <c r="BY42" s="28" t="s">
        <v>333</v>
      </c>
      <c r="CA42" s="28" t="s">
        <v>333</v>
      </c>
    </row>
    <row r="43" spans="1:187" ht="15.75" customHeight="1" x14ac:dyDescent="0.25">
      <c r="B43" s="27"/>
      <c r="C43" s="27"/>
      <c r="D43" s="27"/>
    </row>
    <row r="44" spans="1:187" ht="15.75" customHeight="1" x14ac:dyDescent="0.25">
      <c r="B44" s="27"/>
      <c r="C44" s="27"/>
      <c r="D44" s="27"/>
      <c r="DM44" s="28">
        <f>8/67</f>
        <v>0.11940298507462686</v>
      </c>
    </row>
    <row r="45" spans="1:187" ht="15.75" customHeight="1" x14ac:dyDescent="0.25">
      <c r="B45" s="27"/>
      <c r="C45" s="27"/>
      <c r="D45" s="27"/>
    </row>
    <row r="46" spans="1:187" ht="15.75" customHeight="1" x14ac:dyDescent="0.25">
      <c r="B46" s="27"/>
      <c r="C46" s="27"/>
      <c r="D46" s="27"/>
    </row>
    <row r="47" spans="1:187" ht="15.75" customHeight="1" x14ac:dyDescent="0.25">
      <c r="B47" s="27"/>
      <c r="C47" s="27"/>
      <c r="D47" s="27"/>
    </row>
    <row r="48" spans="1:187" ht="15.75" customHeight="1" x14ac:dyDescent="0.25">
      <c r="B48" s="27"/>
      <c r="C48" s="27"/>
      <c r="D48" s="27"/>
    </row>
    <row r="49" spans="2:4" ht="15.75" customHeight="1" x14ac:dyDescent="0.25">
      <c r="B49" s="27"/>
      <c r="C49" s="27"/>
      <c r="D49" s="27"/>
    </row>
    <row r="50" spans="2:4" ht="15.75" customHeight="1" x14ac:dyDescent="0.25">
      <c r="B50" s="27"/>
      <c r="C50" s="27"/>
      <c r="D50" s="27"/>
    </row>
    <row r="51" spans="2:4" ht="15.75" customHeight="1" x14ac:dyDescent="0.25">
      <c r="B51" s="27"/>
      <c r="C51" s="27"/>
      <c r="D51" s="27"/>
    </row>
    <row r="52" spans="2:4" ht="15.75" customHeight="1" x14ac:dyDescent="0.25">
      <c r="B52" s="27"/>
      <c r="C52" s="27"/>
      <c r="D52" s="27"/>
    </row>
    <row r="53" spans="2:4" ht="15.75" customHeight="1" x14ac:dyDescent="0.25">
      <c r="B53" s="27"/>
      <c r="C53" s="27"/>
      <c r="D53" s="27"/>
    </row>
    <row r="54" spans="2:4" ht="15.75" customHeight="1" x14ac:dyDescent="0.25">
      <c r="B54" s="27"/>
      <c r="C54" s="27"/>
      <c r="D54" s="27"/>
    </row>
    <row r="55" spans="2:4" ht="15.75" customHeight="1" x14ac:dyDescent="0.25">
      <c r="B55" s="27"/>
      <c r="C55" s="27"/>
      <c r="D55" s="27"/>
    </row>
    <row r="56" spans="2:4" ht="15.75" customHeight="1" x14ac:dyDescent="0.25">
      <c r="B56" s="27"/>
      <c r="C56" s="27"/>
      <c r="D56" s="27"/>
    </row>
    <row r="57" spans="2:4" ht="15.75" customHeight="1" x14ac:dyDescent="0.25">
      <c r="B57" s="27"/>
      <c r="C57" s="27"/>
      <c r="D57" s="27"/>
    </row>
    <row r="58" spans="2:4" ht="15.75" customHeight="1" x14ac:dyDescent="0.25">
      <c r="B58" s="27"/>
      <c r="C58" s="27"/>
      <c r="D58" s="27"/>
    </row>
    <row r="59" spans="2:4" ht="15.75" customHeight="1" x14ac:dyDescent="0.25">
      <c r="B59" s="27"/>
      <c r="C59" s="27"/>
      <c r="D59" s="27"/>
    </row>
    <row r="60" spans="2:4" ht="15.75" customHeight="1" x14ac:dyDescent="0.25">
      <c r="B60" s="27"/>
      <c r="C60" s="27"/>
      <c r="D60" s="27"/>
    </row>
    <row r="61" spans="2:4" ht="15.75" customHeight="1" x14ac:dyDescent="0.25">
      <c r="B61" s="27"/>
      <c r="C61" s="27"/>
      <c r="D61" s="27"/>
    </row>
    <row r="62" spans="2:4" ht="15.75" customHeight="1" x14ac:dyDescent="0.25">
      <c r="B62" s="27"/>
      <c r="C62" s="27"/>
      <c r="D62" s="27"/>
    </row>
    <row r="63" spans="2:4" ht="15.75" customHeight="1" x14ac:dyDescent="0.25">
      <c r="B63" s="27"/>
      <c r="C63" s="27"/>
      <c r="D63" s="27"/>
    </row>
    <row r="64" spans="2:4" ht="15.75" customHeight="1" x14ac:dyDescent="0.25">
      <c r="B64" s="27"/>
      <c r="C64" s="27"/>
      <c r="D64" s="27"/>
    </row>
    <row r="65" spans="2:4" ht="15.75" customHeight="1" x14ac:dyDescent="0.25">
      <c r="B65" s="27"/>
      <c r="C65" s="27"/>
      <c r="D65" s="27"/>
    </row>
    <row r="66" spans="2:4" ht="15.75" customHeight="1" x14ac:dyDescent="0.25">
      <c r="B66" s="27"/>
      <c r="C66" s="27"/>
      <c r="D66" s="27"/>
    </row>
    <row r="67" spans="2:4" ht="15.75" customHeight="1" x14ac:dyDescent="0.25">
      <c r="B67" s="27"/>
      <c r="C67" s="27"/>
      <c r="D67" s="27"/>
    </row>
    <row r="68" spans="2:4" ht="15.75" customHeight="1" x14ac:dyDescent="0.25">
      <c r="B68" s="27"/>
      <c r="C68" s="27"/>
      <c r="D68" s="27"/>
    </row>
    <row r="69" spans="2:4" ht="15.75" customHeight="1" x14ac:dyDescent="0.25">
      <c r="B69" s="27"/>
      <c r="C69" s="27"/>
      <c r="D69" s="27"/>
    </row>
    <row r="70" spans="2:4" ht="15.75" customHeight="1" x14ac:dyDescent="0.25">
      <c r="B70" s="27"/>
      <c r="C70" s="27"/>
      <c r="D70" s="27"/>
    </row>
    <row r="71" spans="2:4" ht="15.75" customHeight="1" x14ac:dyDescent="0.25">
      <c r="B71" s="27"/>
      <c r="C71" s="27"/>
      <c r="D71" s="27"/>
    </row>
    <row r="72" spans="2:4" ht="15.75" customHeight="1" x14ac:dyDescent="0.25">
      <c r="B72" s="27"/>
      <c r="C72" s="27"/>
      <c r="D72" s="27"/>
    </row>
    <row r="73" spans="2:4" ht="15.75" customHeight="1" x14ac:dyDescent="0.25">
      <c r="B73" s="27"/>
      <c r="C73" s="27"/>
      <c r="D73" s="27"/>
    </row>
    <row r="74" spans="2:4" ht="15.75" customHeight="1" x14ac:dyDescent="0.25">
      <c r="B74" s="27"/>
      <c r="C74" s="27"/>
      <c r="D74" s="27"/>
    </row>
    <row r="75" spans="2:4" ht="15.75" customHeight="1" x14ac:dyDescent="0.25">
      <c r="B75" s="27"/>
      <c r="C75" s="27"/>
      <c r="D75" s="27"/>
    </row>
    <row r="76" spans="2:4" ht="15.75" customHeight="1" x14ac:dyDescent="0.25">
      <c r="B76" s="27"/>
      <c r="C76" s="27"/>
      <c r="D76" s="27"/>
    </row>
    <row r="77" spans="2:4" ht="15.75" customHeight="1" x14ac:dyDescent="0.25">
      <c r="B77" s="27"/>
      <c r="C77" s="27"/>
      <c r="D77" s="27"/>
    </row>
    <row r="78" spans="2:4" ht="15.75" customHeight="1" x14ac:dyDescent="0.25">
      <c r="B78" s="27"/>
      <c r="C78" s="27"/>
      <c r="D78" s="27"/>
    </row>
    <row r="79" spans="2:4" ht="15.75" customHeight="1" x14ac:dyDescent="0.25">
      <c r="B79" s="27"/>
      <c r="C79" s="27"/>
      <c r="D79" s="27"/>
    </row>
    <row r="80" spans="2:4" ht="15.75" customHeight="1" x14ac:dyDescent="0.25">
      <c r="B80" s="27"/>
      <c r="C80" s="27"/>
      <c r="D80" s="27"/>
    </row>
    <row r="81" spans="2:4" ht="15.75" customHeight="1" x14ac:dyDescent="0.25">
      <c r="B81" s="27"/>
      <c r="C81" s="27"/>
      <c r="D81" s="27"/>
    </row>
    <row r="82" spans="2:4" ht="15.75" customHeight="1" x14ac:dyDescent="0.25">
      <c r="B82" s="27"/>
      <c r="C82" s="27"/>
      <c r="D82" s="27"/>
    </row>
    <row r="83" spans="2:4" ht="15.75" customHeight="1" x14ac:dyDescent="0.25">
      <c r="B83" s="27"/>
      <c r="C83" s="27"/>
      <c r="D83" s="27"/>
    </row>
    <row r="84" spans="2:4" ht="15.75" customHeight="1" x14ac:dyDescent="0.25">
      <c r="B84" s="27"/>
      <c r="C84" s="27"/>
      <c r="D84" s="27"/>
    </row>
    <row r="85" spans="2:4" ht="15.75" customHeight="1" x14ac:dyDescent="0.25">
      <c r="B85" s="27"/>
      <c r="C85" s="27"/>
      <c r="D85" s="27"/>
    </row>
    <row r="86" spans="2:4" ht="15.75" customHeight="1" x14ac:dyDescent="0.25">
      <c r="B86" s="27"/>
      <c r="C86" s="27"/>
      <c r="D86" s="27"/>
    </row>
    <row r="87" spans="2:4" ht="15.75" customHeight="1" x14ac:dyDescent="0.25">
      <c r="B87" s="27"/>
      <c r="C87" s="27"/>
      <c r="D87" s="27"/>
    </row>
    <row r="88" spans="2:4" ht="15.75" customHeight="1" x14ac:dyDescent="0.25">
      <c r="B88" s="27"/>
      <c r="C88" s="27"/>
      <c r="D88" s="27"/>
    </row>
    <row r="89" spans="2:4" ht="15.75" customHeight="1" x14ac:dyDescent="0.25">
      <c r="B89" s="27"/>
      <c r="C89" s="27"/>
      <c r="D89" s="27"/>
    </row>
    <row r="90" spans="2:4" ht="15.75" customHeight="1" x14ac:dyDescent="0.25">
      <c r="B90" s="27"/>
      <c r="C90" s="27"/>
      <c r="D90" s="27"/>
    </row>
    <row r="91" spans="2:4" ht="15.75" customHeight="1" x14ac:dyDescent="0.25">
      <c r="B91" s="27"/>
      <c r="C91" s="27"/>
      <c r="D91" s="27"/>
    </row>
    <row r="92" spans="2:4" ht="15.75" customHeight="1" x14ac:dyDescent="0.25">
      <c r="B92" s="27"/>
      <c r="C92" s="27"/>
      <c r="D92" s="27"/>
    </row>
    <row r="93" spans="2:4" ht="15.75" customHeight="1" x14ac:dyDescent="0.25">
      <c r="B93" s="27"/>
      <c r="C93" s="27"/>
      <c r="D93" s="27"/>
    </row>
    <row r="94" spans="2:4" ht="15.75" customHeight="1" x14ac:dyDescent="0.25">
      <c r="B94" s="27"/>
      <c r="C94" s="27"/>
      <c r="D94" s="27"/>
    </row>
    <row r="95" spans="2:4" ht="15.75" customHeight="1" x14ac:dyDescent="0.25">
      <c r="B95" s="27"/>
      <c r="C95" s="27"/>
      <c r="D95" s="27"/>
    </row>
    <row r="96" spans="2:4" ht="15.75" customHeight="1" x14ac:dyDescent="0.25">
      <c r="B96" s="27"/>
      <c r="C96" s="27"/>
      <c r="D96" s="27"/>
    </row>
    <row r="97" spans="2:4" ht="15.75" customHeight="1" x14ac:dyDescent="0.25">
      <c r="B97" s="27"/>
      <c r="C97" s="27"/>
      <c r="D97" s="27"/>
    </row>
    <row r="98" spans="2:4" ht="15.75" customHeight="1" x14ac:dyDescent="0.25">
      <c r="B98" s="27"/>
      <c r="C98" s="27"/>
      <c r="D98" s="27"/>
    </row>
    <row r="99" spans="2:4" ht="15.75" customHeight="1" x14ac:dyDescent="0.25">
      <c r="B99" s="27"/>
      <c r="C99" s="27"/>
      <c r="D99" s="27"/>
    </row>
    <row r="100" spans="2:4" ht="15.75" customHeight="1" x14ac:dyDescent="0.25">
      <c r="B100" s="27"/>
      <c r="C100" s="27"/>
      <c r="D100" s="27"/>
    </row>
    <row r="101" spans="2:4" ht="15.75" customHeight="1" x14ac:dyDescent="0.25">
      <c r="B101" s="27"/>
      <c r="C101" s="27"/>
      <c r="D101" s="27"/>
    </row>
    <row r="102" spans="2:4" ht="15.75" customHeight="1" x14ac:dyDescent="0.25">
      <c r="B102" s="27"/>
      <c r="C102" s="27"/>
      <c r="D102" s="27"/>
    </row>
    <row r="103" spans="2:4" ht="15.75" customHeight="1" x14ac:dyDescent="0.25">
      <c r="B103" s="27"/>
      <c r="C103" s="27"/>
      <c r="D103" s="27"/>
    </row>
    <row r="104" spans="2:4" ht="15.75" customHeight="1" x14ac:dyDescent="0.25">
      <c r="B104" s="27"/>
      <c r="C104" s="27"/>
      <c r="D104" s="27"/>
    </row>
    <row r="105" spans="2:4" ht="15.75" customHeight="1" x14ac:dyDescent="0.25">
      <c r="B105" s="27"/>
      <c r="C105" s="27"/>
      <c r="D105" s="27"/>
    </row>
    <row r="106" spans="2:4" ht="15.75" customHeight="1" x14ac:dyDescent="0.25">
      <c r="B106" s="27"/>
      <c r="C106" s="27"/>
      <c r="D106" s="27"/>
    </row>
    <row r="107" spans="2:4" ht="15.75" customHeight="1" x14ac:dyDescent="0.25">
      <c r="B107" s="27"/>
      <c r="C107" s="27"/>
      <c r="D107" s="27"/>
    </row>
    <row r="108" spans="2:4" ht="15.75" customHeight="1" x14ac:dyDescent="0.25">
      <c r="B108" s="27"/>
      <c r="C108" s="27"/>
      <c r="D108" s="27"/>
    </row>
    <row r="109" spans="2:4" ht="15.75" customHeight="1" x14ac:dyDescent="0.25">
      <c r="B109" s="27"/>
      <c r="C109" s="27"/>
      <c r="D109" s="27"/>
    </row>
    <row r="110" spans="2:4" ht="15.75" customHeight="1" x14ac:dyDescent="0.25">
      <c r="B110" s="27"/>
      <c r="C110" s="27"/>
      <c r="D110" s="27"/>
    </row>
    <row r="111" spans="2:4" ht="15.75" customHeight="1" x14ac:dyDescent="0.25">
      <c r="B111" s="27"/>
      <c r="C111" s="27"/>
      <c r="D111" s="27"/>
    </row>
    <row r="112" spans="2:4" ht="15.75" customHeight="1" x14ac:dyDescent="0.25">
      <c r="B112" s="27"/>
      <c r="C112" s="27"/>
      <c r="D112" s="27"/>
    </row>
    <row r="113" spans="2:4" ht="15.75" customHeight="1" x14ac:dyDescent="0.25">
      <c r="B113" s="27"/>
      <c r="C113" s="27"/>
      <c r="D113" s="27"/>
    </row>
    <row r="114" spans="2:4" ht="15.75" customHeight="1" x14ac:dyDescent="0.25">
      <c r="B114" s="27"/>
      <c r="C114" s="27"/>
      <c r="D114" s="27"/>
    </row>
    <row r="115" spans="2:4" ht="15.75" customHeight="1" x14ac:dyDescent="0.25">
      <c r="B115" s="27"/>
      <c r="C115" s="27"/>
      <c r="D115" s="27"/>
    </row>
    <row r="116" spans="2:4" ht="15.75" customHeight="1" x14ac:dyDescent="0.25">
      <c r="B116" s="27"/>
      <c r="C116" s="27"/>
      <c r="D116" s="27"/>
    </row>
    <row r="117" spans="2:4" ht="15.75" customHeight="1" x14ac:dyDescent="0.25">
      <c r="B117" s="27"/>
      <c r="C117" s="27"/>
      <c r="D117" s="27"/>
    </row>
    <row r="118" spans="2:4" ht="15.75" customHeight="1" x14ac:dyDescent="0.25">
      <c r="B118" s="27"/>
      <c r="C118" s="27"/>
      <c r="D118" s="27"/>
    </row>
    <row r="119" spans="2:4" ht="15.75" customHeight="1" x14ac:dyDescent="0.25">
      <c r="B119" s="27"/>
      <c r="C119" s="27"/>
      <c r="D119" s="27"/>
    </row>
    <row r="120" spans="2:4" ht="15.75" customHeight="1" x14ac:dyDescent="0.25">
      <c r="B120" s="27"/>
      <c r="C120" s="27"/>
      <c r="D120" s="27"/>
    </row>
    <row r="121" spans="2:4" ht="15.75" customHeight="1" x14ac:dyDescent="0.25">
      <c r="B121" s="27"/>
      <c r="C121" s="27"/>
      <c r="D121" s="27"/>
    </row>
    <row r="122" spans="2:4" ht="15.75" customHeight="1" x14ac:dyDescent="0.25">
      <c r="B122" s="27"/>
      <c r="C122" s="27"/>
      <c r="D122" s="27"/>
    </row>
    <row r="123" spans="2:4" ht="15.75" customHeight="1" x14ac:dyDescent="0.25">
      <c r="B123" s="27"/>
      <c r="C123" s="27"/>
      <c r="D123" s="27"/>
    </row>
    <row r="124" spans="2:4" ht="15.75" customHeight="1" x14ac:dyDescent="0.25">
      <c r="B124" s="27"/>
      <c r="C124" s="27"/>
      <c r="D124" s="27"/>
    </row>
    <row r="125" spans="2:4" ht="15.75" customHeight="1" x14ac:dyDescent="0.25">
      <c r="B125" s="27"/>
      <c r="C125" s="27"/>
      <c r="D125" s="27"/>
    </row>
    <row r="126" spans="2:4" ht="15.75" customHeight="1" x14ac:dyDescent="0.25">
      <c r="B126" s="27"/>
      <c r="C126" s="27"/>
      <c r="D126" s="27"/>
    </row>
    <row r="127" spans="2:4" ht="15.75" customHeight="1" x14ac:dyDescent="0.25">
      <c r="B127" s="27"/>
      <c r="C127" s="27"/>
      <c r="D127" s="27"/>
    </row>
    <row r="128" spans="2:4" ht="15.75" customHeight="1" x14ac:dyDescent="0.25">
      <c r="B128" s="27"/>
      <c r="C128" s="27"/>
      <c r="D128" s="27"/>
    </row>
    <row r="129" spans="2:4" ht="15.75" customHeight="1" x14ac:dyDescent="0.25">
      <c r="B129" s="27"/>
      <c r="C129" s="27"/>
      <c r="D129" s="27"/>
    </row>
    <row r="130" spans="2:4" ht="15.75" customHeight="1" x14ac:dyDescent="0.25">
      <c r="B130" s="27"/>
      <c r="C130" s="27"/>
      <c r="D130" s="27"/>
    </row>
    <row r="131" spans="2:4" ht="15.75" customHeight="1" x14ac:dyDescent="0.25">
      <c r="B131" s="27"/>
      <c r="C131" s="27"/>
      <c r="D131" s="27"/>
    </row>
    <row r="132" spans="2:4" ht="15.75" customHeight="1" x14ac:dyDescent="0.25">
      <c r="B132" s="27"/>
      <c r="C132" s="27"/>
      <c r="D132" s="27"/>
    </row>
    <row r="133" spans="2:4" ht="15.75" customHeight="1" x14ac:dyDescent="0.25">
      <c r="B133" s="27"/>
      <c r="C133" s="27"/>
      <c r="D133" s="27"/>
    </row>
    <row r="134" spans="2:4" ht="15.75" customHeight="1" x14ac:dyDescent="0.25">
      <c r="B134" s="27"/>
      <c r="C134" s="27"/>
      <c r="D134" s="27"/>
    </row>
    <row r="135" spans="2:4" ht="15.75" customHeight="1" x14ac:dyDescent="0.25">
      <c r="B135" s="27"/>
      <c r="C135" s="27"/>
      <c r="D135" s="27"/>
    </row>
    <row r="136" spans="2:4" ht="15.75" customHeight="1" x14ac:dyDescent="0.25">
      <c r="B136" s="27"/>
      <c r="C136" s="27"/>
      <c r="D136" s="27"/>
    </row>
    <row r="137" spans="2:4" ht="15.75" customHeight="1" x14ac:dyDescent="0.25">
      <c r="B137" s="27"/>
      <c r="C137" s="27"/>
      <c r="D137" s="27"/>
    </row>
    <row r="138" spans="2:4" ht="15.75" customHeight="1" x14ac:dyDescent="0.25">
      <c r="B138" s="27"/>
      <c r="C138" s="27"/>
      <c r="D138" s="27"/>
    </row>
    <row r="139" spans="2:4" ht="15.75" customHeight="1" x14ac:dyDescent="0.25">
      <c r="B139" s="27"/>
      <c r="C139" s="27"/>
      <c r="D139" s="27"/>
    </row>
    <row r="140" spans="2:4" ht="15.75" customHeight="1" x14ac:dyDescent="0.25">
      <c r="B140" s="27"/>
      <c r="C140" s="27"/>
      <c r="D140" s="27"/>
    </row>
    <row r="141" spans="2:4" ht="15.75" customHeight="1" x14ac:dyDescent="0.25">
      <c r="B141" s="27"/>
      <c r="C141" s="27"/>
      <c r="D141" s="27"/>
    </row>
    <row r="142" spans="2:4" ht="15.75" customHeight="1" x14ac:dyDescent="0.25">
      <c r="B142" s="27"/>
      <c r="C142" s="27"/>
      <c r="D142" s="27"/>
    </row>
    <row r="143" spans="2:4" ht="15.75" customHeight="1" x14ac:dyDescent="0.25">
      <c r="B143" s="27"/>
      <c r="C143" s="27"/>
      <c r="D143" s="27"/>
    </row>
    <row r="144" spans="2:4" ht="15.75" customHeight="1" x14ac:dyDescent="0.25">
      <c r="B144" s="27"/>
      <c r="C144" s="27"/>
      <c r="D144" s="27"/>
    </row>
    <row r="145" spans="2:4" ht="15.75" customHeight="1" x14ac:dyDescent="0.25">
      <c r="B145" s="27"/>
      <c r="C145" s="27"/>
      <c r="D145" s="27"/>
    </row>
    <row r="146" spans="2:4" ht="15.75" customHeight="1" x14ac:dyDescent="0.25">
      <c r="B146" s="27"/>
      <c r="C146" s="27"/>
      <c r="D146" s="27"/>
    </row>
    <row r="147" spans="2:4" ht="15.75" customHeight="1" x14ac:dyDescent="0.25">
      <c r="B147" s="27"/>
      <c r="C147" s="27"/>
      <c r="D147" s="27"/>
    </row>
    <row r="148" spans="2:4" ht="15.75" customHeight="1" x14ac:dyDescent="0.25">
      <c r="B148" s="27"/>
      <c r="C148" s="27"/>
      <c r="D148" s="27"/>
    </row>
    <row r="149" spans="2:4" ht="15.75" customHeight="1" x14ac:dyDescent="0.25">
      <c r="B149" s="27"/>
      <c r="C149" s="27"/>
      <c r="D149" s="27"/>
    </row>
    <row r="150" spans="2:4" ht="15.75" customHeight="1" x14ac:dyDescent="0.25">
      <c r="B150" s="27"/>
      <c r="C150" s="27"/>
      <c r="D150" s="27"/>
    </row>
    <row r="151" spans="2:4" ht="15.75" customHeight="1" x14ac:dyDescent="0.25">
      <c r="B151" s="27"/>
      <c r="C151" s="27"/>
      <c r="D151" s="27"/>
    </row>
    <row r="152" spans="2:4" ht="15.75" customHeight="1" x14ac:dyDescent="0.25">
      <c r="B152" s="27"/>
      <c r="C152" s="27"/>
      <c r="D152" s="27"/>
    </row>
    <row r="153" spans="2:4" ht="15.75" customHeight="1" x14ac:dyDescent="0.25">
      <c r="B153" s="27"/>
      <c r="C153" s="27"/>
      <c r="D153" s="27"/>
    </row>
    <row r="154" spans="2:4" ht="15.75" customHeight="1" x14ac:dyDescent="0.25">
      <c r="B154" s="27"/>
      <c r="C154" s="27"/>
      <c r="D154" s="27"/>
    </row>
    <row r="155" spans="2:4" ht="15.75" customHeight="1" x14ac:dyDescent="0.25">
      <c r="B155" s="27"/>
      <c r="C155" s="27"/>
      <c r="D155" s="27"/>
    </row>
    <row r="156" spans="2:4" ht="15.75" customHeight="1" x14ac:dyDescent="0.25">
      <c r="B156" s="27"/>
      <c r="C156" s="27"/>
      <c r="D156" s="27"/>
    </row>
    <row r="157" spans="2:4" ht="15.75" customHeight="1" x14ac:dyDescent="0.25">
      <c r="B157" s="27"/>
      <c r="C157" s="27"/>
      <c r="D157" s="27"/>
    </row>
    <row r="158" spans="2:4" ht="15.75" customHeight="1" x14ac:dyDescent="0.25">
      <c r="B158" s="27"/>
      <c r="C158" s="27"/>
      <c r="D158" s="27"/>
    </row>
    <row r="159" spans="2:4" ht="15.75" customHeight="1" x14ac:dyDescent="0.25">
      <c r="B159" s="27"/>
      <c r="C159" s="27"/>
      <c r="D159" s="27"/>
    </row>
    <row r="160" spans="2:4" ht="15.75" customHeight="1" x14ac:dyDescent="0.25">
      <c r="B160" s="27"/>
      <c r="C160" s="27"/>
      <c r="D160" s="27"/>
    </row>
    <row r="161" spans="2:4" ht="15.75" customHeight="1" x14ac:dyDescent="0.25">
      <c r="B161" s="27"/>
      <c r="C161" s="27"/>
      <c r="D161" s="27"/>
    </row>
    <row r="162" spans="2:4" ht="15.75" customHeight="1" x14ac:dyDescent="0.25">
      <c r="B162" s="27"/>
      <c r="C162" s="27"/>
      <c r="D162" s="27"/>
    </row>
    <row r="163" spans="2:4" ht="15.75" customHeight="1" x14ac:dyDescent="0.25">
      <c r="B163" s="27"/>
      <c r="C163" s="27"/>
      <c r="D163" s="27"/>
    </row>
    <row r="164" spans="2:4" ht="15.75" customHeight="1" x14ac:dyDescent="0.25">
      <c r="B164" s="27"/>
      <c r="C164" s="27"/>
      <c r="D164" s="27"/>
    </row>
    <row r="165" spans="2:4" ht="15.75" customHeight="1" x14ac:dyDescent="0.25">
      <c r="B165" s="27"/>
      <c r="C165" s="27"/>
      <c r="D165" s="27"/>
    </row>
    <row r="166" spans="2:4" ht="15.75" customHeight="1" x14ac:dyDescent="0.25">
      <c r="B166" s="27"/>
      <c r="C166" s="27"/>
      <c r="D166" s="27"/>
    </row>
    <row r="167" spans="2:4" ht="15.75" customHeight="1" x14ac:dyDescent="0.25">
      <c r="B167" s="27"/>
      <c r="C167" s="27"/>
      <c r="D167" s="27"/>
    </row>
    <row r="168" spans="2:4" ht="15.75" customHeight="1" x14ac:dyDescent="0.25">
      <c r="B168" s="27"/>
      <c r="C168" s="27"/>
      <c r="D168" s="27"/>
    </row>
    <row r="169" spans="2:4" ht="15.75" customHeight="1" x14ac:dyDescent="0.25">
      <c r="B169" s="27"/>
      <c r="C169" s="27"/>
      <c r="D169" s="27"/>
    </row>
    <row r="170" spans="2:4" ht="15.75" customHeight="1" x14ac:dyDescent="0.25">
      <c r="B170" s="27"/>
      <c r="C170" s="27"/>
      <c r="D170" s="27"/>
    </row>
    <row r="171" spans="2:4" ht="15.75" customHeight="1" x14ac:dyDescent="0.25">
      <c r="B171" s="27"/>
      <c r="C171" s="27"/>
      <c r="D171" s="27"/>
    </row>
    <row r="172" spans="2:4" ht="15.75" customHeight="1" x14ac:dyDescent="0.25">
      <c r="B172" s="27"/>
      <c r="C172" s="27"/>
      <c r="D172" s="27"/>
    </row>
    <row r="173" spans="2:4" ht="15.75" customHeight="1" x14ac:dyDescent="0.25">
      <c r="B173" s="27"/>
      <c r="C173" s="27"/>
      <c r="D173" s="27"/>
    </row>
    <row r="174" spans="2:4" ht="15.75" customHeight="1" x14ac:dyDescent="0.25">
      <c r="B174" s="27"/>
      <c r="C174" s="27"/>
      <c r="D174" s="27"/>
    </row>
    <row r="175" spans="2:4" ht="15.75" customHeight="1" x14ac:dyDescent="0.25">
      <c r="B175" s="27"/>
      <c r="C175" s="27"/>
      <c r="D175" s="27"/>
    </row>
    <row r="176" spans="2:4" ht="15.75" customHeight="1" x14ac:dyDescent="0.25">
      <c r="B176" s="27"/>
      <c r="C176" s="27"/>
      <c r="D176" s="27"/>
    </row>
    <row r="177" spans="2:4" ht="15.75" customHeight="1" x14ac:dyDescent="0.25">
      <c r="B177" s="27"/>
      <c r="C177" s="27"/>
      <c r="D177" s="27"/>
    </row>
    <row r="178" spans="2:4" ht="15.75" customHeight="1" x14ac:dyDescent="0.25">
      <c r="B178" s="27"/>
      <c r="C178" s="27"/>
      <c r="D178" s="27"/>
    </row>
    <row r="179" spans="2:4" ht="15.75" customHeight="1" x14ac:dyDescent="0.25">
      <c r="B179" s="27"/>
      <c r="C179" s="27"/>
      <c r="D179" s="27"/>
    </row>
    <row r="180" spans="2:4" ht="15.75" customHeight="1" x14ac:dyDescent="0.25">
      <c r="B180" s="27"/>
      <c r="C180" s="27"/>
      <c r="D180" s="27"/>
    </row>
    <row r="181" spans="2:4" ht="15.75" customHeight="1" x14ac:dyDescent="0.25">
      <c r="B181" s="27"/>
      <c r="C181" s="27"/>
      <c r="D181" s="27"/>
    </row>
    <row r="182" spans="2:4" ht="15.75" customHeight="1" x14ac:dyDescent="0.25">
      <c r="B182" s="27"/>
      <c r="C182" s="27"/>
      <c r="D182" s="27"/>
    </row>
    <row r="183" spans="2:4" ht="15.75" customHeight="1" x14ac:dyDescent="0.25">
      <c r="B183" s="27"/>
      <c r="C183" s="27"/>
      <c r="D183" s="27"/>
    </row>
    <row r="184" spans="2:4" ht="15.75" customHeight="1" x14ac:dyDescent="0.25">
      <c r="B184" s="27"/>
      <c r="C184" s="27"/>
      <c r="D184" s="27"/>
    </row>
    <row r="185" spans="2:4" ht="15.75" customHeight="1" x14ac:dyDescent="0.25">
      <c r="B185" s="27"/>
      <c r="C185" s="27"/>
      <c r="D185" s="27"/>
    </row>
    <row r="186" spans="2:4" ht="15.75" customHeight="1" x14ac:dyDescent="0.25">
      <c r="B186" s="27"/>
      <c r="C186" s="27"/>
      <c r="D186" s="27"/>
    </row>
    <row r="187" spans="2:4" ht="15.75" customHeight="1" x14ac:dyDescent="0.25">
      <c r="B187" s="27"/>
      <c r="C187" s="27"/>
      <c r="D187" s="27"/>
    </row>
    <row r="188" spans="2:4" ht="15.75" customHeight="1" x14ac:dyDescent="0.25">
      <c r="B188" s="27"/>
      <c r="C188" s="27"/>
      <c r="D188" s="27"/>
    </row>
    <row r="189" spans="2:4" ht="15.75" customHeight="1" x14ac:dyDescent="0.25">
      <c r="B189" s="27"/>
      <c r="C189" s="27"/>
      <c r="D189" s="27"/>
    </row>
    <row r="190" spans="2:4" ht="15.75" customHeight="1" x14ac:dyDescent="0.25">
      <c r="B190" s="27"/>
      <c r="C190" s="27"/>
      <c r="D190" s="27"/>
    </row>
    <row r="191" spans="2:4" ht="15.75" customHeight="1" x14ac:dyDescent="0.25">
      <c r="B191" s="27"/>
      <c r="C191" s="27"/>
      <c r="D191" s="27"/>
    </row>
    <row r="192" spans="2:4" ht="15.75" customHeight="1" x14ac:dyDescent="0.25">
      <c r="B192" s="27"/>
      <c r="C192" s="27"/>
      <c r="D192" s="27"/>
    </row>
    <row r="193" spans="2:4" ht="15.75" customHeight="1" x14ac:dyDescent="0.25">
      <c r="B193" s="27"/>
      <c r="C193" s="27"/>
      <c r="D193" s="27"/>
    </row>
    <row r="194" spans="2:4" ht="15.75" customHeight="1" x14ac:dyDescent="0.25">
      <c r="B194" s="27"/>
      <c r="C194" s="27"/>
      <c r="D194" s="27"/>
    </row>
    <row r="195" spans="2:4" ht="15.75" customHeight="1" x14ac:dyDescent="0.25">
      <c r="B195" s="27"/>
      <c r="C195" s="27"/>
      <c r="D195" s="27"/>
    </row>
    <row r="196" spans="2:4" ht="15.75" customHeight="1" x14ac:dyDescent="0.25">
      <c r="B196" s="27"/>
      <c r="C196" s="27"/>
      <c r="D196" s="27"/>
    </row>
    <row r="197" spans="2:4" ht="15.75" customHeight="1" x14ac:dyDescent="0.25">
      <c r="B197" s="27"/>
      <c r="C197" s="27"/>
      <c r="D197" s="27"/>
    </row>
    <row r="198" spans="2:4" ht="15.75" customHeight="1" x14ac:dyDescent="0.25">
      <c r="B198" s="27"/>
      <c r="C198" s="27"/>
      <c r="D198" s="27"/>
    </row>
    <row r="199" spans="2:4" ht="15.75" customHeight="1" x14ac:dyDescent="0.25">
      <c r="B199" s="27"/>
      <c r="C199" s="27"/>
      <c r="D199" s="27"/>
    </row>
    <row r="200" spans="2:4" ht="15.75" customHeight="1" x14ac:dyDescent="0.25">
      <c r="B200" s="27"/>
      <c r="C200" s="27"/>
      <c r="D200" s="27"/>
    </row>
    <row r="201" spans="2:4" ht="15.75" customHeight="1" x14ac:dyDescent="0.25">
      <c r="B201" s="27"/>
      <c r="C201" s="27"/>
      <c r="D201" s="27"/>
    </row>
    <row r="202" spans="2:4" ht="15.75" customHeight="1" x14ac:dyDescent="0.25">
      <c r="B202" s="27"/>
      <c r="C202" s="27"/>
      <c r="D202" s="27"/>
    </row>
    <row r="203" spans="2:4" ht="15.75" customHeight="1" x14ac:dyDescent="0.25">
      <c r="B203" s="27"/>
      <c r="C203" s="27"/>
      <c r="D203" s="27"/>
    </row>
    <row r="204" spans="2:4" ht="15.75" customHeight="1" x14ac:dyDescent="0.25">
      <c r="B204" s="27"/>
      <c r="C204" s="27"/>
      <c r="D204" s="27"/>
    </row>
    <row r="205" spans="2:4" ht="15.75" customHeight="1" x14ac:dyDescent="0.25">
      <c r="B205" s="27"/>
      <c r="C205" s="27"/>
      <c r="D205" s="27"/>
    </row>
    <row r="206" spans="2:4" ht="15.75" customHeight="1" x14ac:dyDescent="0.25">
      <c r="B206" s="27"/>
      <c r="C206" s="27"/>
      <c r="D206" s="27"/>
    </row>
    <row r="207" spans="2:4" ht="15.75" customHeight="1" x14ac:dyDescent="0.25">
      <c r="B207" s="27"/>
      <c r="C207" s="27"/>
      <c r="D207" s="27"/>
    </row>
    <row r="208" spans="2:4" ht="15.75" customHeight="1" x14ac:dyDescent="0.25">
      <c r="B208" s="27"/>
      <c r="C208" s="27"/>
      <c r="D208" s="27"/>
    </row>
    <row r="209" spans="2:4" ht="15.75" customHeight="1" x14ac:dyDescent="0.25">
      <c r="B209" s="27"/>
      <c r="C209" s="27"/>
      <c r="D209" s="27"/>
    </row>
    <row r="210" spans="2:4" ht="15.75" customHeight="1" x14ac:dyDescent="0.25">
      <c r="B210" s="27"/>
      <c r="C210" s="27"/>
      <c r="D210" s="27"/>
    </row>
    <row r="211" spans="2:4" ht="15.75" customHeight="1" x14ac:dyDescent="0.25">
      <c r="B211" s="27"/>
      <c r="C211" s="27"/>
      <c r="D211" s="27"/>
    </row>
    <row r="212" spans="2:4" ht="15.75" customHeight="1" x14ac:dyDescent="0.25">
      <c r="B212" s="27"/>
      <c r="C212" s="27"/>
      <c r="D212" s="27"/>
    </row>
    <row r="213" spans="2:4" ht="15.75" customHeight="1" x14ac:dyDescent="0.25">
      <c r="B213" s="27"/>
      <c r="C213" s="27"/>
      <c r="D213" s="27"/>
    </row>
    <row r="214" spans="2:4" ht="15.75" customHeight="1" x14ac:dyDescent="0.25">
      <c r="B214" s="27"/>
      <c r="C214" s="27"/>
      <c r="D214" s="27"/>
    </row>
    <row r="215" spans="2:4" ht="15.75" customHeight="1" x14ac:dyDescent="0.25">
      <c r="B215" s="27"/>
      <c r="C215" s="27"/>
      <c r="D215" s="27"/>
    </row>
    <row r="216" spans="2:4" ht="15.75" customHeight="1" x14ac:dyDescent="0.25">
      <c r="B216" s="27"/>
      <c r="C216" s="27"/>
      <c r="D216" s="27"/>
    </row>
    <row r="217" spans="2:4" ht="15.75" customHeight="1" x14ac:dyDescent="0.25">
      <c r="B217" s="27"/>
      <c r="C217" s="27"/>
      <c r="D217" s="27"/>
    </row>
    <row r="218" spans="2:4" ht="15.75" customHeight="1" x14ac:dyDescent="0.25">
      <c r="B218" s="27"/>
      <c r="C218" s="27"/>
      <c r="D218" s="27"/>
    </row>
    <row r="219" spans="2:4" ht="15.75" customHeight="1" x14ac:dyDescent="0.25">
      <c r="B219" s="27"/>
      <c r="C219" s="27"/>
      <c r="D219" s="27"/>
    </row>
    <row r="220" spans="2:4" ht="15.75" customHeight="1" x14ac:dyDescent="0.25">
      <c r="B220" s="27"/>
      <c r="C220" s="27"/>
      <c r="D220" s="27"/>
    </row>
    <row r="221" spans="2:4" ht="15.75" customHeight="1" x14ac:dyDescent="0.25">
      <c r="B221" s="27"/>
      <c r="C221" s="27"/>
      <c r="D221" s="27"/>
    </row>
    <row r="222" spans="2:4" ht="15.75" customHeight="1" x14ac:dyDescent="0.25">
      <c r="B222" s="27"/>
      <c r="C222" s="27"/>
      <c r="D222" s="27"/>
    </row>
    <row r="223" spans="2:4" ht="15.75" customHeight="1" x14ac:dyDescent="0.25">
      <c r="B223" s="27"/>
      <c r="C223" s="27"/>
      <c r="D223" s="27"/>
    </row>
    <row r="224" spans="2:4" ht="15.75" customHeight="1" x14ac:dyDescent="0.25">
      <c r="B224" s="27"/>
      <c r="C224" s="27"/>
      <c r="D224" s="27"/>
    </row>
    <row r="225" spans="2:4" ht="15.75" customHeight="1" x14ac:dyDescent="0.25">
      <c r="B225" s="27"/>
      <c r="C225" s="27"/>
      <c r="D225" s="27"/>
    </row>
    <row r="226" spans="2:4" ht="15.75" customHeight="1" x14ac:dyDescent="0.25">
      <c r="B226" s="27"/>
      <c r="C226" s="27"/>
      <c r="D226" s="27"/>
    </row>
    <row r="227" spans="2:4" ht="15.75" customHeight="1" x14ac:dyDescent="0.25">
      <c r="B227" s="27"/>
      <c r="C227" s="27"/>
      <c r="D227" s="27"/>
    </row>
    <row r="228" spans="2:4" ht="15.75" customHeight="1" x14ac:dyDescent="0.25">
      <c r="B228" s="27"/>
      <c r="C228" s="27"/>
      <c r="D228" s="27"/>
    </row>
    <row r="229" spans="2:4" ht="15.75" customHeight="1" x14ac:dyDescent="0.25">
      <c r="B229" s="27"/>
      <c r="C229" s="27"/>
      <c r="D229" s="27"/>
    </row>
    <row r="230" spans="2:4" ht="15.75" customHeight="1" x14ac:dyDescent="0.25">
      <c r="B230" s="27"/>
      <c r="C230" s="27"/>
      <c r="D230" s="27"/>
    </row>
    <row r="231" spans="2:4" ht="15.75" customHeight="1" x14ac:dyDescent="0.25">
      <c r="B231" s="27"/>
      <c r="C231" s="27"/>
      <c r="D231" s="27"/>
    </row>
    <row r="232" spans="2:4" ht="15.75" customHeight="1" x14ac:dyDescent="0.25">
      <c r="B232" s="27"/>
      <c r="C232" s="27"/>
      <c r="D232" s="27"/>
    </row>
    <row r="233" spans="2:4" ht="15.75" customHeight="1" x14ac:dyDescent="0.25">
      <c r="B233" s="27"/>
      <c r="C233" s="27"/>
      <c r="D233" s="27"/>
    </row>
    <row r="234" spans="2:4" ht="15.75" customHeight="1" x14ac:dyDescent="0.25">
      <c r="B234" s="27"/>
      <c r="C234" s="27"/>
      <c r="D234" s="27"/>
    </row>
    <row r="235" spans="2:4" ht="15.75" customHeight="1" x14ac:dyDescent="0.25">
      <c r="B235" s="27"/>
      <c r="C235" s="27"/>
      <c r="D235" s="27"/>
    </row>
    <row r="236" spans="2:4" ht="15.75" customHeight="1" x14ac:dyDescent="0.25">
      <c r="B236" s="27"/>
      <c r="C236" s="27"/>
      <c r="D236" s="27"/>
    </row>
    <row r="237" spans="2:4" ht="15.75" customHeight="1" x14ac:dyDescent="0.25">
      <c r="B237" s="27"/>
      <c r="C237" s="27"/>
      <c r="D237" s="27"/>
    </row>
    <row r="238" spans="2:4" ht="15.75" customHeight="1" x14ac:dyDescent="0.25">
      <c r="B238" s="27"/>
      <c r="C238" s="27"/>
      <c r="D238" s="27"/>
    </row>
    <row r="239" spans="2:4" ht="15.75" customHeight="1" x14ac:dyDescent="0.25">
      <c r="B239" s="27"/>
      <c r="C239" s="27"/>
      <c r="D239" s="27"/>
    </row>
    <row r="240" spans="2:4" ht="15.75" customHeight="1" x14ac:dyDescent="0.25">
      <c r="B240" s="27"/>
      <c r="C240" s="27"/>
      <c r="D240" s="27"/>
    </row>
    <row r="241" spans="2:4" ht="15.75" customHeight="1" x14ac:dyDescent="0.25">
      <c r="B241" s="27"/>
      <c r="C241" s="27"/>
      <c r="D241" s="27"/>
    </row>
    <row r="242" spans="2:4" ht="15.75" customHeight="1" x14ac:dyDescent="0.25">
      <c r="B242" s="27"/>
      <c r="C242" s="27"/>
      <c r="D242" s="27"/>
    </row>
    <row r="243" spans="2:4" ht="15.75" customHeight="1" x14ac:dyDescent="0.25">
      <c r="B243" s="27"/>
      <c r="C243" s="27"/>
      <c r="D243" s="27"/>
    </row>
    <row r="244" spans="2:4" ht="15.75" customHeight="1" x14ac:dyDescent="0.25">
      <c r="B244" s="27"/>
      <c r="C244" s="27"/>
      <c r="D244" s="27"/>
    </row>
    <row r="245" spans="2:4" ht="15.75" customHeight="1" x14ac:dyDescent="0.25">
      <c r="B245" s="27"/>
      <c r="C245" s="27"/>
      <c r="D245" s="27"/>
    </row>
    <row r="246" spans="2:4" ht="15.75" customHeight="1" x14ac:dyDescent="0.25">
      <c r="B246" s="27"/>
      <c r="C246" s="27"/>
      <c r="D246" s="27"/>
    </row>
    <row r="247" spans="2:4" ht="15.75" customHeight="1" x14ac:dyDescent="0.25">
      <c r="B247" s="27"/>
      <c r="C247" s="27"/>
      <c r="D247" s="27"/>
    </row>
    <row r="248" spans="2:4" ht="15.75" customHeight="1" x14ac:dyDescent="0.25">
      <c r="B248" s="27"/>
      <c r="C248" s="27"/>
      <c r="D248" s="27"/>
    </row>
    <row r="249" spans="2:4" ht="15.75" customHeight="1" x14ac:dyDescent="0.25">
      <c r="B249" s="27"/>
      <c r="C249" s="27"/>
      <c r="D249" s="27"/>
    </row>
    <row r="250" spans="2:4" ht="15.75" customHeight="1" x14ac:dyDescent="0.25">
      <c r="B250" s="27"/>
      <c r="C250" s="27"/>
      <c r="D250" s="27"/>
    </row>
    <row r="251" spans="2:4" ht="15.75" customHeight="1" x14ac:dyDescent="0.25">
      <c r="B251" s="27"/>
      <c r="C251" s="27"/>
      <c r="D251" s="27"/>
    </row>
    <row r="252" spans="2:4" ht="15.75" customHeight="1" x14ac:dyDescent="0.25">
      <c r="B252" s="27"/>
      <c r="C252" s="27"/>
      <c r="D252" s="27"/>
    </row>
    <row r="253" spans="2:4" ht="15.75" customHeight="1" x14ac:dyDescent="0.25">
      <c r="B253" s="27"/>
      <c r="C253" s="27"/>
      <c r="D253" s="27"/>
    </row>
    <row r="254" spans="2:4" ht="15.75" customHeight="1" x14ac:dyDescent="0.25">
      <c r="B254" s="27"/>
      <c r="C254" s="27"/>
      <c r="D254" s="27"/>
    </row>
    <row r="255" spans="2:4" ht="15.75" customHeight="1" x14ac:dyDescent="0.25">
      <c r="B255" s="27"/>
      <c r="C255" s="27"/>
      <c r="D255" s="27"/>
    </row>
    <row r="256" spans="2:4" ht="15.75" customHeight="1" x14ac:dyDescent="0.25">
      <c r="B256" s="27"/>
      <c r="C256" s="27"/>
      <c r="D256" s="27"/>
    </row>
    <row r="257" spans="2:4" ht="15.75" customHeight="1" x14ac:dyDescent="0.25">
      <c r="B257" s="27"/>
      <c r="C257" s="27"/>
      <c r="D257" s="27"/>
    </row>
    <row r="258" spans="2:4" ht="15.75" customHeight="1" x14ac:dyDescent="0.25">
      <c r="B258" s="27"/>
      <c r="C258" s="27"/>
      <c r="D258" s="27"/>
    </row>
    <row r="259" spans="2:4" ht="15.75" customHeight="1" x14ac:dyDescent="0.25">
      <c r="B259" s="27"/>
      <c r="C259" s="27"/>
      <c r="D259" s="27"/>
    </row>
    <row r="260" spans="2:4" ht="15.75" customHeight="1" x14ac:dyDescent="0.25">
      <c r="B260" s="27"/>
      <c r="C260" s="27"/>
      <c r="D260" s="27"/>
    </row>
    <row r="261" spans="2:4" ht="15.75" customHeight="1" x14ac:dyDescent="0.25">
      <c r="B261" s="27"/>
      <c r="C261" s="27"/>
      <c r="D261" s="27"/>
    </row>
    <row r="262" spans="2:4" ht="15.75" customHeight="1" x14ac:dyDescent="0.25">
      <c r="B262" s="27"/>
      <c r="C262" s="27"/>
      <c r="D262" s="27"/>
    </row>
    <row r="263" spans="2:4" ht="15.75" customHeight="1" x14ac:dyDescent="0.25">
      <c r="B263" s="27"/>
      <c r="C263" s="27"/>
      <c r="D263" s="27"/>
    </row>
    <row r="264" spans="2:4" ht="15.75" customHeight="1" x14ac:dyDescent="0.25">
      <c r="B264" s="27"/>
      <c r="C264" s="27"/>
      <c r="D264" s="27"/>
    </row>
    <row r="265" spans="2:4" ht="15.75" customHeight="1" x14ac:dyDescent="0.25">
      <c r="B265" s="27"/>
      <c r="C265" s="27"/>
      <c r="D265" s="27"/>
    </row>
    <row r="266" spans="2:4" ht="15.75" customHeight="1" x14ac:dyDescent="0.25">
      <c r="B266" s="27"/>
      <c r="C266" s="27"/>
      <c r="D266" s="27"/>
    </row>
    <row r="267" spans="2:4" ht="15.75" customHeight="1" x14ac:dyDescent="0.25">
      <c r="B267" s="27"/>
      <c r="C267" s="27"/>
      <c r="D267" s="27"/>
    </row>
    <row r="268" spans="2:4" ht="15.75" customHeight="1" x14ac:dyDescent="0.25">
      <c r="B268" s="27"/>
      <c r="C268" s="27"/>
      <c r="D268" s="27"/>
    </row>
    <row r="269" spans="2:4" ht="15.75" customHeight="1" x14ac:dyDescent="0.25">
      <c r="B269" s="27"/>
      <c r="C269" s="27"/>
      <c r="D269" s="27"/>
    </row>
    <row r="270" spans="2:4" ht="15.75" customHeight="1" x14ac:dyDescent="0.25">
      <c r="B270" s="27"/>
      <c r="C270" s="27"/>
      <c r="D270" s="27"/>
    </row>
    <row r="271" spans="2:4" ht="15.75" customHeight="1" x14ac:dyDescent="0.25">
      <c r="B271" s="27"/>
      <c r="C271" s="27"/>
      <c r="D271" s="27"/>
    </row>
    <row r="272" spans="2:4" ht="15.75" customHeight="1" x14ac:dyDescent="0.25">
      <c r="B272" s="27"/>
      <c r="C272" s="27"/>
      <c r="D272" s="27"/>
    </row>
    <row r="273" spans="2:4" ht="15.75" customHeight="1" x14ac:dyDescent="0.25">
      <c r="B273" s="27"/>
      <c r="C273" s="27"/>
      <c r="D273" s="27"/>
    </row>
    <row r="274" spans="2:4" ht="15.75" customHeight="1" x14ac:dyDescent="0.25">
      <c r="B274" s="27"/>
      <c r="C274" s="27"/>
      <c r="D274" s="27"/>
    </row>
    <row r="275" spans="2:4" ht="15.75" customHeight="1" x14ac:dyDescent="0.25">
      <c r="B275" s="27"/>
      <c r="C275" s="27"/>
      <c r="D275" s="27"/>
    </row>
    <row r="276" spans="2:4" ht="15.75" customHeight="1" x14ac:dyDescent="0.25">
      <c r="B276" s="27"/>
      <c r="C276" s="27"/>
      <c r="D276" s="27"/>
    </row>
    <row r="277" spans="2:4" ht="15.75" customHeight="1" x14ac:dyDescent="0.25">
      <c r="B277" s="27"/>
      <c r="C277" s="27"/>
      <c r="D277" s="27"/>
    </row>
    <row r="278" spans="2:4" ht="15.75" customHeight="1" x14ac:dyDescent="0.25">
      <c r="B278" s="27"/>
      <c r="C278" s="27"/>
      <c r="D278" s="27"/>
    </row>
    <row r="279" spans="2:4" ht="15.75" customHeight="1" x14ac:dyDescent="0.25">
      <c r="B279" s="27"/>
      <c r="C279" s="27"/>
      <c r="D279" s="27"/>
    </row>
    <row r="280" spans="2:4" ht="15.75" customHeight="1" x14ac:dyDescent="0.25">
      <c r="B280" s="27"/>
      <c r="C280" s="27"/>
      <c r="D280" s="27"/>
    </row>
    <row r="281" spans="2:4" ht="15.75" customHeight="1" x14ac:dyDescent="0.25">
      <c r="B281" s="27"/>
      <c r="C281" s="27"/>
      <c r="D281" s="27"/>
    </row>
    <row r="282" spans="2:4" ht="15.75" customHeight="1" x14ac:dyDescent="0.25">
      <c r="B282" s="27"/>
      <c r="C282" s="27"/>
      <c r="D282" s="27"/>
    </row>
    <row r="283" spans="2:4" ht="15.75" customHeight="1" x14ac:dyDescent="0.25">
      <c r="B283" s="27"/>
      <c r="C283" s="27"/>
      <c r="D283" s="27"/>
    </row>
    <row r="284" spans="2:4" ht="15.75" customHeight="1" x14ac:dyDescent="0.25">
      <c r="B284" s="27"/>
      <c r="C284" s="27"/>
      <c r="D284" s="27"/>
    </row>
    <row r="285" spans="2:4" ht="15.75" customHeight="1" x14ac:dyDescent="0.25">
      <c r="B285" s="27"/>
      <c r="C285" s="27"/>
      <c r="D285" s="27"/>
    </row>
    <row r="286" spans="2:4" ht="15.75" customHeight="1" x14ac:dyDescent="0.25">
      <c r="B286" s="27"/>
      <c r="C286" s="27"/>
      <c r="D286" s="27"/>
    </row>
    <row r="287" spans="2:4" ht="15.75" customHeight="1" x14ac:dyDescent="0.25">
      <c r="B287" s="27"/>
      <c r="C287" s="27"/>
      <c r="D287" s="27"/>
    </row>
    <row r="288" spans="2:4" ht="15.75" customHeight="1" x14ac:dyDescent="0.25">
      <c r="B288" s="27"/>
      <c r="C288" s="27"/>
      <c r="D288" s="27"/>
    </row>
    <row r="289" spans="2:4" ht="15.75" customHeight="1" x14ac:dyDescent="0.25">
      <c r="B289" s="27"/>
      <c r="C289" s="27"/>
      <c r="D289" s="27"/>
    </row>
    <row r="290" spans="2:4" ht="15.75" customHeight="1" x14ac:dyDescent="0.25">
      <c r="B290" s="27"/>
      <c r="C290" s="27"/>
      <c r="D290" s="27"/>
    </row>
    <row r="291" spans="2:4" ht="15.75" customHeight="1" x14ac:dyDescent="0.25">
      <c r="B291" s="27"/>
      <c r="C291" s="27"/>
      <c r="D291" s="27"/>
    </row>
    <row r="292" spans="2:4" ht="15.75" customHeight="1" x14ac:dyDescent="0.25">
      <c r="B292" s="27"/>
      <c r="C292" s="27"/>
      <c r="D292" s="27"/>
    </row>
    <row r="293" spans="2:4" ht="15.75" customHeight="1" x14ac:dyDescent="0.25">
      <c r="B293" s="27"/>
      <c r="C293" s="27"/>
      <c r="D293" s="27"/>
    </row>
    <row r="294" spans="2:4" ht="15.75" customHeight="1" x14ac:dyDescent="0.25">
      <c r="B294" s="27"/>
      <c r="C294" s="27"/>
      <c r="D294" s="27"/>
    </row>
    <row r="295" spans="2:4" ht="15.75" customHeight="1" x14ac:dyDescent="0.25">
      <c r="B295" s="27"/>
      <c r="C295" s="27"/>
      <c r="D295" s="27"/>
    </row>
    <row r="296" spans="2:4" ht="15.75" customHeight="1" x14ac:dyDescent="0.25">
      <c r="B296" s="27"/>
      <c r="C296" s="27"/>
      <c r="D296" s="27"/>
    </row>
    <row r="297" spans="2:4" ht="15.75" customHeight="1" x14ac:dyDescent="0.25">
      <c r="B297" s="27"/>
      <c r="C297" s="27"/>
      <c r="D297" s="27"/>
    </row>
    <row r="298" spans="2:4" ht="15.75" customHeight="1" x14ac:dyDescent="0.25">
      <c r="B298" s="27"/>
      <c r="C298" s="27"/>
      <c r="D298" s="27"/>
    </row>
    <row r="299" spans="2:4" ht="15.75" customHeight="1" x14ac:dyDescent="0.25">
      <c r="B299" s="27"/>
      <c r="C299" s="27"/>
      <c r="D299" s="27"/>
    </row>
    <row r="300" spans="2:4" ht="15.75" customHeight="1" x14ac:dyDescent="0.25">
      <c r="B300" s="27"/>
      <c r="C300" s="27"/>
      <c r="D300" s="27"/>
    </row>
    <row r="301" spans="2:4" ht="15.75" customHeight="1" x14ac:dyDescent="0.25">
      <c r="B301" s="27"/>
      <c r="C301" s="27"/>
      <c r="D301" s="27"/>
    </row>
    <row r="302" spans="2:4" ht="15.75" customHeight="1" x14ac:dyDescent="0.25">
      <c r="B302" s="27"/>
      <c r="C302" s="27"/>
      <c r="D302" s="27"/>
    </row>
    <row r="303" spans="2:4" ht="15.75" customHeight="1" x14ac:dyDescent="0.25">
      <c r="B303" s="27"/>
      <c r="C303" s="27"/>
      <c r="D303" s="27"/>
    </row>
    <row r="304" spans="2:4" ht="15.75" customHeight="1" x14ac:dyDescent="0.25">
      <c r="B304" s="27"/>
      <c r="C304" s="27"/>
      <c r="D304" s="27"/>
    </row>
    <row r="305" spans="2:4" ht="15.75" customHeight="1" x14ac:dyDescent="0.25">
      <c r="B305" s="27"/>
      <c r="C305" s="27"/>
      <c r="D305" s="27"/>
    </row>
    <row r="306" spans="2:4" ht="15.75" customHeight="1" x14ac:dyDescent="0.25">
      <c r="B306" s="27"/>
      <c r="C306" s="27"/>
      <c r="D306" s="27"/>
    </row>
    <row r="307" spans="2:4" ht="15.75" customHeight="1" x14ac:dyDescent="0.25">
      <c r="B307" s="27"/>
      <c r="C307" s="27"/>
      <c r="D307" s="27"/>
    </row>
    <row r="308" spans="2:4" ht="15.75" customHeight="1" x14ac:dyDescent="0.25">
      <c r="B308" s="27"/>
      <c r="C308" s="27"/>
      <c r="D308" s="27"/>
    </row>
    <row r="309" spans="2:4" ht="15.75" customHeight="1" x14ac:dyDescent="0.25">
      <c r="B309" s="27"/>
      <c r="C309" s="27"/>
      <c r="D309" s="27"/>
    </row>
    <row r="310" spans="2:4" ht="15.75" customHeight="1" x14ac:dyDescent="0.25">
      <c r="B310" s="27"/>
      <c r="C310" s="27"/>
      <c r="D310" s="27"/>
    </row>
    <row r="311" spans="2:4" ht="15.75" customHeight="1" x14ac:dyDescent="0.25">
      <c r="B311" s="27"/>
      <c r="C311" s="27"/>
      <c r="D311" s="27"/>
    </row>
    <row r="312" spans="2:4" ht="15.75" customHeight="1" x14ac:dyDescent="0.25">
      <c r="B312" s="27"/>
      <c r="C312" s="27"/>
      <c r="D312" s="27"/>
    </row>
    <row r="313" spans="2:4" ht="15.75" customHeight="1" x14ac:dyDescent="0.25">
      <c r="B313" s="27"/>
      <c r="C313" s="27"/>
      <c r="D313" s="27"/>
    </row>
    <row r="314" spans="2:4" ht="15.75" customHeight="1" x14ac:dyDescent="0.25">
      <c r="B314" s="27"/>
      <c r="C314" s="27"/>
      <c r="D314" s="27"/>
    </row>
    <row r="315" spans="2:4" ht="15.75" customHeight="1" x14ac:dyDescent="0.25">
      <c r="B315" s="27"/>
      <c r="C315" s="27"/>
      <c r="D315" s="27"/>
    </row>
    <row r="316" spans="2:4" ht="15.75" customHeight="1" x14ac:dyDescent="0.25">
      <c r="B316" s="27"/>
      <c r="C316" s="27"/>
      <c r="D316" s="27"/>
    </row>
    <row r="317" spans="2:4" ht="15.75" customHeight="1" x14ac:dyDescent="0.25">
      <c r="B317" s="27"/>
      <c r="C317" s="27"/>
      <c r="D317" s="27"/>
    </row>
    <row r="318" spans="2:4" ht="15.75" customHeight="1" x14ac:dyDescent="0.25">
      <c r="B318" s="27"/>
      <c r="C318" s="27"/>
      <c r="D318" s="27"/>
    </row>
    <row r="319" spans="2:4" ht="15.75" customHeight="1" x14ac:dyDescent="0.25">
      <c r="B319" s="27"/>
      <c r="C319" s="27"/>
      <c r="D319" s="27"/>
    </row>
    <row r="320" spans="2:4" ht="15.75" customHeight="1" x14ac:dyDescent="0.25">
      <c r="B320" s="27"/>
      <c r="C320" s="27"/>
      <c r="D320" s="27"/>
    </row>
    <row r="321" spans="2:4" ht="15.75" customHeight="1" x14ac:dyDescent="0.25">
      <c r="B321" s="27"/>
      <c r="C321" s="27"/>
      <c r="D321" s="27"/>
    </row>
    <row r="322" spans="2:4" ht="15.75" customHeight="1" x14ac:dyDescent="0.25">
      <c r="B322" s="27"/>
      <c r="C322" s="27"/>
      <c r="D322" s="27"/>
    </row>
    <row r="323" spans="2:4" ht="15.75" customHeight="1" x14ac:dyDescent="0.25">
      <c r="B323" s="27"/>
      <c r="C323" s="27"/>
      <c r="D323" s="27"/>
    </row>
    <row r="324" spans="2:4" ht="15.75" customHeight="1" x14ac:dyDescent="0.25">
      <c r="B324" s="27"/>
      <c r="C324" s="27"/>
      <c r="D324" s="27"/>
    </row>
    <row r="325" spans="2:4" ht="15.75" customHeight="1" x14ac:dyDescent="0.25">
      <c r="B325" s="27"/>
      <c r="C325" s="27"/>
      <c r="D325" s="27"/>
    </row>
    <row r="326" spans="2:4" ht="15.75" customHeight="1" x14ac:dyDescent="0.25">
      <c r="B326" s="27"/>
      <c r="C326" s="27"/>
      <c r="D326" s="27"/>
    </row>
    <row r="327" spans="2:4" ht="15.75" customHeight="1" x14ac:dyDescent="0.25">
      <c r="B327" s="27"/>
      <c r="C327" s="27"/>
      <c r="D327" s="27"/>
    </row>
    <row r="328" spans="2:4" ht="15.75" customHeight="1" x14ac:dyDescent="0.25">
      <c r="B328" s="27"/>
      <c r="C328" s="27"/>
      <c r="D328" s="27"/>
    </row>
    <row r="329" spans="2:4" ht="15.75" customHeight="1" x14ac:dyDescent="0.25">
      <c r="B329" s="27"/>
      <c r="C329" s="27"/>
      <c r="D329" s="27"/>
    </row>
    <row r="330" spans="2:4" ht="15.75" customHeight="1" x14ac:dyDescent="0.25">
      <c r="B330" s="27"/>
      <c r="C330" s="27"/>
      <c r="D330" s="27"/>
    </row>
    <row r="331" spans="2:4" ht="15.75" customHeight="1" x14ac:dyDescent="0.25">
      <c r="B331" s="27"/>
      <c r="C331" s="27"/>
      <c r="D331" s="27"/>
    </row>
    <row r="332" spans="2:4" ht="15.75" customHeight="1" x14ac:dyDescent="0.25">
      <c r="B332" s="27"/>
      <c r="C332" s="27"/>
      <c r="D332" s="27"/>
    </row>
    <row r="333" spans="2:4" ht="15.75" customHeight="1" x14ac:dyDescent="0.25">
      <c r="B333" s="27"/>
      <c r="C333" s="27"/>
      <c r="D333" s="27"/>
    </row>
    <row r="334" spans="2:4" ht="15.75" customHeight="1" x14ac:dyDescent="0.25">
      <c r="B334" s="27"/>
      <c r="C334" s="27"/>
      <c r="D334" s="27"/>
    </row>
    <row r="335" spans="2:4" ht="15.75" customHeight="1" x14ac:dyDescent="0.25">
      <c r="B335" s="27"/>
      <c r="C335" s="27"/>
      <c r="D335" s="27"/>
    </row>
    <row r="336" spans="2:4" ht="15.75" customHeight="1" x14ac:dyDescent="0.25">
      <c r="B336" s="27"/>
      <c r="C336" s="27"/>
      <c r="D336" s="27"/>
    </row>
    <row r="337" spans="2:4" ht="15.75" customHeight="1" x14ac:dyDescent="0.25">
      <c r="B337" s="27"/>
      <c r="C337" s="27"/>
      <c r="D337" s="27"/>
    </row>
    <row r="338" spans="2:4" ht="15.75" customHeight="1" x14ac:dyDescent="0.25">
      <c r="B338" s="27"/>
      <c r="C338" s="27"/>
      <c r="D338" s="27"/>
    </row>
    <row r="339" spans="2:4" ht="15.75" customHeight="1" x14ac:dyDescent="0.25">
      <c r="B339" s="27"/>
      <c r="C339" s="27"/>
      <c r="D339" s="27"/>
    </row>
    <row r="340" spans="2:4" ht="15.75" customHeight="1" x14ac:dyDescent="0.25">
      <c r="B340" s="27"/>
      <c r="C340" s="27"/>
      <c r="D340" s="27"/>
    </row>
    <row r="341" spans="2:4" ht="15.75" customHeight="1" x14ac:dyDescent="0.25">
      <c r="B341" s="27"/>
      <c r="C341" s="27"/>
      <c r="D341" s="27"/>
    </row>
    <row r="342" spans="2:4" ht="15.75" customHeight="1" x14ac:dyDescent="0.25">
      <c r="B342" s="27"/>
      <c r="C342" s="27"/>
      <c r="D342" s="27"/>
    </row>
    <row r="343" spans="2:4" ht="15.75" customHeight="1" x14ac:dyDescent="0.25">
      <c r="B343" s="27"/>
      <c r="C343" s="27"/>
      <c r="D343" s="27"/>
    </row>
    <row r="344" spans="2:4" ht="15.75" customHeight="1" x14ac:dyDescent="0.25">
      <c r="B344" s="27"/>
      <c r="C344" s="27"/>
      <c r="D344" s="27"/>
    </row>
    <row r="345" spans="2:4" ht="15.75" customHeight="1" x14ac:dyDescent="0.25">
      <c r="B345" s="27"/>
      <c r="C345" s="27"/>
      <c r="D345" s="27"/>
    </row>
    <row r="346" spans="2:4" ht="15.75" customHeight="1" x14ac:dyDescent="0.25">
      <c r="B346" s="27"/>
      <c r="C346" s="27"/>
      <c r="D346" s="27"/>
    </row>
    <row r="347" spans="2:4" ht="15.75" customHeight="1" x14ac:dyDescent="0.25">
      <c r="B347" s="27"/>
      <c r="C347" s="27"/>
      <c r="D347" s="27"/>
    </row>
    <row r="348" spans="2:4" ht="15.75" customHeight="1" x14ac:dyDescent="0.25">
      <c r="B348" s="27"/>
      <c r="C348" s="27"/>
      <c r="D348" s="27"/>
    </row>
    <row r="349" spans="2:4" ht="15.75" customHeight="1" x14ac:dyDescent="0.25">
      <c r="B349" s="27"/>
      <c r="C349" s="27"/>
      <c r="D349" s="27"/>
    </row>
    <row r="350" spans="2:4" ht="15.75" customHeight="1" x14ac:dyDescent="0.25">
      <c r="B350" s="27"/>
      <c r="C350" s="27"/>
      <c r="D350" s="27"/>
    </row>
    <row r="351" spans="2:4" ht="15.75" customHeight="1" x14ac:dyDescent="0.25">
      <c r="B351" s="27"/>
      <c r="C351" s="27"/>
      <c r="D351" s="27"/>
    </row>
    <row r="352" spans="2:4" ht="15.75" customHeight="1" x14ac:dyDescent="0.25">
      <c r="B352" s="27"/>
      <c r="C352" s="27"/>
      <c r="D352" s="27"/>
    </row>
    <row r="353" spans="2:4" ht="15.75" customHeight="1" x14ac:dyDescent="0.25">
      <c r="B353" s="27"/>
      <c r="C353" s="27"/>
      <c r="D353" s="27"/>
    </row>
    <row r="354" spans="2:4" ht="15.75" customHeight="1" x14ac:dyDescent="0.25">
      <c r="B354" s="27"/>
      <c r="C354" s="27"/>
      <c r="D354" s="27"/>
    </row>
    <row r="355" spans="2:4" ht="15.75" customHeight="1" x14ac:dyDescent="0.25">
      <c r="B355" s="27"/>
      <c r="C355" s="27"/>
      <c r="D355" s="27"/>
    </row>
    <row r="356" spans="2:4" ht="15.75" customHeight="1" x14ac:dyDescent="0.25">
      <c r="B356" s="27"/>
      <c r="C356" s="27"/>
      <c r="D356" s="27"/>
    </row>
    <row r="357" spans="2:4" ht="15.75" customHeight="1" x14ac:dyDescent="0.25">
      <c r="B357" s="27"/>
      <c r="C357" s="27"/>
      <c r="D357" s="27"/>
    </row>
    <row r="358" spans="2:4" ht="15.75" customHeight="1" x14ac:dyDescent="0.25">
      <c r="B358" s="27"/>
      <c r="C358" s="27"/>
      <c r="D358" s="27"/>
    </row>
    <row r="359" spans="2:4" ht="15.75" customHeight="1" x14ac:dyDescent="0.25">
      <c r="B359" s="27"/>
      <c r="C359" s="27"/>
      <c r="D359" s="27"/>
    </row>
    <row r="360" spans="2:4" ht="15.75" customHeight="1" x14ac:dyDescent="0.25">
      <c r="B360" s="27"/>
      <c r="C360" s="27"/>
      <c r="D360" s="27"/>
    </row>
    <row r="361" spans="2:4" ht="15.75" customHeight="1" x14ac:dyDescent="0.25">
      <c r="B361" s="27"/>
      <c r="C361" s="27"/>
      <c r="D361" s="27"/>
    </row>
    <row r="362" spans="2:4" ht="15.75" customHeight="1" x14ac:dyDescent="0.25">
      <c r="B362" s="27"/>
      <c r="C362" s="27"/>
      <c r="D362" s="27"/>
    </row>
    <row r="363" spans="2:4" ht="15.75" customHeight="1" x14ac:dyDescent="0.25">
      <c r="B363" s="27"/>
      <c r="C363" s="27"/>
      <c r="D363" s="27"/>
    </row>
    <row r="364" spans="2:4" ht="15.75" customHeight="1" x14ac:dyDescent="0.25">
      <c r="B364" s="27"/>
      <c r="C364" s="27"/>
      <c r="D364" s="27"/>
    </row>
    <row r="365" spans="2:4" ht="15.75" customHeight="1" x14ac:dyDescent="0.25">
      <c r="B365" s="27"/>
      <c r="C365" s="27"/>
      <c r="D365" s="27"/>
    </row>
    <row r="366" spans="2:4" ht="15.75" customHeight="1" x14ac:dyDescent="0.25">
      <c r="B366" s="27"/>
      <c r="C366" s="27"/>
      <c r="D366" s="27"/>
    </row>
    <row r="367" spans="2:4" ht="15.75" customHeight="1" x14ac:dyDescent="0.25">
      <c r="B367" s="27"/>
      <c r="C367" s="27"/>
      <c r="D367" s="27"/>
    </row>
    <row r="368" spans="2:4" ht="15.75" customHeight="1" x14ac:dyDescent="0.25">
      <c r="B368" s="27"/>
      <c r="C368" s="27"/>
      <c r="D368" s="27"/>
    </row>
    <row r="369" spans="2:4" ht="15.75" customHeight="1" x14ac:dyDescent="0.25">
      <c r="B369" s="27"/>
      <c r="C369" s="27"/>
      <c r="D369" s="27"/>
    </row>
    <row r="370" spans="2:4" ht="15.75" customHeight="1" x14ac:dyDescent="0.25">
      <c r="B370" s="27"/>
      <c r="C370" s="27"/>
      <c r="D370" s="27"/>
    </row>
    <row r="371" spans="2:4" ht="15.75" customHeight="1" x14ac:dyDescent="0.25">
      <c r="B371" s="27"/>
      <c r="C371" s="27"/>
      <c r="D371" s="27"/>
    </row>
    <row r="372" spans="2:4" ht="15.75" customHeight="1" x14ac:dyDescent="0.25">
      <c r="B372" s="27"/>
      <c r="C372" s="27"/>
      <c r="D372" s="27"/>
    </row>
    <row r="373" spans="2:4" ht="15.75" customHeight="1" x14ac:dyDescent="0.25">
      <c r="B373" s="27"/>
      <c r="C373" s="27"/>
      <c r="D373" s="27"/>
    </row>
    <row r="374" spans="2:4" ht="15.75" customHeight="1" x14ac:dyDescent="0.25">
      <c r="B374" s="27"/>
      <c r="C374" s="27"/>
      <c r="D374" s="27"/>
    </row>
    <row r="375" spans="2:4" ht="15.75" customHeight="1" x14ac:dyDescent="0.25">
      <c r="B375" s="27"/>
      <c r="C375" s="27"/>
      <c r="D375" s="27"/>
    </row>
    <row r="376" spans="2:4" ht="15.75" customHeight="1" x14ac:dyDescent="0.25">
      <c r="B376" s="27"/>
      <c r="C376" s="27"/>
      <c r="D376" s="27"/>
    </row>
    <row r="377" spans="2:4" ht="15.75" customHeight="1" x14ac:dyDescent="0.25">
      <c r="B377" s="27"/>
      <c r="C377" s="27"/>
      <c r="D377" s="27"/>
    </row>
    <row r="378" spans="2:4" ht="15.75" customHeight="1" x14ac:dyDescent="0.25">
      <c r="B378" s="27"/>
      <c r="C378" s="27"/>
      <c r="D378" s="27"/>
    </row>
    <row r="379" spans="2:4" ht="15.75" customHeight="1" x14ac:dyDescent="0.25">
      <c r="B379" s="27"/>
      <c r="C379" s="27"/>
      <c r="D379" s="27"/>
    </row>
    <row r="380" spans="2:4" ht="15.75" customHeight="1" x14ac:dyDescent="0.25">
      <c r="B380" s="27"/>
      <c r="C380" s="27"/>
      <c r="D380" s="27"/>
    </row>
    <row r="381" spans="2:4" ht="15.75" customHeight="1" x14ac:dyDescent="0.25">
      <c r="B381" s="27"/>
      <c r="C381" s="27"/>
      <c r="D381" s="27"/>
    </row>
    <row r="382" spans="2:4" ht="15.75" customHeight="1" x14ac:dyDescent="0.25">
      <c r="B382" s="27"/>
      <c r="C382" s="27"/>
      <c r="D382" s="27"/>
    </row>
    <row r="383" spans="2:4" ht="15.75" customHeight="1" x14ac:dyDescent="0.25">
      <c r="B383" s="27"/>
      <c r="C383" s="27"/>
      <c r="D383" s="27"/>
    </row>
    <row r="384" spans="2:4" ht="15.75" customHeight="1" x14ac:dyDescent="0.25">
      <c r="B384" s="27"/>
      <c r="C384" s="27"/>
      <c r="D384" s="27"/>
    </row>
    <row r="385" spans="2:4" ht="15.75" customHeight="1" x14ac:dyDescent="0.25">
      <c r="B385" s="27"/>
      <c r="C385" s="27"/>
      <c r="D385" s="27"/>
    </row>
    <row r="386" spans="2:4" ht="15.75" customHeight="1" x14ac:dyDescent="0.25">
      <c r="B386" s="27"/>
      <c r="C386" s="27"/>
      <c r="D386" s="27"/>
    </row>
    <row r="387" spans="2:4" ht="15.75" customHeight="1" x14ac:dyDescent="0.25">
      <c r="B387" s="27"/>
      <c r="C387" s="27"/>
      <c r="D387" s="27"/>
    </row>
    <row r="388" spans="2:4" ht="15.75" customHeight="1" x14ac:dyDescent="0.25">
      <c r="B388" s="27"/>
      <c r="C388" s="27"/>
      <c r="D388" s="27"/>
    </row>
    <row r="389" spans="2:4" ht="15.75" customHeight="1" x14ac:dyDescent="0.25">
      <c r="B389" s="27"/>
      <c r="C389" s="27"/>
      <c r="D389" s="27"/>
    </row>
    <row r="390" spans="2:4" ht="15.75" customHeight="1" x14ac:dyDescent="0.25">
      <c r="B390" s="27"/>
      <c r="C390" s="27"/>
      <c r="D390" s="27"/>
    </row>
    <row r="391" spans="2:4" ht="15.75" customHeight="1" x14ac:dyDescent="0.25">
      <c r="B391" s="27"/>
      <c r="C391" s="27"/>
      <c r="D391" s="27"/>
    </row>
    <row r="392" spans="2:4" ht="15.75" customHeight="1" x14ac:dyDescent="0.25">
      <c r="B392" s="27"/>
      <c r="C392" s="27"/>
      <c r="D392" s="27"/>
    </row>
    <row r="393" spans="2:4" ht="15.75" customHeight="1" x14ac:dyDescent="0.25">
      <c r="B393" s="27"/>
      <c r="C393" s="27"/>
      <c r="D393" s="27"/>
    </row>
    <row r="394" spans="2:4" ht="15.75" customHeight="1" x14ac:dyDescent="0.25">
      <c r="B394" s="27"/>
      <c r="C394" s="27"/>
      <c r="D394" s="27"/>
    </row>
    <row r="395" spans="2:4" ht="15.75" customHeight="1" x14ac:dyDescent="0.25">
      <c r="B395" s="27"/>
      <c r="C395" s="27"/>
      <c r="D395" s="27"/>
    </row>
    <row r="396" spans="2:4" ht="15.75" customHeight="1" x14ac:dyDescent="0.25">
      <c r="B396" s="27"/>
      <c r="C396" s="27"/>
      <c r="D396" s="27"/>
    </row>
    <row r="397" spans="2:4" ht="15.75" customHeight="1" x14ac:dyDescent="0.25">
      <c r="B397" s="27"/>
      <c r="C397" s="27"/>
      <c r="D397" s="27"/>
    </row>
    <row r="398" spans="2:4" ht="15.75" customHeight="1" x14ac:dyDescent="0.25">
      <c r="B398" s="27"/>
      <c r="C398" s="27"/>
      <c r="D398" s="27"/>
    </row>
    <row r="399" spans="2:4" ht="15.75" customHeight="1" x14ac:dyDescent="0.25">
      <c r="B399" s="27"/>
      <c r="C399" s="27"/>
      <c r="D399" s="27"/>
    </row>
    <row r="400" spans="2:4" ht="15.75" customHeight="1" x14ac:dyDescent="0.25">
      <c r="B400" s="27"/>
      <c r="C400" s="27"/>
      <c r="D400" s="27"/>
    </row>
    <row r="401" spans="2:4" ht="15.75" customHeight="1" x14ac:dyDescent="0.25">
      <c r="B401" s="27"/>
      <c r="C401" s="27"/>
      <c r="D401" s="27"/>
    </row>
    <row r="402" spans="2:4" ht="15.75" customHeight="1" x14ac:dyDescent="0.25">
      <c r="B402" s="27"/>
      <c r="C402" s="27"/>
      <c r="D402" s="27"/>
    </row>
    <row r="403" spans="2:4" ht="15.75" customHeight="1" x14ac:dyDescent="0.25">
      <c r="B403" s="27"/>
      <c r="C403" s="27"/>
      <c r="D403" s="27"/>
    </row>
    <row r="404" spans="2:4" ht="15.75" customHeight="1" x14ac:dyDescent="0.25">
      <c r="B404" s="27"/>
      <c r="C404" s="27"/>
      <c r="D404" s="27"/>
    </row>
    <row r="405" spans="2:4" ht="15.75" customHeight="1" x14ac:dyDescent="0.25">
      <c r="B405" s="27"/>
      <c r="C405" s="27"/>
      <c r="D405" s="27"/>
    </row>
    <row r="406" spans="2:4" ht="15.75" customHeight="1" x14ac:dyDescent="0.25">
      <c r="B406" s="27"/>
      <c r="C406" s="27"/>
      <c r="D406" s="27"/>
    </row>
    <row r="407" spans="2:4" ht="15.75" customHeight="1" x14ac:dyDescent="0.25">
      <c r="B407" s="27"/>
      <c r="C407" s="27"/>
      <c r="D407" s="27"/>
    </row>
    <row r="408" spans="2:4" ht="15.75" customHeight="1" x14ac:dyDescent="0.25">
      <c r="B408" s="27"/>
      <c r="C408" s="27"/>
      <c r="D408" s="27"/>
    </row>
    <row r="409" spans="2:4" ht="15.75" customHeight="1" x14ac:dyDescent="0.25">
      <c r="B409" s="27"/>
      <c r="C409" s="27"/>
      <c r="D409" s="27"/>
    </row>
    <row r="410" spans="2:4" ht="15.75" customHeight="1" x14ac:dyDescent="0.25">
      <c r="B410" s="27"/>
      <c r="C410" s="27"/>
      <c r="D410" s="27"/>
    </row>
    <row r="411" spans="2:4" ht="15.75" customHeight="1" x14ac:dyDescent="0.25">
      <c r="B411" s="27"/>
      <c r="C411" s="27"/>
      <c r="D411" s="27"/>
    </row>
    <row r="412" spans="2:4" ht="15.75" customHeight="1" x14ac:dyDescent="0.25">
      <c r="B412" s="27"/>
      <c r="C412" s="27"/>
      <c r="D412" s="27"/>
    </row>
    <row r="413" spans="2:4" ht="15.75" customHeight="1" x14ac:dyDescent="0.25">
      <c r="B413" s="27"/>
      <c r="C413" s="27"/>
      <c r="D413" s="27"/>
    </row>
    <row r="414" spans="2:4" ht="15.75" customHeight="1" x14ac:dyDescent="0.25">
      <c r="B414" s="27"/>
      <c r="C414" s="27"/>
      <c r="D414" s="27"/>
    </row>
    <row r="415" spans="2:4" ht="15.75" customHeight="1" x14ac:dyDescent="0.25">
      <c r="B415" s="27"/>
      <c r="C415" s="27"/>
      <c r="D415" s="27"/>
    </row>
    <row r="416" spans="2:4" ht="15.75" customHeight="1" x14ac:dyDescent="0.25">
      <c r="B416" s="27"/>
      <c r="C416" s="27"/>
      <c r="D416" s="27"/>
    </row>
    <row r="417" spans="2:4" ht="15.75" customHeight="1" x14ac:dyDescent="0.25">
      <c r="B417" s="27"/>
      <c r="C417" s="27"/>
      <c r="D417" s="27"/>
    </row>
    <row r="418" spans="2:4" ht="15.75" customHeight="1" x14ac:dyDescent="0.25">
      <c r="B418" s="27"/>
      <c r="C418" s="27"/>
      <c r="D418" s="27"/>
    </row>
    <row r="419" spans="2:4" ht="15.75" customHeight="1" x14ac:dyDescent="0.25">
      <c r="B419" s="27"/>
      <c r="C419" s="27"/>
      <c r="D419" s="27"/>
    </row>
    <row r="420" spans="2:4" ht="15.75" customHeight="1" x14ac:dyDescent="0.25">
      <c r="B420" s="27"/>
      <c r="C420" s="27"/>
      <c r="D420" s="27"/>
    </row>
    <row r="421" spans="2:4" ht="15.75" customHeight="1" x14ac:dyDescent="0.25">
      <c r="B421" s="27"/>
      <c r="C421" s="27"/>
      <c r="D421" s="27"/>
    </row>
    <row r="422" spans="2:4" ht="15.75" customHeight="1" x14ac:dyDescent="0.25">
      <c r="B422" s="27"/>
      <c r="C422" s="27"/>
      <c r="D422" s="27"/>
    </row>
    <row r="423" spans="2:4" ht="15.75" customHeight="1" x14ac:dyDescent="0.25">
      <c r="B423" s="27"/>
      <c r="C423" s="27"/>
      <c r="D423" s="27"/>
    </row>
    <row r="424" spans="2:4" ht="15.75" customHeight="1" x14ac:dyDescent="0.25">
      <c r="B424" s="27"/>
      <c r="C424" s="27"/>
      <c r="D424" s="27"/>
    </row>
    <row r="425" spans="2:4" ht="15.75" customHeight="1" x14ac:dyDescent="0.25">
      <c r="B425" s="27"/>
      <c r="C425" s="27"/>
      <c r="D425" s="27"/>
    </row>
    <row r="426" spans="2:4" ht="15.75" customHeight="1" x14ac:dyDescent="0.25">
      <c r="B426" s="27"/>
      <c r="C426" s="27"/>
      <c r="D426" s="27"/>
    </row>
    <row r="427" spans="2:4" ht="15.75" customHeight="1" x14ac:dyDescent="0.25">
      <c r="B427" s="27"/>
      <c r="C427" s="27"/>
      <c r="D427" s="27"/>
    </row>
    <row r="428" spans="2:4" ht="15.75" customHeight="1" x14ac:dyDescent="0.25">
      <c r="B428" s="27"/>
      <c r="C428" s="27"/>
      <c r="D428" s="27"/>
    </row>
    <row r="429" spans="2:4" ht="15.75" customHeight="1" x14ac:dyDescent="0.25">
      <c r="B429" s="27"/>
      <c r="C429" s="27"/>
      <c r="D429" s="27"/>
    </row>
    <row r="430" spans="2:4" ht="15.75" customHeight="1" x14ac:dyDescent="0.25">
      <c r="B430" s="27"/>
      <c r="C430" s="27"/>
      <c r="D430" s="27"/>
    </row>
    <row r="431" spans="2:4" ht="15.75" customHeight="1" x14ac:dyDescent="0.25">
      <c r="B431" s="27"/>
      <c r="C431" s="27"/>
      <c r="D431" s="27"/>
    </row>
    <row r="432" spans="2:4" ht="15.75" customHeight="1" x14ac:dyDescent="0.25">
      <c r="B432" s="27"/>
      <c r="C432" s="27"/>
      <c r="D432" s="27"/>
    </row>
    <row r="433" spans="2:4" ht="15.75" customHeight="1" x14ac:dyDescent="0.25">
      <c r="B433" s="27"/>
      <c r="C433" s="27"/>
      <c r="D433" s="27"/>
    </row>
    <row r="434" spans="2:4" ht="15.75" customHeight="1" x14ac:dyDescent="0.25">
      <c r="B434" s="27"/>
      <c r="C434" s="27"/>
      <c r="D434" s="27"/>
    </row>
    <row r="435" spans="2:4" ht="15.75" customHeight="1" x14ac:dyDescent="0.25">
      <c r="B435" s="27"/>
      <c r="C435" s="27"/>
      <c r="D435" s="27"/>
    </row>
    <row r="436" spans="2:4" ht="15.75" customHeight="1" x14ac:dyDescent="0.25">
      <c r="B436" s="27"/>
      <c r="C436" s="27"/>
      <c r="D436" s="27"/>
    </row>
    <row r="437" spans="2:4" ht="15.75" customHeight="1" x14ac:dyDescent="0.25">
      <c r="B437" s="27"/>
      <c r="C437" s="27"/>
      <c r="D437" s="27"/>
    </row>
    <row r="438" spans="2:4" ht="15.75" customHeight="1" x14ac:dyDescent="0.25">
      <c r="B438" s="27"/>
      <c r="C438" s="27"/>
      <c r="D438" s="27"/>
    </row>
    <row r="439" spans="2:4" ht="15.75" customHeight="1" x14ac:dyDescent="0.25">
      <c r="B439" s="27"/>
      <c r="C439" s="27"/>
      <c r="D439" s="27"/>
    </row>
    <row r="440" spans="2:4" ht="15.75" customHeight="1" x14ac:dyDescent="0.25">
      <c r="B440" s="27"/>
      <c r="C440" s="27"/>
      <c r="D440" s="27"/>
    </row>
    <row r="441" spans="2:4" ht="15.75" customHeight="1" x14ac:dyDescent="0.25">
      <c r="B441" s="27"/>
      <c r="C441" s="27"/>
      <c r="D441" s="27"/>
    </row>
    <row r="442" spans="2:4" ht="15.75" customHeight="1" x14ac:dyDescent="0.25">
      <c r="B442" s="27"/>
      <c r="C442" s="27"/>
      <c r="D442" s="27"/>
    </row>
    <row r="443" spans="2:4" ht="15.75" customHeight="1" x14ac:dyDescent="0.25">
      <c r="B443" s="27"/>
      <c r="C443" s="27"/>
      <c r="D443" s="27"/>
    </row>
    <row r="444" spans="2:4" ht="15.75" customHeight="1" x14ac:dyDescent="0.25">
      <c r="B444" s="27"/>
      <c r="C444" s="27"/>
      <c r="D444" s="27"/>
    </row>
    <row r="445" spans="2:4" ht="15.75" customHeight="1" x14ac:dyDescent="0.25">
      <c r="B445" s="27"/>
      <c r="C445" s="27"/>
      <c r="D445" s="27"/>
    </row>
    <row r="446" spans="2:4" ht="15.75" customHeight="1" x14ac:dyDescent="0.25">
      <c r="B446" s="27"/>
      <c r="C446" s="27"/>
      <c r="D446" s="27"/>
    </row>
    <row r="447" spans="2:4" ht="15.75" customHeight="1" x14ac:dyDescent="0.25">
      <c r="B447" s="27"/>
      <c r="C447" s="27"/>
      <c r="D447" s="27"/>
    </row>
    <row r="448" spans="2:4" ht="15.75" customHeight="1" x14ac:dyDescent="0.25">
      <c r="B448" s="27"/>
      <c r="C448" s="27"/>
      <c r="D448" s="27"/>
    </row>
    <row r="449" spans="2:4" ht="15.75" customHeight="1" x14ac:dyDescent="0.25">
      <c r="B449" s="27"/>
      <c r="C449" s="27"/>
      <c r="D449" s="27"/>
    </row>
    <row r="450" spans="2:4" ht="15.75" customHeight="1" x14ac:dyDescent="0.25">
      <c r="B450" s="27"/>
      <c r="C450" s="27"/>
      <c r="D450" s="27"/>
    </row>
    <row r="451" spans="2:4" ht="15.75" customHeight="1" x14ac:dyDescent="0.25">
      <c r="B451" s="27"/>
      <c r="C451" s="27"/>
      <c r="D451" s="27"/>
    </row>
    <row r="452" spans="2:4" ht="15.75" customHeight="1" x14ac:dyDescent="0.25">
      <c r="B452" s="27"/>
      <c r="C452" s="27"/>
      <c r="D452" s="27"/>
    </row>
    <row r="453" spans="2:4" ht="15.75" customHeight="1" x14ac:dyDescent="0.25">
      <c r="B453" s="27"/>
      <c r="C453" s="27"/>
      <c r="D453" s="27"/>
    </row>
    <row r="454" spans="2:4" ht="15.75" customHeight="1" x14ac:dyDescent="0.25">
      <c r="B454" s="27"/>
      <c r="C454" s="27"/>
      <c r="D454" s="27"/>
    </row>
    <row r="455" spans="2:4" ht="15.75" customHeight="1" x14ac:dyDescent="0.25">
      <c r="B455" s="27"/>
      <c r="C455" s="27"/>
      <c r="D455" s="27"/>
    </row>
    <row r="456" spans="2:4" ht="15.75" customHeight="1" x14ac:dyDescent="0.25">
      <c r="B456" s="27"/>
      <c r="C456" s="27"/>
      <c r="D456" s="27"/>
    </row>
    <row r="457" spans="2:4" ht="15.75" customHeight="1" x14ac:dyDescent="0.25">
      <c r="B457" s="27"/>
      <c r="C457" s="27"/>
      <c r="D457" s="27"/>
    </row>
    <row r="458" spans="2:4" ht="15.75" customHeight="1" x14ac:dyDescent="0.25">
      <c r="B458" s="27"/>
      <c r="C458" s="27"/>
      <c r="D458" s="27"/>
    </row>
    <row r="459" spans="2:4" ht="15.75" customHeight="1" x14ac:dyDescent="0.25">
      <c r="B459" s="27"/>
      <c r="C459" s="27"/>
      <c r="D459" s="27"/>
    </row>
    <row r="460" spans="2:4" ht="15.75" customHeight="1" x14ac:dyDescent="0.25">
      <c r="B460" s="27"/>
      <c r="C460" s="27"/>
      <c r="D460" s="27"/>
    </row>
    <row r="461" spans="2:4" ht="15.75" customHeight="1" x14ac:dyDescent="0.25">
      <c r="B461" s="27"/>
      <c r="C461" s="27"/>
      <c r="D461" s="27"/>
    </row>
    <row r="462" spans="2:4" ht="15.75" customHeight="1" x14ac:dyDescent="0.25">
      <c r="B462" s="27"/>
      <c r="C462" s="27"/>
      <c r="D462" s="27"/>
    </row>
    <row r="463" spans="2:4" ht="15.75" customHeight="1" x14ac:dyDescent="0.25">
      <c r="B463" s="27"/>
      <c r="C463" s="27"/>
      <c r="D463" s="27"/>
    </row>
    <row r="464" spans="2:4" ht="15.75" customHeight="1" x14ac:dyDescent="0.25">
      <c r="B464" s="27"/>
      <c r="C464" s="27"/>
      <c r="D464" s="27"/>
    </row>
    <row r="465" spans="2:4" ht="15.75" customHeight="1" x14ac:dyDescent="0.25">
      <c r="B465" s="27"/>
      <c r="C465" s="27"/>
      <c r="D465" s="27"/>
    </row>
    <row r="466" spans="2:4" ht="15.75" customHeight="1" x14ac:dyDescent="0.25">
      <c r="B466" s="27"/>
      <c r="C466" s="27"/>
      <c r="D466" s="27"/>
    </row>
    <row r="467" spans="2:4" ht="15.75" customHeight="1" x14ac:dyDescent="0.25">
      <c r="B467" s="27"/>
      <c r="C467" s="27"/>
      <c r="D467" s="27"/>
    </row>
    <row r="468" spans="2:4" ht="15.75" customHeight="1" x14ac:dyDescent="0.25">
      <c r="B468" s="27"/>
      <c r="C468" s="27"/>
      <c r="D468" s="27"/>
    </row>
    <row r="469" spans="2:4" ht="15.75" customHeight="1" x14ac:dyDescent="0.25">
      <c r="B469" s="27"/>
      <c r="C469" s="27"/>
      <c r="D469" s="27"/>
    </row>
    <row r="470" spans="2:4" ht="15.75" customHeight="1" x14ac:dyDescent="0.25">
      <c r="B470" s="27"/>
      <c r="C470" s="27"/>
      <c r="D470" s="27"/>
    </row>
    <row r="471" spans="2:4" ht="15.75" customHeight="1" x14ac:dyDescent="0.25">
      <c r="B471" s="27"/>
      <c r="C471" s="27"/>
      <c r="D471" s="27"/>
    </row>
    <row r="472" spans="2:4" ht="15.75" customHeight="1" x14ac:dyDescent="0.25">
      <c r="B472" s="27"/>
      <c r="C472" s="27"/>
      <c r="D472" s="27"/>
    </row>
    <row r="473" spans="2:4" ht="15.75" customHeight="1" x14ac:dyDescent="0.25">
      <c r="B473" s="27"/>
      <c r="C473" s="27"/>
      <c r="D473" s="27"/>
    </row>
    <row r="474" spans="2:4" ht="15.75" customHeight="1" x14ac:dyDescent="0.25">
      <c r="B474" s="27"/>
      <c r="C474" s="27"/>
      <c r="D474" s="27"/>
    </row>
    <row r="475" spans="2:4" ht="15.75" customHeight="1" x14ac:dyDescent="0.25">
      <c r="B475" s="27"/>
      <c r="C475" s="27"/>
      <c r="D475" s="27"/>
    </row>
    <row r="476" spans="2:4" ht="15.75" customHeight="1" x14ac:dyDescent="0.25">
      <c r="B476" s="27"/>
      <c r="C476" s="27"/>
      <c r="D476" s="27"/>
    </row>
    <row r="477" spans="2:4" ht="15.75" customHeight="1" x14ac:dyDescent="0.25">
      <c r="B477" s="27"/>
      <c r="C477" s="27"/>
      <c r="D477" s="27"/>
    </row>
    <row r="478" spans="2:4" ht="15.75" customHeight="1" x14ac:dyDescent="0.25">
      <c r="B478" s="27"/>
      <c r="C478" s="27"/>
      <c r="D478" s="27"/>
    </row>
    <row r="479" spans="2:4" ht="15.75" customHeight="1" x14ac:dyDescent="0.25">
      <c r="B479" s="27"/>
      <c r="C479" s="27"/>
      <c r="D479" s="27"/>
    </row>
    <row r="480" spans="2:4" ht="15.75" customHeight="1" x14ac:dyDescent="0.25">
      <c r="B480" s="27"/>
      <c r="C480" s="27"/>
      <c r="D480" s="27"/>
    </row>
    <row r="481" spans="2:4" ht="15.75" customHeight="1" x14ac:dyDescent="0.25">
      <c r="B481" s="27"/>
      <c r="C481" s="27"/>
      <c r="D481" s="27"/>
    </row>
    <row r="482" spans="2:4" ht="15.75" customHeight="1" x14ac:dyDescent="0.25">
      <c r="B482" s="27"/>
      <c r="C482" s="27"/>
      <c r="D482" s="27"/>
    </row>
    <row r="483" spans="2:4" ht="15.75" customHeight="1" x14ac:dyDescent="0.25">
      <c r="B483" s="27"/>
      <c r="C483" s="27"/>
      <c r="D483" s="27"/>
    </row>
    <row r="484" spans="2:4" ht="15.75" customHeight="1" x14ac:dyDescent="0.25">
      <c r="B484" s="27"/>
      <c r="C484" s="27"/>
      <c r="D484" s="27"/>
    </row>
    <row r="485" spans="2:4" ht="15.75" customHeight="1" x14ac:dyDescent="0.25">
      <c r="B485" s="27"/>
      <c r="C485" s="27"/>
      <c r="D485" s="27"/>
    </row>
    <row r="486" spans="2:4" ht="15.75" customHeight="1" x14ac:dyDescent="0.25">
      <c r="B486" s="27"/>
      <c r="C486" s="27"/>
      <c r="D486" s="27"/>
    </row>
    <row r="487" spans="2:4" ht="15.75" customHeight="1" x14ac:dyDescent="0.25">
      <c r="B487" s="27"/>
      <c r="C487" s="27"/>
      <c r="D487" s="27"/>
    </row>
    <row r="488" spans="2:4" ht="15.75" customHeight="1" x14ac:dyDescent="0.25">
      <c r="B488" s="27"/>
      <c r="C488" s="27"/>
      <c r="D488" s="27"/>
    </row>
    <row r="489" spans="2:4" ht="15.75" customHeight="1" x14ac:dyDescent="0.25">
      <c r="B489" s="27"/>
      <c r="C489" s="27"/>
      <c r="D489" s="27"/>
    </row>
    <row r="490" spans="2:4" ht="15.75" customHeight="1" x14ac:dyDescent="0.25">
      <c r="B490" s="27"/>
      <c r="C490" s="27"/>
      <c r="D490" s="27"/>
    </row>
    <row r="491" spans="2:4" ht="15.75" customHeight="1" x14ac:dyDescent="0.25">
      <c r="B491" s="27"/>
      <c r="C491" s="27"/>
      <c r="D491" s="27"/>
    </row>
    <row r="492" spans="2:4" ht="15.75" customHeight="1" x14ac:dyDescent="0.25">
      <c r="B492" s="27"/>
      <c r="C492" s="27"/>
      <c r="D492" s="27"/>
    </row>
    <row r="493" spans="2:4" ht="15.75" customHeight="1" x14ac:dyDescent="0.25">
      <c r="B493" s="27"/>
      <c r="C493" s="27"/>
      <c r="D493" s="27"/>
    </row>
    <row r="494" spans="2:4" ht="15.75" customHeight="1" x14ac:dyDescent="0.25">
      <c r="B494" s="27"/>
      <c r="C494" s="27"/>
      <c r="D494" s="27"/>
    </row>
    <row r="495" spans="2:4" ht="15.75" customHeight="1" x14ac:dyDescent="0.25">
      <c r="B495" s="27"/>
      <c r="C495" s="27"/>
      <c r="D495" s="27"/>
    </row>
    <row r="496" spans="2:4" ht="15.75" customHeight="1" x14ac:dyDescent="0.25">
      <c r="B496" s="27"/>
      <c r="C496" s="27"/>
      <c r="D496" s="27"/>
    </row>
    <row r="497" spans="2:4" ht="15.75" customHeight="1" x14ac:dyDescent="0.25">
      <c r="B497" s="27"/>
      <c r="C497" s="27"/>
      <c r="D497" s="27"/>
    </row>
    <row r="498" spans="2:4" ht="15.75" customHeight="1" x14ac:dyDescent="0.25">
      <c r="B498" s="27"/>
      <c r="C498" s="27"/>
      <c r="D498" s="27"/>
    </row>
    <row r="499" spans="2:4" ht="15.75" customHeight="1" x14ac:dyDescent="0.25">
      <c r="B499" s="27"/>
      <c r="C499" s="27"/>
      <c r="D499" s="27"/>
    </row>
    <row r="500" spans="2:4" ht="15.75" customHeight="1" x14ac:dyDescent="0.25">
      <c r="B500" s="27"/>
      <c r="C500" s="27"/>
      <c r="D500" s="27"/>
    </row>
    <row r="501" spans="2:4" ht="15.75" customHeight="1" x14ac:dyDescent="0.25">
      <c r="B501" s="27"/>
      <c r="C501" s="27"/>
      <c r="D501" s="27"/>
    </row>
    <row r="502" spans="2:4" ht="15.75" customHeight="1" x14ac:dyDescent="0.25">
      <c r="B502" s="27"/>
      <c r="C502" s="27"/>
      <c r="D502" s="27"/>
    </row>
    <row r="503" spans="2:4" ht="15.75" customHeight="1" x14ac:dyDescent="0.25">
      <c r="B503" s="27"/>
      <c r="C503" s="27"/>
      <c r="D503" s="27"/>
    </row>
    <row r="504" spans="2:4" ht="15.75" customHeight="1" x14ac:dyDescent="0.25">
      <c r="B504" s="27"/>
      <c r="C504" s="27"/>
      <c r="D504" s="27"/>
    </row>
    <row r="505" spans="2:4" ht="15.75" customHeight="1" x14ac:dyDescent="0.25">
      <c r="B505" s="27"/>
      <c r="C505" s="27"/>
      <c r="D505" s="27"/>
    </row>
    <row r="506" spans="2:4" ht="15.75" customHeight="1" x14ac:dyDescent="0.25">
      <c r="B506" s="27"/>
      <c r="C506" s="27"/>
      <c r="D506" s="27"/>
    </row>
    <row r="507" spans="2:4" ht="15.75" customHeight="1" x14ac:dyDescent="0.25">
      <c r="B507" s="27"/>
      <c r="C507" s="27"/>
      <c r="D507" s="27"/>
    </row>
    <row r="508" spans="2:4" ht="15.75" customHeight="1" x14ac:dyDescent="0.25">
      <c r="B508" s="27"/>
      <c r="C508" s="27"/>
      <c r="D508" s="27"/>
    </row>
    <row r="509" spans="2:4" ht="15.75" customHeight="1" x14ac:dyDescent="0.25">
      <c r="B509" s="27"/>
      <c r="C509" s="27"/>
      <c r="D509" s="27"/>
    </row>
    <row r="510" spans="2:4" ht="15.75" customHeight="1" x14ac:dyDescent="0.25">
      <c r="B510" s="27"/>
      <c r="C510" s="27"/>
      <c r="D510" s="27"/>
    </row>
    <row r="511" spans="2:4" ht="15.75" customHeight="1" x14ac:dyDescent="0.25">
      <c r="B511" s="27"/>
      <c r="C511" s="27"/>
      <c r="D511" s="27"/>
    </row>
    <row r="512" spans="2:4" ht="15.75" customHeight="1" x14ac:dyDescent="0.25">
      <c r="B512" s="27"/>
      <c r="C512" s="27"/>
      <c r="D512" s="27"/>
    </row>
    <row r="513" spans="2:4" ht="15.75" customHeight="1" x14ac:dyDescent="0.25">
      <c r="B513" s="27"/>
      <c r="C513" s="27"/>
      <c r="D513" s="27"/>
    </row>
    <row r="514" spans="2:4" ht="15.75" customHeight="1" x14ac:dyDescent="0.25">
      <c r="B514" s="27"/>
      <c r="C514" s="27"/>
      <c r="D514" s="27"/>
    </row>
    <row r="515" spans="2:4" ht="15.75" customHeight="1" x14ac:dyDescent="0.25">
      <c r="B515" s="27"/>
      <c r="C515" s="27"/>
      <c r="D515" s="27"/>
    </row>
    <row r="516" spans="2:4" ht="15.75" customHeight="1" x14ac:dyDescent="0.25">
      <c r="B516" s="27"/>
      <c r="C516" s="27"/>
      <c r="D516" s="27"/>
    </row>
    <row r="517" spans="2:4" ht="15.75" customHeight="1" x14ac:dyDescent="0.25">
      <c r="B517" s="27"/>
      <c r="C517" s="27"/>
      <c r="D517" s="27"/>
    </row>
    <row r="518" spans="2:4" ht="15.75" customHeight="1" x14ac:dyDescent="0.25">
      <c r="B518" s="27"/>
      <c r="C518" s="27"/>
      <c r="D518" s="27"/>
    </row>
    <row r="519" spans="2:4" ht="15.75" customHeight="1" x14ac:dyDescent="0.25">
      <c r="B519" s="27"/>
      <c r="C519" s="27"/>
      <c r="D519" s="27"/>
    </row>
    <row r="520" spans="2:4" ht="15.75" customHeight="1" x14ac:dyDescent="0.25">
      <c r="B520" s="27"/>
      <c r="C520" s="27"/>
      <c r="D520" s="27"/>
    </row>
    <row r="521" spans="2:4" ht="15.75" customHeight="1" x14ac:dyDescent="0.25">
      <c r="B521" s="27"/>
      <c r="C521" s="27"/>
      <c r="D521" s="27"/>
    </row>
    <row r="522" spans="2:4" ht="15.75" customHeight="1" x14ac:dyDescent="0.25">
      <c r="B522" s="27"/>
      <c r="C522" s="27"/>
      <c r="D522" s="27"/>
    </row>
    <row r="523" spans="2:4" ht="15.75" customHeight="1" x14ac:dyDescent="0.25">
      <c r="B523" s="27"/>
      <c r="C523" s="27"/>
      <c r="D523" s="27"/>
    </row>
    <row r="524" spans="2:4" ht="15.75" customHeight="1" x14ac:dyDescent="0.25">
      <c r="B524" s="27"/>
      <c r="C524" s="27"/>
      <c r="D524" s="27"/>
    </row>
    <row r="525" spans="2:4" ht="15.75" customHeight="1" x14ac:dyDescent="0.25">
      <c r="B525" s="27"/>
      <c r="C525" s="27"/>
      <c r="D525" s="27"/>
    </row>
    <row r="526" spans="2:4" ht="15.75" customHeight="1" x14ac:dyDescent="0.25">
      <c r="B526" s="27"/>
      <c r="C526" s="27"/>
      <c r="D526" s="27"/>
    </row>
    <row r="527" spans="2:4" ht="15.75" customHeight="1" x14ac:dyDescent="0.25">
      <c r="B527" s="27"/>
      <c r="C527" s="27"/>
      <c r="D527" s="27"/>
    </row>
    <row r="528" spans="2:4" ht="15.75" customHeight="1" x14ac:dyDescent="0.25">
      <c r="B528" s="27"/>
      <c r="C528" s="27"/>
      <c r="D528" s="27"/>
    </row>
    <row r="529" spans="2:4" ht="15.75" customHeight="1" x14ac:dyDescent="0.25">
      <c r="B529" s="27"/>
      <c r="C529" s="27"/>
      <c r="D529" s="27"/>
    </row>
    <row r="530" spans="2:4" ht="15.75" customHeight="1" x14ac:dyDescent="0.25">
      <c r="B530" s="27"/>
      <c r="C530" s="27"/>
      <c r="D530" s="27"/>
    </row>
    <row r="531" spans="2:4" ht="15.75" customHeight="1" x14ac:dyDescent="0.25">
      <c r="B531" s="27"/>
      <c r="C531" s="27"/>
      <c r="D531" s="27"/>
    </row>
    <row r="532" spans="2:4" ht="15.75" customHeight="1" x14ac:dyDescent="0.25">
      <c r="B532" s="27"/>
      <c r="C532" s="27"/>
      <c r="D532" s="27"/>
    </row>
    <row r="533" spans="2:4" ht="15.75" customHeight="1" x14ac:dyDescent="0.25">
      <c r="B533" s="27"/>
      <c r="C533" s="27"/>
      <c r="D533" s="27"/>
    </row>
    <row r="534" spans="2:4" ht="15.75" customHeight="1" x14ac:dyDescent="0.25">
      <c r="B534" s="27"/>
      <c r="C534" s="27"/>
      <c r="D534" s="27"/>
    </row>
    <row r="535" spans="2:4" ht="15.75" customHeight="1" x14ac:dyDescent="0.25">
      <c r="B535" s="27"/>
      <c r="C535" s="27"/>
      <c r="D535" s="27"/>
    </row>
    <row r="536" spans="2:4" ht="15.75" customHeight="1" x14ac:dyDescent="0.25">
      <c r="B536" s="27"/>
      <c r="C536" s="27"/>
      <c r="D536" s="27"/>
    </row>
    <row r="537" spans="2:4" ht="15.75" customHeight="1" x14ac:dyDescent="0.25">
      <c r="B537" s="27"/>
      <c r="C537" s="27"/>
      <c r="D537" s="27"/>
    </row>
    <row r="538" spans="2:4" ht="15.75" customHeight="1" x14ac:dyDescent="0.25">
      <c r="B538" s="27"/>
      <c r="C538" s="27"/>
      <c r="D538" s="27"/>
    </row>
    <row r="539" spans="2:4" ht="15.75" customHeight="1" x14ac:dyDescent="0.25">
      <c r="B539" s="27"/>
      <c r="C539" s="27"/>
      <c r="D539" s="27"/>
    </row>
    <row r="540" spans="2:4" ht="15.75" customHeight="1" x14ac:dyDescent="0.25">
      <c r="B540" s="27"/>
      <c r="C540" s="27"/>
      <c r="D540" s="27"/>
    </row>
    <row r="541" spans="2:4" ht="15.75" customHeight="1" x14ac:dyDescent="0.25">
      <c r="B541" s="27"/>
      <c r="C541" s="27"/>
      <c r="D541" s="27"/>
    </row>
    <row r="542" spans="2:4" ht="15.75" customHeight="1" x14ac:dyDescent="0.25">
      <c r="B542" s="27"/>
      <c r="C542" s="27"/>
      <c r="D542" s="27"/>
    </row>
    <row r="543" spans="2:4" ht="15.75" customHeight="1" x14ac:dyDescent="0.25">
      <c r="B543" s="27"/>
      <c r="C543" s="27"/>
      <c r="D543" s="27"/>
    </row>
    <row r="544" spans="2:4" ht="15.75" customHeight="1" x14ac:dyDescent="0.25">
      <c r="B544" s="27"/>
      <c r="C544" s="27"/>
      <c r="D544" s="27"/>
    </row>
    <row r="545" spans="2:4" ht="15.75" customHeight="1" x14ac:dyDescent="0.25">
      <c r="B545" s="27"/>
      <c r="C545" s="27"/>
      <c r="D545" s="27"/>
    </row>
    <row r="546" spans="2:4" ht="15.75" customHeight="1" x14ac:dyDescent="0.25">
      <c r="B546" s="27"/>
      <c r="C546" s="27"/>
      <c r="D546" s="27"/>
    </row>
    <row r="547" spans="2:4" ht="15.75" customHeight="1" x14ac:dyDescent="0.25">
      <c r="B547" s="27"/>
      <c r="C547" s="27"/>
      <c r="D547" s="27"/>
    </row>
    <row r="548" spans="2:4" ht="15.75" customHeight="1" x14ac:dyDescent="0.25">
      <c r="B548" s="27"/>
      <c r="C548" s="27"/>
      <c r="D548" s="27"/>
    </row>
    <row r="549" spans="2:4" ht="15.75" customHeight="1" x14ac:dyDescent="0.25">
      <c r="B549" s="27"/>
      <c r="C549" s="27"/>
      <c r="D549" s="27"/>
    </row>
    <row r="550" spans="2:4" ht="15.75" customHeight="1" x14ac:dyDescent="0.25">
      <c r="B550" s="27"/>
      <c r="C550" s="27"/>
      <c r="D550" s="27"/>
    </row>
    <row r="551" spans="2:4" ht="15.75" customHeight="1" x14ac:dyDescent="0.25">
      <c r="B551" s="27"/>
      <c r="C551" s="27"/>
      <c r="D551" s="27"/>
    </row>
    <row r="552" spans="2:4" ht="15.75" customHeight="1" x14ac:dyDescent="0.25">
      <c r="B552" s="27"/>
      <c r="C552" s="27"/>
      <c r="D552" s="27"/>
    </row>
    <row r="553" spans="2:4" ht="15.75" customHeight="1" x14ac:dyDescent="0.25">
      <c r="B553" s="27"/>
      <c r="C553" s="27"/>
      <c r="D553" s="27"/>
    </row>
    <row r="554" spans="2:4" ht="15.75" customHeight="1" x14ac:dyDescent="0.25">
      <c r="B554" s="27"/>
      <c r="C554" s="27"/>
      <c r="D554" s="27"/>
    </row>
    <row r="555" spans="2:4" ht="15.75" customHeight="1" x14ac:dyDescent="0.25">
      <c r="B555" s="27"/>
      <c r="C555" s="27"/>
      <c r="D555" s="27"/>
    </row>
    <row r="556" spans="2:4" ht="15.75" customHeight="1" x14ac:dyDescent="0.25">
      <c r="B556" s="27"/>
      <c r="C556" s="27"/>
      <c r="D556" s="27"/>
    </row>
    <row r="557" spans="2:4" ht="15.75" customHeight="1" x14ac:dyDescent="0.25">
      <c r="B557" s="27"/>
      <c r="C557" s="27"/>
      <c r="D557" s="27"/>
    </row>
    <row r="558" spans="2:4" ht="15.75" customHeight="1" x14ac:dyDescent="0.25">
      <c r="B558" s="27"/>
      <c r="C558" s="27"/>
      <c r="D558" s="27"/>
    </row>
    <row r="559" spans="2:4" ht="15.75" customHeight="1" x14ac:dyDescent="0.25">
      <c r="B559" s="27"/>
      <c r="C559" s="27"/>
      <c r="D559" s="27"/>
    </row>
    <row r="560" spans="2:4" ht="15.75" customHeight="1" x14ac:dyDescent="0.25">
      <c r="B560" s="27"/>
      <c r="C560" s="27"/>
      <c r="D560" s="27"/>
    </row>
    <row r="561" spans="2:4" ht="15.75" customHeight="1" x14ac:dyDescent="0.25">
      <c r="B561" s="27"/>
      <c r="C561" s="27"/>
      <c r="D561" s="27"/>
    </row>
    <row r="562" spans="2:4" ht="15.75" customHeight="1" x14ac:dyDescent="0.25">
      <c r="B562" s="27"/>
      <c r="C562" s="27"/>
      <c r="D562" s="27"/>
    </row>
    <row r="563" spans="2:4" ht="15.75" customHeight="1" x14ac:dyDescent="0.25">
      <c r="B563" s="27"/>
      <c r="C563" s="27"/>
      <c r="D563" s="27"/>
    </row>
    <row r="564" spans="2:4" ht="15.75" customHeight="1" x14ac:dyDescent="0.25">
      <c r="B564" s="27"/>
      <c r="C564" s="27"/>
      <c r="D564" s="27"/>
    </row>
    <row r="565" spans="2:4" ht="15.75" customHeight="1" x14ac:dyDescent="0.25">
      <c r="B565" s="27"/>
      <c r="C565" s="27"/>
      <c r="D565" s="27"/>
    </row>
    <row r="566" spans="2:4" ht="15.75" customHeight="1" x14ac:dyDescent="0.25">
      <c r="B566" s="27"/>
      <c r="C566" s="27"/>
      <c r="D566" s="27"/>
    </row>
    <row r="567" spans="2:4" ht="15.75" customHeight="1" x14ac:dyDescent="0.25">
      <c r="B567" s="27"/>
      <c r="C567" s="27"/>
      <c r="D567" s="27"/>
    </row>
    <row r="568" spans="2:4" ht="15.75" customHeight="1" x14ac:dyDescent="0.25">
      <c r="B568" s="27"/>
      <c r="C568" s="27"/>
      <c r="D568" s="27"/>
    </row>
    <row r="569" spans="2:4" ht="15.75" customHeight="1" x14ac:dyDescent="0.25">
      <c r="B569" s="27"/>
      <c r="C569" s="27"/>
      <c r="D569" s="27"/>
    </row>
    <row r="570" spans="2:4" ht="15.75" customHeight="1" x14ac:dyDescent="0.25">
      <c r="B570" s="27"/>
      <c r="C570" s="27"/>
      <c r="D570" s="27"/>
    </row>
    <row r="571" spans="2:4" ht="15.75" customHeight="1" x14ac:dyDescent="0.25">
      <c r="B571" s="27"/>
      <c r="C571" s="27"/>
      <c r="D571" s="27"/>
    </row>
    <row r="572" spans="2:4" ht="15.75" customHeight="1" x14ac:dyDescent="0.25">
      <c r="B572" s="27"/>
      <c r="C572" s="27"/>
      <c r="D572" s="27"/>
    </row>
    <row r="573" spans="2:4" ht="15.75" customHeight="1" x14ac:dyDescent="0.25">
      <c r="B573" s="27"/>
      <c r="C573" s="27"/>
      <c r="D573" s="27"/>
    </row>
    <row r="574" spans="2:4" ht="15.75" customHeight="1" x14ac:dyDescent="0.25">
      <c r="B574" s="27"/>
      <c r="C574" s="27"/>
      <c r="D574" s="27"/>
    </row>
    <row r="575" spans="2:4" ht="15.75" customHeight="1" x14ac:dyDescent="0.25">
      <c r="B575" s="27"/>
      <c r="C575" s="27"/>
      <c r="D575" s="27"/>
    </row>
    <row r="576" spans="2:4" ht="15.75" customHeight="1" x14ac:dyDescent="0.25">
      <c r="B576" s="27"/>
      <c r="C576" s="27"/>
      <c r="D576" s="27"/>
    </row>
    <row r="577" spans="2:4" ht="15.75" customHeight="1" x14ac:dyDescent="0.25">
      <c r="B577" s="27"/>
      <c r="C577" s="27"/>
      <c r="D577" s="27"/>
    </row>
    <row r="578" spans="2:4" ht="15.75" customHeight="1" x14ac:dyDescent="0.25">
      <c r="B578" s="27"/>
      <c r="C578" s="27"/>
      <c r="D578" s="27"/>
    </row>
    <row r="579" spans="2:4" ht="15.75" customHeight="1" x14ac:dyDescent="0.25">
      <c r="B579" s="27"/>
      <c r="C579" s="27"/>
      <c r="D579" s="27"/>
    </row>
    <row r="580" spans="2:4" ht="15.75" customHeight="1" x14ac:dyDescent="0.25">
      <c r="B580" s="27"/>
      <c r="C580" s="27"/>
      <c r="D580" s="27"/>
    </row>
    <row r="581" spans="2:4" ht="15.75" customHeight="1" x14ac:dyDescent="0.25">
      <c r="B581" s="27"/>
      <c r="C581" s="27"/>
      <c r="D581" s="27"/>
    </row>
    <row r="582" spans="2:4" ht="15.75" customHeight="1" x14ac:dyDescent="0.25">
      <c r="B582" s="27"/>
      <c r="C582" s="27"/>
      <c r="D582" s="27"/>
    </row>
    <row r="583" spans="2:4" ht="15.75" customHeight="1" x14ac:dyDescent="0.25">
      <c r="B583" s="27"/>
      <c r="C583" s="27"/>
      <c r="D583" s="27"/>
    </row>
    <row r="584" spans="2:4" ht="15.75" customHeight="1" x14ac:dyDescent="0.25">
      <c r="B584" s="27"/>
      <c r="C584" s="27"/>
      <c r="D584" s="27"/>
    </row>
    <row r="585" spans="2:4" ht="15.75" customHeight="1" x14ac:dyDescent="0.25">
      <c r="B585" s="27"/>
      <c r="C585" s="27"/>
      <c r="D585" s="27"/>
    </row>
    <row r="586" spans="2:4" ht="15.75" customHeight="1" x14ac:dyDescent="0.25">
      <c r="B586" s="27"/>
      <c r="C586" s="27"/>
      <c r="D586" s="27"/>
    </row>
    <row r="587" spans="2:4" ht="15.75" customHeight="1" x14ac:dyDescent="0.25">
      <c r="B587" s="27"/>
      <c r="C587" s="27"/>
      <c r="D587" s="27"/>
    </row>
    <row r="588" spans="2:4" ht="15.75" customHeight="1" x14ac:dyDescent="0.25">
      <c r="B588" s="27"/>
      <c r="C588" s="27"/>
      <c r="D588" s="27"/>
    </row>
    <row r="589" spans="2:4" ht="15.75" customHeight="1" x14ac:dyDescent="0.25">
      <c r="B589" s="27"/>
      <c r="C589" s="27"/>
      <c r="D589" s="27"/>
    </row>
    <row r="590" spans="2:4" ht="15.75" customHeight="1" x14ac:dyDescent="0.25">
      <c r="B590" s="27"/>
      <c r="C590" s="27"/>
      <c r="D590" s="27"/>
    </row>
    <row r="591" spans="2:4" ht="15.75" customHeight="1" x14ac:dyDescent="0.25">
      <c r="B591" s="27"/>
      <c r="C591" s="27"/>
      <c r="D591" s="27"/>
    </row>
    <row r="592" spans="2:4" ht="15.75" customHeight="1" x14ac:dyDescent="0.25">
      <c r="B592" s="27"/>
      <c r="C592" s="27"/>
      <c r="D592" s="27"/>
    </row>
    <row r="593" spans="2:4" ht="15.75" customHeight="1" x14ac:dyDescent="0.25">
      <c r="B593" s="27"/>
      <c r="C593" s="27"/>
      <c r="D593" s="27"/>
    </row>
    <row r="594" spans="2:4" ht="15.75" customHeight="1" x14ac:dyDescent="0.25">
      <c r="B594" s="27"/>
      <c r="C594" s="27"/>
      <c r="D594" s="27"/>
    </row>
    <row r="595" spans="2:4" ht="15.75" customHeight="1" x14ac:dyDescent="0.25">
      <c r="B595" s="27"/>
      <c r="C595" s="27"/>
      <c r="D595" s="27"/>
    </row>
    <row r="596" spans="2:4" ht="15.75" customHeight="1" x14ac:dyDescent="0.25">
      <c r="B596" s="27"/>
      <c r="C596" s="27"/>
      <c r="D596" s="27"/>
    </row>
    <row r="597" spans="2:4" ht="15.75" customHeight="1" x14ac:dyDescent="0.25">
      <c r="B597" s="27"/>
      <c r="C597" s="27"/>
      <c r="D597" s="27"/>
    </row>
    <row r="598" spans="2:4" ht="15.75" customHeight="1" x14ac:dyDescent="0.25">
      <c r="B598" s="27"/>
      <c r="C598" s="27"/>
      <c r="D598" s="27"/>
    </row>
    <row r="599" spans="2:4" ht="15.75" customHeight="1" x14ac:dyDescent="0.25">
      <c r="B599" s="27"/>
      <c r="C599" s="27"/>
      <c r="D599" s="27"/>
    </row>
    <row r="600" spans="2:4" ht="15.75" customHeight="1" x14ac:dyDescent="0.25">
      <c r="B600" s="27"/>
      <c r="C600" s="27"/>
      <c r="D600" s="27"/>
    </row>
    <row r="601" spans="2:4" ht="15.75" customHeight="1" x14ac:dyDescent="0.25">
      <c r="B601" s="27"/>
      <c r="C601" s="27"/>
      <c r="D601" s="27"/>
    </row>
    <row r="602" spans="2:4" ht="15.75" customHeight="1" x14ac:dyDescent="0.25">
      <c r="B602" s="27"/>
      <c r="C602" s="27"/>
      <c r="D602" s="27"/>
    </row>
    <row r="603" spans="2:4" ht="15.75" customHeight="1" x14ac:dyDescent="0.25">
      <c r="B603" s="27"/>
      <c r="C603" s="27"/>
      <c r="D603" s="27"/>
    </row>
    <row r="604" spans="2:4" ht="15.75" customHeight="1" x14ac:dyDescent="0.25">
      <c r="B604" s="27"/>
      <c r="C604" s="27"/>
      <c r="D604" s="27"/>
    </row>
    <row r="605" spans="2:4" ht="15.75" customHeight="1" x14ac:dyDescent="0.25">
      <c r="B605" s="27"/>
      <c r="C605" s="27"/>
      <c r="D605" s="27"/>
    </row>
    <row r="606" spans="2:4" ht="15.75" customHeight="1" x14ac:dyDescent="0.25">
      <c r="B606" s="27"/>
      <c r="C606" s="27"/>
      <c r="D606" s="27"/>
    </row>
    <row r="607" spans="2:4" ht="15.75" customHeight="1" x14ac:dyDescent="0.25">
      <c r="B607" s="27"/>
      <c r="C607" s="27"/>
      <c r="D607" s="27"/>
    </row>
    <row r="608" spans="2:4" ht="15.75" customHeight="1" x14ac:dyDescent="0.25">
      <c r="B608" s="27"/>
      <c r="C608" s="27"/>
      <c r="D608" s="27"/>
    </row>
    <row r="609" spans="2:4" ht="15.75" customHeight="1" x14ac:dyDescent="0.25">
      <c r="B609" s="27"/>
      <c r="C609" s="27"/>
      <c r="D609" s="27"/>
    </row>
    <row r="610" spans="2:4" ht="15.75" customHeight="1" x14ac:dyDescent="0.25">
      <c r="B610" s="27"/>
      <c r="C610" s="27"/>
      <c r="D610" s="27"/>
    </row>
    <row r="611" spans="2:4" ht="15.75" customHeight="1" x14ac:dyDescent="0.25">
      <c r="B611" s="27"/>
      <c r="C611" s="27"/>
      <c r="D611" s="27"/>
    </row>
    <row r="612" spans="2:4" ht="15.75" customHeight="1" x14ac:dyDescent="0.25">
      <c r="B612" s="27"/>
      <c r="C612" s="27"/>
      <c r="D612" s="27"/>
    </row>
    <row r="613" spans="2:4" ht="15.75" customHeight="1" x14ac:dyDescent="0.25">
      <c r="B613" s="27"/>
      <c r="C613" s="27"/>
      <c r="D613" s="27"/>
    </row>
    <row r="614" spans="2:4" ht="15.75" customHeight="1" x14ac:dyDescent="0.25">
      <c r="B614" s="27"/>
      <c r="C614" s="27"/>
      <c r="D614" s="27"/>
    </row>
    <row r="615" spans="2:4" ht="15.75" customHeight="1" x14ac:dyDescent="0.25">
      <c r="B615" s="27"/>
      <c r="C615" s="27"/>
      <c r="D615" s="27"/>
    </row>
    <row r="616" spans="2:4" ht="15.75" customHeight="1" x14ac:dyDescent="0.25">
      <c r="B616" s="27"/>
      <c r="C616" s="27"/>
      <c r="D616" s="27"/>
    </row>
    <row r="617" spans="2:4" ht="15.75" customHeight="1" x14ac:dyDescent="0.25">
      <c r="B617" s="27"/>
      <c r="C617" s="27"/>
      <c r="D617" s="27"/>
    </row>
    <row r="618" spans="2:4" ht="15.75" customHeight="1" x14ac:dyDescent="0.25">
      <c r="B618" s="27"/>
      <c r="C618" s="27"/>
      <c r="D618" s="27"/>
    </row>
    <row r="619" spans="2:4" ht="15.75" customHeight="1" x14ac:dyDescent="0.25">
      <c r="B619" s="27"/>
      <c r="C619" s="27"/>
      <c r="D619" s="27"/>
    </row>
    <row r="620" spans="2:4" ht="15.75" customHeight="1" x14ac:dyDescent="0.25">
      <c r="B620" s="27"/>
      <c r="C620" s="27"/>
      <c r="D620" s="27"/>
    </row>
    <row r="621" spans="2:4" ht="15.75" customHeight="1" x14ac:dyDescent="0.25">
      <c r="B621" s="27"/>
      <c r="C621" s="27"/>
      <c r="D621" s="27"/>
    </row>
    <row r="622" spans="2:4" ht="15.75" customHeight="1" x14ac:dyDescent="0.25">
      <c r="B622" s="27"/>
      <c r="C622" s="27"/>
      <c r="D622" s="27"/>
    </row>
    <row r="623" spans="2:4" ht="15.75" customHeight="1" x14ac:dyDescent="0.25">
      <c r="B623" s="27"/>
      <c r="C623" s="27"/>
      <c r="D623" s="27"/>
    </row>
    <row r="624" spans="2:4" ht="15.75" customHeight="1" x14ac:dyDescent="0.25">
      <c r="B624" s="27"/>
      <c r="C624" s="27"/>
      <c r="D624" s="27"/>
    </row>
    <row r="625" spans="2:4" ht="15.75" customHeight="1" x14ac:dyDescent="0.25">
      <c r="B625" s="27"/>
      <c r="C625" s="27"/>
      <c r="D625" s="27"/>
    </row>
    <row r="626" spans="2:4" ht="15.75" customHeight="1" x14ac:dyDescent="0.25">
      <c r="B626" s="27"/>
      <c r="C626" s="27"/>
      <c r="D626" s="27"/>
    </row>
    <row r="627" spans="2:4" ht="15.75" customHeight="1" x14ac:dyDescent="0.25">
      <c r="B627" s="27"/>
      <c r="C627" s="27"/>
      <c r="D627" s="27"/>
    </row>
    <row r="628" spans="2:4" ht="15.75" customHeight="1" x14ac:dyDescent="0.25">
      <c r="B628" s="27"/>
      <c r="C628" s="27"/>
      <c r="D628" s="27"/>
    </row>
    <row r="629" spans="2:4" ht="15.75" customHeight="1" x14ac:dyDescent="0.25">
      <c r="B629" s="27"/>
      <c r="C629" s="27"/>
      <c r="D629" s="27"/>
    </row>
    <row r="630" spans="2:4" ht="15.75" customHeight="1" x14ac:dyDescent="0.25">
      <c r="B630" s="27"/>
      <c r="C630" s="27"/>
      <c r="D630" s="27"/>
    </row>
    <row r="631" spans="2:4" ht="15.75" customHeight="1" x14ac:dyDescent="0.25">
      <c r="B631" s="27"/>
      <c r="C631" s="27"/>
      <c r="D631" s="27"/>
    </row>
    <row r="632" spans="2:4" ht="15.75" customHeight="1" x14ac:dyDescent="0.25">
      <c r="B632" s="27"/>
      <c r="C632" s="27"/>
      <c r="D632" s="27"/>
    </row>
    <row r="633" spans="2:4" ht="15.75" customHeight="1" x14ac:dyDescent="0.25">
      <c r="B633" s="27"/>
      <c r="C633" s="27"/>
      <c r="D633" s="27"/>
    </row>
    <row r="634" spans="2:4" ht="15.75" customHeight="1" x14ac:dyDescent="0.25">
      <c r="B634" s="27"/>
      <c r="C634" s="27"/>
      <c r="D634" s="27"/>
    </row>
    <row r="635" spans="2:4" ht="15.75" customHeight="1" x14ac:dyDescent="0.25">
      <c r="B635" s="27"/>
      <c r="C635" s="27"/>
      <c r="D635" s="27"/>
    </row>
    <row r="636" spans="2:4" ht="15.75" customHeight="1" x14ac:dyDescent="0.25">
      <c r="B636" s="27"/>
      <c r="C636" s="27"/>
      <c r="D636" s="27"/>
    </row>
    <row r="637" spans="2:4" ht="15.75" customHeight="1" x14ac:dyDescent="0.25">
      <c r="B637" s="27"/>
      <c r="C637" s="27"/>
      <c r="D637" s="27"/>
    </row>
    <row r="638" spans="2:4" ht="15.75" customHeight="1" x14ac:dyDescent="0.25">
      <c r="B638" s="27"/>
      <c r="C638" s="27"/>
      <c r="D638" s="27"/>
    </row>
    <row r="639" spans="2:4" ht="15.75" customHeight="1" x14ac:dyDescent="0.25">
      <c r="B639" s="27"/>
      <c r="C639" s="27"/>
      <c r="D639" s="27"/>
    </row>
    <row r="640" spans="2:4" ht="15.75" customHeight="1" x14ac:dyDescent="0.25">
      <c r="B640" s="27"/>
      <c r="C640" s="27"/>
      <c r="D640" s="27"/>
    </row>
    <row r="641" spans="2:4" ht="15.75" customHeight="1" x14ac:dyDescent="0.25">
      <c r="B641" s="27"/>
      <c r="C641" s="27"/>
      <c r="D641" s="27"/>
    </row>
    <row r="642" spans="2:4" ht="15.75" customHeight="1" x14ac:dyDescent="0.25">
      <c r="B642" s="27"/>
      <c r="C642" s="27"/>
      <c r="D642" s="27"/>
    </row>
    <row r="643" spans="2:4" ht="15.75" customHeight="1" x14ac:dyDescent="0.25">
      <c r="B643" s="27"/>
      <c r="C643" s="27"/>
      <c r="D643" s="27"/>
    </row>
    <row r="644" spans="2:4" ht="15.75" customHeight="1" x14ac:dyDescent="0.25">
      <c r="B644" s="27"/>
      <c r="C644" s="27"/>
      <c r="D644" s="27"/>
    </row>
    <row r="645" spans="2:4" ht="15.75" customHeight="1" x14ac:dyDescent="0.25">
      <c r="B645" s="27"/>
      <c r="C645" s="27"/>
      <c r="D645" s="27"/>
    </row>
    <row r="646" spans="2:4" ht="15.75" customHeight="1" x14ac:dyDescent="0.25">
      <c r="B646" s="27"/>
      <c r="C646" s="27"/>
      <c r="D646" s="27"/>
    </row>
    <row r="647" spans="2:4" ht="15.75" customHeight="1" x14ac:dyDescent="0.25">
      <c r="B647" s="27"/>
      <c r="C647" s="27"/>
      <c r="D647" s="27"/>
    </row>
    <row r="648" spans="2:4" ht="15.75" customHeight="1" x14ac:dyDescent="0.25">
      <c r="B648" s="27"/>
      <c r="C648" s="27"/>
      <c r="D648" s="27"/>
    </row>
    <row r="649" spans="2:4" ht="15.75" customHeight="1" x14ac:dyDescent="0.25">
      <c r="B649" s="27"/>
      <c r="C649" s="27"/>
      <c r="D649" s="27"/>
    </row>
    <row r="650" spans="2:4" ht="15.75" customHeight="1" x14ac:dyDescent="0.25">
      <c r="B650" s="27"/>
      <c r="C650" s="27"/>
      <c r="D650" s="27"/>
    </row>
    <row r="651" spans="2:4" ht="15.75" customHeight="1" x14ac:dyDescent="0.25">
      <c r="B651" s="27"/>
      <c r="C651" s="27"/>
      <c r="D651" s="27"/>
    </row>
    <row r="652" spans="2:4" ht="15.75" customHeight="1" x14ac:dyDescent="0.25">
      <c r="B652" s="27"/>
      <c r="C652" s="27"/>
      <c r="D652" s="27"/>
    </row>
    <row r="653" spans="2:4" ht="15.75" customHeight="1" x14ac:dyDescent="0.25">
      <c r="B653" s="27"/>
      <c r="C653" s="27"/>
      <c r="D653" s="27"/>
    </row>
    <row r="654" spans="2:4" ht="15.75" customHeight="1" x14ac:dyDescent="0.25">
      <c r="B654" s="27"/>
      <c r="C654" s="27"/>
      <c r="D654" s="27"/>
    </row>
    <row r="655" spans="2:4" ht="15.75" customHeight="1" x14ac:dyDescent="0.25">
      <c r="B655" s="27"/>
      <c r="C655" s="27"/>
      <c r="D655" s="27"/>
    </row>
    <row r="656" spans="2:4" ht="15.75" customHeight="1" x14ac:dyDescent="0.25">
      <c r="B656" s="27"/>
      <c r="C656" s="27"/>
      <c r="D656" s="27"/>
    </row>
    <row r="657" spans="2:4" ht="15.75" customHeight="1" x14ac:dyDescent="0.25">
      <c r="B657" s="27"/>
      <c r="C657" s="27"/>
      <c r="D657" s="27"/>
    </row>
    <row r="658" spans="2:4" ht="15.75" customHeight="1" x14ac:dyDescent="0.25">
      <c r="B658" s="27"/>
      <c r="C658" s="27"/>
      <c r="D658" s="27"/>
    </row>
    <row r="659" spans="2:4" ht="15.75" customHeight="1" x14ac:dyDescent="0.25">
      <c r="B659" s="27"/>
      <c r="C659" s="27"/>
      <c r="D659" s="27"/>
    </row>
    <row r="660" spans="2:4" ht="15.75" customHeight="1" x14ac:dyDescent="0.25">
      <c r="B660" s="27"/>
      <c r="C660" s="27"/>
      <c r="D660" s="27"/>
    </row>
    <row r="661" spans="2:4" ht="15.75" customHeight="1" x14ac:dyDescent="0.25">
      <c r="B661" s="27"/>
      <c r="C661" s="27"/>
      <c r="D661" s="27"/>
    </row>
    <row r="662" spans="2:4" ht="15.75" customHeight="1" x14ac:dyDescent="0.25">
      <c r="B662" s="27"/>
      <c r="C662" s="27"/>
      <c r="D662" s="27"/>
    </row>
    <row r="663" spans="2:4" ht="15.75" customHeight="1" x14ac:dyDescent="0.25">
      <c r="B663" s="27"/>
      <c r="C663" s="27"/>
      <c r="D663" s="27"/>
    </row>
    <row r="664" spans="2:4" ht="15.75" customHeight="1" x14ac:dyDescent="0.25">
      <c r="B664" s="27"/>
      <c r="C664" s="27"/>
      <c r="D664" s="27"/>
    </row>
    <row r="665" spans="2:4" ht="15.75" customHeight="1" x14ac:dyDescent="0.25">
      <c r="B665" s="27"/>
      <c r="C665" s="27"/>
      <c r="D665" s="27"/>
    </row>
    <row r="666" spans="2:4" ht="15.75" customHeight="1" x14ac:dyDescent="0.25">
      <c r="B666" s="27"/>
      <c r="C666" s="27"/>
      <c r="D666" s="27"/>
    </row>
    <row r="667" spans="2:4" ht="15.75" customHeight="1" x14ac:dyDescent="0.25">
      <c r="B667" s="27"/>
      <c r="C667" s="27"/>
      <c r="D667" s="27"/>
    </row>
    <row r="668" spans="2:4" ht="15.75" customHeight="1" x14ac:dyDescent="0.25">
      <c r="B668" s="27"/>
      <c r="C668" s="27"/>
      <c r="D668" s="27"/>
    </row>
    <row r="669" spans="2:4" ht="15.75" customHeight="1" x14ac:dyDescent="0.25">
      <c r="B669" s="27"/>
      <c r="C669" s="27"/>
      <c r="D669" s="27"/>
    </row>
    <row r="670" spans="2:4" ht="15.75" customHeight="1" x14ac:dyDescent="0.25">
      <c r="B670" s="27"/>
      <c r="C670" s="27"/>
      <c r="D670" s="27"/>
    </row>
    <row r="671" spans="2:4" ht="15.75" customHeight="1" x14ac:dyDescent="0.25">
      <c r="B671" s="27"/>
      <c r="C671" s="27"/>
      <c r="D671" s="27"/>
    </row>
    <row r="672" spans="2:4" ht="15.75" customHeight="1" x14ac:dyDescent="0.25">
      <c r="B672" s="27"/>
      <c r="C672" s="27"/>
      <c r="D672" s="27"/>
    </row>
    <row r="673" spans="2:4" ht="15.75" customHeight="1" x14ac:dyDescent="0.25">
      <c r="B673" s="27"/>
      <c r="C673" s="27"/>
      <c r="D673" s="27"/>
    </row>
    <row r="674" spans="2:4" ht="15.75" customHeight="1" x14ac:dyDescent="0.25">
      <c r="B674" s="27"/>
      <c r="C674" s="27"/>
      <c r="D674" s="27"/>
    </row>
    <row r="675" spans="2:4" ht="15.75" customHeight="1" x14ac:dyDescent="0.25">
      <c r="B675" s="27"/>
      <c r="C675" s="27"/>
      <c r="D675" s="27"/>
    </row>
    <row r="676" spans="2:4" ht="15.75" customHeight="1" x14ac:dyDescent="0.25">
      <c r="B676" s="27"/>
      <c r="C676" s="27"/>
      <c r="D676" s="27"/>
    </row>
    <row r="677" spans="2:4" ht="15.75" customHeight="1" x14ac:dyDescent="0.25">
      <c r="B677" s="27"/>
      <c r="C677" s="27"/>
      <c r="D677" s="27"/>
    </row>
    <row r="678" spans="2:4" ht="15.75" customHeight="1" x14ac:dyDescent="0.25">
      <c r="B678" s="27"/>
      <c r="C678" s="27"/>
      <c r="D678" s="27"/>
    </row>
    <row r="679" spans="2:4" ht="15.75" customHeight="1" x14ac:dyDescent="0.25">
      <c r="B679" s="27"/>
      <c r="C679" s="27"/>
      <c r="D679" s="27"/>
    </row>
    <row r="680" spans="2:4" ht="15.75" customHeight="1" x14ac:dyDescent="0.25">
      <c r="B680" s="27"/>
      <c r="C680" s="27"/>
      <c r="D680" s="27"/>
    </row>
    <row r="681" spans="2:4" ht="15.75" customHeight="1" x14ac:dyDescent="0.25">
      <c r="B681" s="27"/>
      <c r="C681" s="27"/>
      <c r="D681" s="27"/>
    </row>
    <row r="682" spans="2:4" ht="15.75" customHeight="1" x14ac:dyDescent="0.25">
      <c r="B682" s="27"/>
      <c r="C682" s="27"/>
      <c r="D682" s="27"/>
    </row>
    <row r="683" spans="2:4" ht="15.75" customHeight="1" x14ac:dyDescent="0.25">
      <c r="B683" s="27"/>
      <c r="C683" s="27"/>
      <c r="D683" s="27"/>
    </row>
    <row r="684" spans="2:4" ht="15.75" customHeight="1" x14ac:dyDescent="0.25">
      <c r="B684" s="27"/>
      <c r="C684" s="27"/>
      <c r="D684" s="27"/>
    </row>
    <row r="685" spans="2:4" ht="15.75" customHeight="1" x14ac:dyDescent="0.25">
      <c r="B685" s="27"/>
      <c r="C685" s="27"/>
      <c r="D685" s="27"/>
    </row>
    <row r="686" spans="2:4" ht="15.75" customHeight="1" x14ac:dyDescent="0.25">
      <c r="B686" s="27"/>
      <c r="C686" s="27"/>
      <c r="D686" s="27"/>
    </row>
    <row r="687" spans="2:4" ht="15.75" customHeight="1" x14ac:dyDescent="0.25">
      <c r="B687" s="27"/>
      <c r="C687" s="27"/>
      <c r="D687" s="27"/>
    </row>
    <row r="688" spans="2:4" ht="15.75" customHeight="1" x14ac:dyDescent="0.25">
      <c r="B688" s="27"/>
      <c r="C688" s="27"/>
      <c r="D688" s="27"/>
    </row>
    <row r="689" spans="2:4" ht="15.75" customHeight="1" x14ac:dyDescent="0.25">
      <c r="B689" s="27"/>
      <c r="C689" s="27"/>
      <c r="D689" s="27"/>
    </row>
    <row r="690" spans="2:4" ht="15.75" customHeight="1" x14ac:dyDescent="0.25">
      <c r="B690" s="27"/>
      <c r="C690" s="27"/>
      <c r="D690" s="27"/>
    </row>
    <row r="691" spans="2:4" ht="15.75" customHeight="1" x14ac:dyDescent="0.25">
      <c r="B691" s="27"/>
      <c r="C691" s="27"/>
      <c r="D691" s="27"/>
    </row>
    <row r="692" spans="2:4" ht="15.75" customHeight="1" x14ac:dyDescent="0.25">
      <c r="B692" s="27"/>
      <c r="C692" s="27"/>
      <c r="D692" s="27"/>
    </row>
    <row r="693" spans="2:4" ht="15.75" customHeight="1" x14ac:dyDescent="0.25">
      <c r="B693" s="27"/>
      <c r="C693" s="27"/>
      <c r="D693" s="27"/>
    </row>
    <row r="694" spans="2:4" ht="15.75" customHeight="1" x14ac:dyDescent="0.25">
      <c r="B694" s="27"/>
      <c r="C694" s="27"/>
      <c r="D694" s="27"/>
    </row>
    <row r="695" spans="2:4" ht="15.75" customHeight="1" x14ac:dyDescent="0.25">
      <c r="B695" s="27"/>
      <c r="C695" s="27"/>
      <c r="D695" s="27"/>
    </row>
    <row r="696" spans="2:4" ht="15.75" customHeight="1" x14ac:dyDescent="0.25">
      <c r="B696" s="27"/>
      <c r="C696" s="27"/>
      <c r="D696" s="27"/>
    </row>
    <row r="697" spans="2:4" ht="15.75" customHeight="1" x14ac:dyDescent="0.25">
      <c r="B697" s="27"/>
      <c r="C697" s="27"/>
      <c r="D697" s="27"/>
    </row>
    <row r="698" spans="2:4" ht="15.75" customHeight="1" x14ac:dyDescent="0.25">
      <c r="B698" s="27"/>
      <c r="C698" s="27"/>
      <c r="D698" s="27"/>
    </row>
    <row r="699" spans="2:4" ht="15.75" customHeight="1" x14ac:dyDescent="0.25">
      <c r="B699" s="27"/>
      <c r="C699" s="27"/>
      <c r="D699" s="27"/>
    </row>
    <row r="700" spans="2:4" ht="15.75" customHeight="1" x14ac:dyDescent="0.25">
      <c r="B700" s="27"/>
      <c r="C700" s="27"/>
      <c r="D700" s="27"/>
    </row>
    <row r="701" spans="2:4" ht="15.75" customHeight="1" x14ac:dyDescent="0.25">
      <c r="B701" s="27"/>
      <c r="C701" s="27"/>
      <c r="D701" s="27"/>
    </row>
    <row r="702" spans="2:4" ht="15.75" customHeight="1" x14ac:dyDescent="0.25">
      <c r="B702" s="27"/>
      <c r="C702" s="27"/>
      <c r="D702" s="27"/>
    </row>
    <row r="703" spans="2:4" ht="15.75" customHeight="1" x14ac:dyDescent="0.25">
      <c r="B703" s="27"/>
      <c r="C703" s="27"/>
      <c r="D703" s="27"/>
    </row>
    <row r="704" spans="2:4" ht="15.75" customHeight="1" x14ac:dyDescent="0.25">
      <c r="B704" s="27"/>
      <c r="C704" s="27"/>
      <c r="D704" s="27"/>
    </row>
    <row r="705" spans="2:4" ht="15.75" customHeight="1" x14ac:dyDescent="0.25">
      <c r="B705" s="27"/>
      <c r="C705" s="27"/>
      <c r="D705" s="27"/>
    </row>
    <row r="706" spans="2:4" ht="15.75" customHeight="1" x14ac:dyDescent="0.25">
      <c r="B706" s="27"/>
      <c r="C706" s="27"/>
      <c r="D706" s="27"/>
    </row>
    <row r="707" spans="2:4" ht="15.75" customHeight="1" x14ac:dyDescent="0.25">
      <c r="B707" s="27"/>
      <c r="C707" s="27"/>
      <c r="D707" s="27"/>
    </row>
    <row r="708" spans="2:4" ht="15.75" customHeight="1" x14ac:dyDescent="0.25">
      <c r="B708" s="27"/>
      <c r="C708" s="27"/>
      <c r="D708" s="27"/>
    </row>
    <row r="709" spans="2:4" ht="15.75" customHeight="1" x14ac:dyDescent="0.25">
      <c r="B709" s="27"/>
      <c r="C709" s="27"/>
      <c r="D709" s="27"/>
    </row>
    <row r="710" spans="2:4" ht="15.75" customHeight="1" x14ac:dyDescent="0.25">
      <c r="B710" s="27"/>
      <c r="C710" s="27"/>
      <c r="D710" s="27"/>
    </row>
    <row r="711" spans="2:4" ht="15.75" customHeight="1" x14ac:dyDescent="0.25">
      <c r="B711" s="27"/>
      <c r="C711" s="27"/>
      <c r="D711" s="27"/>
    </row>
    <row r="712" spans="2:4" ht="15.75" customHeight="1" x14ac:dyDescent="0.25">
      <c r="B712" s="27"/>
      <c r="C712" s="27"/>
      <c r="D712" s="27"/>
    </row>
    <row r="713" spans="2:4" ht="15.75" customHeight="1" x14ac:dyDescent="0.25">
      <c r="B713" s="27"/>
      <c r="C713" s="27"/>
      <c r="D713" s="27"/>
    </row>
    <row r="714" spans="2:4" ht="15.75" customHeight="1" x14ac:dyDescent="0.25">
      <c r="B714" s="27"/>
      <c r="C714" s="27"/>
      <c r="D714" s="27"/>
    </row>
    <row r="715" spans="2:4" ht="15.75" customHeight="1" x14ac:dyDescent="0.25">
      <c r="B715" s="27"/>
      <c r="C715" s="27"/>
      <c r="D715" s="27"/>
    </row>
    <row r="716" spans="2:4" ht="15.75" customHeight="1" x14ac:dyDescent="0.25">
      <c r="B716" s="27"/>
      <c r="C716" s="27"/>
      <c r="D716" s="27"/>
    </row>
    <row r="717" spans="2:4" ht="15.75" customHeight="1" x14ac:dyDescent="0.25">
      <c r="B717" s="27"/>
      <c r="C717" s="27"/>
      <c r="D717" s="27"/>
    </row>
    <row r="718" spans="2:4" ht="15.75" customHeight="1" x14ac:dyDescent="0.25">
      <c r="B718" s="27"/>
      <c r="C718" s="27"/>
      <c r="D718" s="27"/>
    </row>
    <row r="719" spans="2:4" ht="15.75" customHeight="1" x14ac:dyDescent="0.25">
      <c r="B719" s="27"/>
      <c r="C719" s="27"/>
      <c r="D719" s="27"/>
    </row>
    <row r="720" spans="2:4" ht="15.75" customHeight="1" x14ac:dyDescent="0.25">
      <c r="B720" s="27"/>
      <c r="C720" s="27"/>
      <c r="D720" s="27"/>
    </row>
    <row r="721" spans="2:4" ht="15.75" customHeight="1" x14ac:dyDescent="0.25">
      <c r="B721" s="27"/>
      <c r="C721" s="27"/>
      <c r="D721" s="27"/>
    </row>
    <row r="722" spans="2:4" ht="15.75" customHeight="1" x14ac:dyDescent="0.25">
      <c r="B722" s="27"/>
      <c r="C722" s="27"/>
      <c r="D722" s="27"/>
    </row>
    <row r="723" spans="2:4" ht="15.75" customHeight="1" x14ac:dyDescent="0.25">
      <c r="B723" s="27"/>
      <c r="C723" s="27"/>
      <c r="D723" s="27"/>
    </row>
    <row r="724" spans="2:4" ht="15.75" customHeight="1" x14ac:dyDescent="0.25">
      <c r="B724" s="27"/>
      <c r="C724" s="27"/>
      <c r="D724" s="27"/>
    </row>
    <row r="725" spans="2:4" ht="15.75" customHeight="1" x14ac:dyDescent="0.25">
      <c r="B725" s="27"/>
      <c r="C725" s="27"/>
      <c r="D725" s="27"/>
    </row>
    <row r="726" spans="2:4" ht="15.75" customHeight="1" x14ac:dyDescent="0.25">
      <c r="B726" s="27"/>
      <c r="C726" s="27"/>
      <c r="D726" s="27"/>
    </row>
    <row r="727" spans="2:4" ht="15.75" customHeight="1" x14ac:dyDescent="0.25">
      <c r="B727" s="27"/>
      <c r="C727" s="27"/>
      <c r="D727" s="27"/>
    </row>
    <row r="728" spans="2:4" ht="15.75" customHeight="1" x14ac:dyDescent="0.25">
      <c r="B728" s="27"/>
      <c r="C728" s="27"/>
      <c r="D728" s="27"/>
    </row>
    <row r="729" spans="2:4" ht="15.75" customHeight="1" x14ac:dyDescent="0.25">
      <c r="B729" s="27"/>
      <c r="C729" s="27"/>
      <c r="D729" s="27"/>
    </row>
    <row r="730" spans="2:4" ht="15.75" customHeight="1" x14ac:dyDescent="0.25">
      <c r="B730" s="27"/>
      <c r="C730" s="27"/>
      <c r="D730" s="27"/>
    </row>
    <row r="731" spans="2:4" ht="15.75" customHeight="1" x14ac:dyDescent="0.25">
      <c r="B731" s="27"/>
      <c r="C731" s="27"/>
      <c r="D731" s="27"/>
    </row>
    <row r="732" spans="2:4" ht="15.75" customHeight="1" x14ac:dyDescent="0.25">
      <c r="B732" s="27"/>
      <c r="C732" s="27"/>
      <c r="D732" s="27"/>
    </row>
    <row r="733" spans="2:4" ht="15.75" customHeight="1" x14ac:dyDescent="0.25">
      <c r="B733" s="27"/>
      <c r="C733" s="27"/>
      <c r="D733" s="27"/>
    </row>
    <row r="734" spans="2:4" ht="15.75" customHeight="1" x14ac:dyDescent="0.25">
      <c r="B734" s="27"/>
      <c r="C734" s="27"/>
      <c r="D734" s="27"/>
    </row>
    <row r="735" spans="2:4" ht="15.75" customHeight="1" x14ac:dyDescent="0.25">
      <c r="B735" s="27"/>
      <c r="C735" s="27"/>
      <c r="D735" s="27"/>
    </row>
    <row r="736" spans="2:4" ht="15.75" customHeight="1" x14ac:dyDescent="0.25">
      <c r="B736" s="27"/>
      <c r="C736" s="27"/>
      <c r="D736" s="27"/>
    </row>
    <row r="737" spans="2:4" ht="15.75" customHeight="1" x14ac:dyDescent="0.25">
      <c r="B737" s="27"/>
      <c r="C737" s="27"/>
      <c r="D737" s="27"/>
    </row>
    <row r="738" spans="2:4" ht="15.75" customHeight="1" x14ac:dyDescent="0.25">
      <c r="B738" s="27"/>
      <c r="C738" s="27"/>
      <c r="D738" s="27"/>
    </row>
    <row r="739" spans="2:4" ht="15.75" customHeight="1" x14ac:dyDescent="0.25">
      <c r="B739" s="27"/>
      <c r="C739" s="27"/>
      <c r="D739" s="27"/>
    </row>
    <row r="740" spans="2:4" ht="15.75" customHeight="1" x14ac:dyDescent="0.25">
      <c r="B740" s="27"/>
      <c r="C740" s="27"/>
      <c r="D740" s="27"/>
    </row>
    <row r="741" spans="2:4" ht="15.75" customHeight="1" x14ac:dyDescent="0.25">
      <c r="B741" s="27"/>
      <c r="C741" s="27"/>
      <c r="D741" s="27"/>
    </row>
    <row r="742" spans="2:4" ht="15.75" customHeight="1" x14ac:dyDescent="0.25">
      <c r="B742" s="27"/>
      <c r="C742" s="27"/>
      <c r="D742" s="27"/>
    </row>
    <row r="743" spans="2:4" ht="15.75" customHeight="1" x14ac:dyDescent="0.25">
      <c r="B743" s="27"/>
      <c r="C743" s="27"/>
      <c r="D743" s="27"/>
    </row>
    <row r="744" spans="2:4" ht="15.75" customHeight="1" x14ac:dyDescent="0.25">
      <c r="B744" s="27"/>
      <c r="C744" s="27"/>
      <c r="D744" s="27"/>
    </row>
    <row r="745" spans="2:4" ht="15.75" customHeight="1" x14ac:dyDescent="0.25">
      <c r="B745" s="27"/>
      <c r="C745" s="27"/>
      <c r="D745" s="27"/>
    </row>
    <row r="746" spans="2:4" ht="15.75" customHeight="1" x14ac:dyDescent="0.25">
      <c r="B746" s="27"/>
      <c r="C746" s="27"/>
      <c r="D746" s="27"/>
    </row>
    <row r="747" spans="2:4" ht="15.75" customHeight="1" x14ac:dyDescent="0.25">
      <c r="B747" s="27"/>
      <c r="C747" s="27"/>
      <c r="D747" s="27"/>
    </row>
    <row r="748" spans="2:4" ht="15.75" customHeight="1" x14ac:dyDescent="0.25">
      <c r="B748" s="27"/>
      <c r="C748" s="27"/>
      <c r="D748" s="27"/>
    </row>
    <row r="749" spans="2:4" ht="15.75" customHeight="1" x14ac:dyDescent="0.25">
      <c r="B749" s="27"/>
      <c r="C749" s="27"/>
      <c r="D749" s="27"/>
    </row>
    <row r="750" spans="2:4" ht="15.75" customHeight="1" x14ac:dyDescent="0.25">
      <c r="B750" s="27"/>
      <c r="C750" s="27"/>
      <c r="D750" s="27"/>
    </row>
    <row r="751" spans="2:4" ht="15.75" customHeight="1" x14ac:dyDescent="0.25">
      <c r="B751" s="27"/>
      <c r="C751" s="27"/>
      <c r="D751" s="27"/>
    </row>
    <row r="752" spans="2:4" ht="15.75" customHeight="1" x14ac:dyDescent="0.25">
      <c r="B752" s="27"/>
      <c r="C752" s="27"/>
      <c r="D752" s="27"/>
    </row>
    <row r="753" spans="2:4" ht="15.75" customHeight="1" x14ac:dyDescent="0.25">
      <c r="B753" s="27"/>
      <c r="C753" s="27"/>
      <c r="D753" s="27"/>
    </row>
    <row r="754" spans="2:4" ht="15.75" customHeight="1" x14ac:dyDescent="0.25">
      <c r="B754" s="27"/>
      <c r="C754" s="27"/>
      <c r="D754" s="27"/>
    </row>
    <row r="755" spans="2:4" ht="15.75" customHeight="1" x14ac:dyDescent="0.25">
      <c r="B755" s="27"/>
      <c r="C755" s="27"/>
      <c r="D755" s="27"/>
    </row>
    <row r="756" spans="2:4" ht="15.75" customHeight="1" x14ac:dyDescent="0.25">
      <c r="B756" s="27"/>
      <c r="C756" s="27"/>
      <c r="D756" s="27"/>
    </row>
    <row r="757" spans="2:4" ht="15.75" customHeight="1" x14ac:dyDescent="0.25">
      <c r="B757" s="27"/>
      <c r="C757" s="27"/>
      <c r="D757" s="27"/>
    </row>
    <row r="758" spans="2:4" ht="15.75" customHeight="1" x14ac:dyDescent="0.25">
      <c r="B758" s="27"/>
      <c r="C758" s="27"/>
      <c r="D758" s="27"/>
    </row>
    <row r="759" spans="2:4" ht="15.75" customHeight="1" x14ac:dyDescent="0.25">
      <c r="B759" s="27"/>
      <c r="C759" s="27"/>
      <c r="D759" s="27"/>
    </row>
    <row r="760" spans="2:4" ht="15.75" customHeight="1" x14ac:dyDescent="0.25">
      <c r="B760" s="27"/>
      <c r="C760" s="27"/>
      <c r="D760" s="27"/>
    </row>
    <row r="761" spans="2:4" ht="15.75" customHeight="1" x14ac:dyDescent="0.25">
      <c r="B761" s="27"/>
      <c r="C761" s="27"/>
      <c r="D761" s="27"/>
    </row>
    <row r="762" spans="2:4" ht="15.75" customHeight="1" x14ac:dyDescent="0.25">
      <c r="B762" s="27"/>
      <c r="C762" s="27"/>
      <c r="D762" s="27"/>
    </row>
    <row r="763" spans="2:4" ht="15.75" customHeight="1" x14ac:dyDescent="0.25">
      <c r="B763" s="27"/>
      <c r="C763" s="27"/>
      <c r="D763" s="27"/>
    </row>
    <row r="764" spans="2:4" ht="15.75" customHeight="1" x14ac:dyDescent="0.25">
      <c r="B764" s="27"/>
      <c r="C764" s="27"/>
      <c r="D764" s="27"/>
    </row>
    <row r="765" spans="2:4" ht="15.75" customHeight="1" x14ac:dyDescent="0.25">
      <c r="B765" s="27"/>
      <c r="C765" s="27"/>
      <c r="D765" s="27"/>
    </row>
    <row r="766" spans="2:4" ht="15.75" customHeight="1" x14ac:dyDescent="0.25">
      <c r="B766" s="27"/>
      <c r="C766" s="27"/>
      <c r="D766" s="27"/>
    </row>
    <row r="767" spans="2:4" ht="15.75" customHeight="1" x14ac:dyDescent="0.25">
      <c r="B767" s="27"/>
      <c r="C767" s="27"/>
      <c r="D767" s="27"/>
    </row>
    <row r="768" spans="2:4" ht="15.75" customHeight="1" x14ac:dyDescent="0.25">
      <c r="B768" s="27"/>
      <c r="C768" s="27"/>
      <c r="D768" s="27"/>
    </row>
    <row r="769" spans="2:4" ht="15.75" customHeight="1" x14ac:dyDescent="0.25">
      <c r="B769" s="27"/>
      <c r="C769" s="27"/>
      <c r="D769" s="27"/>
    </row>
    <row r="770" spans="2:4" ht="15.75" customHeight="1" x14ac:dyDescent="0.25">
      <c r="B770" s="27"/>
      <c r="C770" s="27"/>
      <c r="D770" s="27"/>
    </row>
    <row r="771" spans="2:4" ht="15.75" customHeight="1" x14ac:dyDescent="0.25">
      <c r="B771" s="27"/>
      <c r="C771" s="27"/>
      <c r="D771" s="27"/>
    </row>
    <row r="772" spans="2:4" ht="15.75" customHeight="1" x14ac:dyDescent="0.25">
      <c r="B772" s="27"/>
      <c r="C772" s="27"/>
      <c r="D772" s="27"/>
    </row>
    <row r="773" spans="2:4" ht="15.75" customHeight="1" x14ac:dyDescent="0.25">
      <c r="B773" s="27"/>
      <c r="C773" s="27"/>
      <c r="D773" s="27"/>
    </row>
    <row r="774" spans="2:4" ht="15.75" customHeight="1" x14ac:dyDescent="0.25">
      <c r="B774" s="27"/>
      <c r="C774" s="27"/>
      <c r="D774" s="27"/>
    </row>
    <row r="775" spans="2:4" ht="15.75" customHeight="1" x14ac:dyDescent="0.25">
      <c r="B775" s="27"/>
      <c r="C775" s="27"/>
      <c r="D775" s="27"/>
    </row>
    <row r="776" spans="2:4" ht="15.75" customHeight="1" x14ac:dyDescent="0.25">
      <c r="B776" s="27"/>
      <c r="C776" s="27"/>
      <c r="D776" s="27"/>
    </row>
    <row r="777" spans="2:4" ht="15.75" customHeight="1" x14ac:dyDescent="0.25">
      <c r="B777" s="27"/>
      <c r="C777" s="27"/>
      <c r="D777" s="27"/>
    </row>
    <row r="778" spans="2:4" ht="15.75" customHeight="1" x14ac:dyDescent="0.25">
      <c r="B778" s="27"/>
      <c r="C778" s="27"/>
      <c r="D778" s="27"/>
    </row>
    <row r="779" spans="2:4" ht="15.75" customHeight="1" x14ac:dyDescent="0.25">
      <c r="B779" s="27"/>
      <c r="C779" s="27"/>
      <c r="D779" s="27"/>
    </row>
    <row r="780" spans="2:4" ht="15.75" customHeight="1" x14ac:dyDescent="0.25">
      <c r="B780" s="27"/>
      <c r="C780" s="27"/>
      <c r="D780" s="27"/>
    </row>
    <row r="781" spans="2:4" ht="15.75" customHeight="1" x14ac:dyDescent="0.25">
      <c r="B781" s="27"/>
      <c r="C781" s="27"/>
      <c r="D781" s="27"/>
    </row>
    <row r="782" spans="2:4" ht="15.75" customHeight="1" x14ac:dyDescent="0.25">
      <c r="B782" s="27"/>
      <c r="C782" s="27"/>
      <c r="D782" s="27"/>
    </row>
    <row r="783" spans="2:4" ht="15.75" customHeight="1" x14ac:dyDescent="0.25">
      <c r="B783" s="27"/>
      <c r="C783" s="27"/>
      <c r="D783" s="27"/>
    </row>
    <row r="784" spans="2:4" ht="15.75" customHeight="1" x14ac:dyDescent="0.25">
      <c r="B784" s="27"/>
      <c r="C784" s="27"/>
      <c r="D784" s="27"/>
    </row>
    <row r="785" spans="2:4" ht="15.75" customHeight="1" x14ac:dyDescent="0.25">
      <c r="B785" s="27"/>
      <c r="C785" s="27"/>
      <c r="D785" s="27"/>
    </row>
    <row r="786" spans="2:4" ht="15.75" customHeight="1" x14ac:dyDescent="0.25">
      <c r="B786" s="27"/>
      <c r="C786" s="27"/>
      <c r="D786" s="27"/>
    </row>
    <row r="787" spans="2:4" ht="15.75" customHeight="1" x14ac:dyDescent="0.25">
      <c r="B787" s="27"/>
      <c r="C787" s="27"/>
      <c r="D787" s="27"/>
    </row>
    <row r="788" spans="2:4" ht="15.75" customHeight="1" x14ac:dyDescent="0.25">
      <c r="B788" s="27"/>
      <c r="C788" s="27"/>
      <c r="D788" s="27"/>
    </row>
    <row r="789" spans="2:4" ht="15.75" customHeight="1" x14ac:dyDescent="0.25">
      <c r="B789" s="27"/>
      <c r="C789" s="27"/>
      <c r="D789" s="27"/>
    </row>
    <row r="790" spans="2:4" ht="15.75" customHeight="1" x14ac:dyDescent="0.25">
      <c r="B790" s="27"/>
      <c r="C790" s="27"/>
      <c r="D790" s="27"/>
    </row>
    <row r="791" spans="2:4" ht="15.75" customHeight="1" x14ac:dyDescent="0.25">
      <c r="B791" s="27"/>
      <c r="C791" s="27"/>
      <c r="D791" s="27"/>
    </row>
    <row r="792" spans="2:4" ht="15.75" customHeight="1" x14ac:dyDescent="0.25">
      <c r="B792" s="27"/>
      <c r="C792" s="27"/>
      <c r="D792" s="27"/>
    </row>
    <row r="793" spans="2:4" ht="15.75" customHeight="1" x14ac:dyDescent="0.25">
      <c r="B793" s="27"/>
      <c r="C793" s="27"/>
      <c r="D793" s="27"/>
    </row>
    <row r="794" spans="2:4" ht="15.75" customHeight="1" x14ac:dyDescent="0.25">
      <c r="B794" s="27"/>
      <c r="C794" s="27"/>
      <c r="D794" s="27"/>
    </row>
    <row r="795" spans="2:4" ht="15.75" customHeight="1" x14ac:dyDescent="0.25">
      <c r="B795" s="27"/>
      <c r="C795" s="27"/>
      <c r="D795" s="27"/>
    </row>
    <row r="796" spans="2:4" ht="15.75" customHeight="1" x14ac:dyDescent="0.25">
      <c r="B796" s="27"/>
      <c r="C796" s="27"/>
      <c r="D796" s="27"/>
    </row>
    <row r="797" spans="2:4" ht="15.75" customHeight="1" x14ac:dyDescent="0.25">
      <c r="B797" s="27"/>
      <c r="C797" s="27"/>
      <c r="D797" s="27"/>
    </row>
    <row r="798" spans="2:4" ht="15.75" customHeight="1" x14ac:dyDescent="0.25">
      <c r="B798" s="27"/>
      <c r="C798" s="27"/>
      <c r="D798" s="27"/>
    </row>
    <row r="799" spans="2:4" ht="15.75" customHeight="1" x14ac:dyDescent="0.25">
      <c r="B799" s="27"/>
      <c r="C799" s="27"/>
      <c r="D799" s="27"/>
    </row>
    <row r="800" spans="2:4" ht="15.75" customHeight="1" x14ac:dyDescent="0.25">
      <c r="B800" s="27"/>
      <c r="C800" s="27"/>
      <c r="D800" s="27"/>
    </row>
    <row r="801" spans="2:4" ht="15.75" customHeight="1" x14ac:dyDescent="0.25">
      <c r="B801" s="27"/>
      <c r="C801" s="27"/>
      <c r="D801" s="27"/>
    </row>
    <row r="802" spans="2:4" ht="15.75" customHeight="1" x14ac:dyDescent="0.25">
      <c r="B802" s="27"/>
      <c r="C802" s="27"/>
      <c r="D802" s="27"/>
    </row>
    <row r="803" spans="2:4" ht="15.75" customHeight="1" x14ac:dyDescent="0.25">
      <c r="B803" s="27"/>
      <c r="C803" s="27"/>
      <c r="D803" s="27"/>
    </row>
    <row r="804" spans="2:4" ht="15.75" customHeight="1" x14ac:dyDescent="0.25">
      <c r="B804" s="27"/>
      <c r="C804" s="27"/>
      <c r="D804" s="27"/>
    </row>
    <row r="805" spans="2:4" ht="15.75" customHeight="1" x14ac:dyDescent="0.25">
      <c r="B805" s="27"/>
      <c r="C805" s="27"/>
      <c r="D805" s="27"/>
    </row>
    <row r="806" spans="2:4" ht="15.75" customHeight="1" x14ac:dyDescent="0.25">
      <c r="B806" s="27"/>
      <c r="C806" s="27"/>
      <c r="D806" s="27"/>
    </row>
    <row r="807" spans="2:4" ht="15.75" customHeight="1" x14ac:dyDescent="0.25">
      <c r="B807" s="27"/>
      <c r="C807" s="27"/>
      <c r="D807" s="27"/>
    </row>
    <row r="808" spans="2:4" ht="15.75" customHeight="1" x14ac:dyDescent="0.25">
      <c r="B808" s="27"/>
      <c r="C808" s="27"/>
      <c r="D808" s="27"/>
    </row>
    <row r="809" spans="2:4" ht="15.75" customHeight="1" x14ac:dyDescent="0.25">
      <c r="B809" s="27"/>
      <c r="C809" s="27"/>
      <c r="D809" s="27"/>
    </row>
    <row r="810" spans="2:4" ht="15.75" customHeight="1" x14ac:dyDescent="0.25">
      <c r="B810" s="27"/>
      <c r="C810" s="27"/>
      <c r="D810" s="27"/>
    </row>
    <row r="811" spans="2:4" ht="15.75" customHeight="1" x14ac:dyDescent="0.25">
      <c r="B811" s="27"/>
      <c r="C811" s="27"/>
      <c r="D811" s="27"/>
    </row>
    <row r="812" spans="2:4" ht="15.75" customHeight="1" x14ac:dyDescent="0.25">
      <c r="B812" s="27"/>
      <c r="C812" s="27"/>
      <c r="D812" s="27"/>
    </row>
    <row r="813" spans="2:4" ht="15.75" customHeight="1" x14ac:dyDescent="0.25">
      <c r="B813" s="27"/>
      <c r="C813" s="27"/>
      <c r="D813" s="27"/>
    </row>
    <row r="814" spans="2:4" ht="15.75" customHeight="1" x14ac:dyDescent="0.25">
      <c r="B814" s="27"/>
      <c r="C814" s="27"/>
      <c r="D814" s="27"/>
    </row>
    <row r="815" spans="2:4" ht="15.75" customHeight="1" x14ac:dyDescent="0.25">
      <c r="B815" s="27"/>
      <c r="C815" s="27"/>
      <c r="D815" s="27"/>
    </row>
    <row r="816" spans="2:4" ht="15.75" customHeight="1" x14ac:dyDescent="0.25">
      <c r="B816" s="27"/>
      <c r="C816" s="27"/>
      <c r="D816" s="27"/>
    </row>
    <row r="817" spans="2:4" ht="15.75" customHeight="1" x14ac:dyDescent="0.25">
      <c r="B817" s="27"/>
      <c r="C817" s="27"/>
      <c r="D817" s="27"/>
    </row>
    <row r="818" spans="2:4" ht="15.75" customHeight="1" x14ac:dyDescent="0.25">
      <c r="B818" s="27"/>
      <c r="C818" s="27"/>
      <c r="D818" s="27"/>
    </row>
    <row r="819" spans="2:4" ht="15.75" customHeight="1" x14ac:dyDescent="0.25">
      <c r="B819" s="27"/>
      <c r="C819" s="27"/>
      <c r="D819" s="27"/>
    </row>
    <row r="820" spans="2:4" ht="15.75" customHeight="1" x14ac:dyDescent="0.25">
      <c r="B820" s="27"/>
      <c r="C820" s="27"/>
      <c r="D820" s="27"/>
    </row>
    <row r="821" spans="2:4" ht="15.75" customHeight="1" x14ac:dyDescent="0.25">
      <c r="B821" s="27"/>
      <c r="C821" s="27"/>
      <c r="D821" s="27"/>
    </row>
    <row r="822" spans="2:4" ht="15.75" customHeight="1" x14ac:dyDescent="0.25">
      <c r="B822" s="27"/>
      <c r="C822" s="27"/>
      <c r="D822" s="27"/>
    </row>
    <row r="823" spans="2:4" ht="15.75" customHeight="1" x14ac:dyDescent="0.25">
      <c r="B823" s="27"/>
      <c r="C823" s="27"/>
      <c r="D823" s="27"/>
    </row>
    <row r="824" spans="2:4" ht="15.75" customHeight="1" x14ac:dyDescent="0.25">
      <c r="B824" s="27"/>
      <c r="C824" s="27"/>
      <c r="D824" s="27"/>
    </row>
    <row r="825" spans="2:4" ht="15.75" customHeight="1" x14ac:dyDescent="0.25">
      <c r="B825" s="27"/>
      <c r="C825" s="27"/>
      <c r="D825" s="27"/>
    </row>
    <row r="826" spans="2:4" ht="15.75" customHeight="1" x14ac:dyDescent="0.25">
      <c r="B826" s="27"/>
      <c r="C826" s="27"/>
      <c r="D826" s="27"/>
    </row>
    <row r="827" spans="2:4" ht="15.75" customHeight="1" x14ac:dyDescent="0.25">
      <c r="B827" s="27"/>
      <c r="C827" s="27"/>
      <c r="D827" s="27"/>
    </row>
    <row r="828" spans="2:4" ht="15.75" customHeight="1" x14ac:dyDescent="0.25">
      <c r="B828" s="27"/>
      <c r="C828" s="27"/>
      <c r="D828" s="27"/>
    </row>
    <row r="829" spans="2:4" ht="15.75" customHeight="1" x14ac:dyDescent="0.25">
      <c r="B829" s="27"/>
      <c r="C829" s="27"/>
      <c r="D829" s="27"/>
    </row>
    <row r="830" spans="2:4" ht="15.75" customHeight="1" x14ac:dyDescent="0.25">
      <c r="B830" s="27"/>
      <c r="C830" s="27"/>
      <c r="D830" s="27"/>
    </row>
    <row r="831" spans="2:4" ht="15.75" customHeight="1" x14ac:dyDescent="0.25">
      <c r="B831" s="27"/>
      <c r="C831" s="27"/>
      <c r="D831" s="27"/>
    </row>
    <row r="832" spans="2:4" ht="15.75" customHeight="1" x14ac:dyDescent="0.25">
      <c r="B832" s="27"/>
      <c r="C832" s="27"/>
      <c r="D832" s="27"/>
    </row>
    <row r="833" spans="2:4" ht="15.75" customHeight="1" x14ac:dyDescent="0.25">
      <c r="B833" s="27"/>
      <c r="C833" s="27"/>
      <c r="D833" s="27"/>
    </row>
    <row r="834" spans="2:4" ht="15.75" customHeight="1" x14ac:dyDescent="0.25">
      <c r="B834" s="27"/>
      <c r="C834" s="27"/>
      <c r="D834" s="27"/>
    </row>
    <row r="835" spans="2:4" ht="15.75" customHeight="1" x14ac:dyDescent="0.25">
      <c r="B835" s="27"/>
      <c r="C835" s="27"/>
      <c r="D835" s="27"/>
    </row>
    <row r="836" spans="2:4" ht="15.75" customHeight="1" x14ac:dyDescent="0.25">
      <c r="B836" s="27"/>
      <c r="C836" s="27"/>
      <c r="D836" s="27"/>
    </row>
    <row r="837" spans="2:4" ht="15.75" customHeight="1" x14ac:dyDescent="0.25">
      <c r="B837" s="27"/>
      <c r="C837" s="27"/>
      <c r="D837" s="27"/>
    </row>
    <row r="838" spans="2:4" ht="15.75" customHeight="1" x14ac:dyDescent="0.25">
      <c r="B838" s="27"/>
      <c r="C838" s="27"/>
      <c r="D838" s="27"/>
    </row>
    <row r="839" spans="2:4" ht="15.75" customHeight="1" x14ac:dyDescent="0.25">
      <c r="B839" s="27"/>
      <c r="C839" s="27"/>
      <c r="D839" s="27"/>
    </row>
    <row r="840" spans="2:4" ht="15.75" customHeight="1" x14ac:dyDescent="0.25">
      <c r="B840" s="27"/>
      <c r="C840" s="27"/>
      <c r="D840" s="27"/>
    </row>
    <row r="841" spans="2:4" ht="15.75" customHeight="1" x14ac:dyDescent="0.25">
      <c r="B841" s="27"/>
      <c r="C841" s="27"/>
      <c r="D841" s="27"/>
    </row>
    <row r="842" spans="2:4" ht="15.75" customHeight="1" x14ac:dyDescent="0.25">
      <c r="B842" s="27"/>
      <c r="C842" s="27"/>
      <c r="D842" s="27"/>
    </row>
    <row r="843" spans="2:4" ht="15.75" customHeight="1" x14ac:dyDescent="0.25">
      <c r="B843" s="27"/>
      <c r="C843" s="27"/>
      <c r="D843" s="27"/>
    </row>
    <row r="844" spans="2:4" ht="15.75" customHeight="1" x14ac:dyDescent="0.25">
      <c r="B844" s="27"/>
      <c r="C844" s="27"/>
      <c r="D844" s="27"/>
    </row>
    <row r="845" spans="2:4" ht="15.75" customHeight="1" x14ac:dyDescent="0.25">
      <c r="B845" s="27"/>
      <c r="C845" s="27"/>
      <c r="D845" s="27"/>
    </row>
    <row r="846" spans="2:4" ht="15.75" customHeight="1" x14ac:dyDescent="0.25">
      <c r="B846" s="27"/>
      <c r="C846" s="27"/>
      <c r="D846" s="27"/>
    </row>
    <row r="847" spans="2:4" ht="15.75" customHeight="1" x14ac:dyDescent="0.25">
      <c r="B847" s="27"/>
      <c r="C847" s="27"/>
      <c r="D847" s="27"/>
    </row>
    <row r="848" spans="2:4" ht="15.75" customHeight="1" x14ac:dyDescent="0.25">
      <c r="B848" s="27"/>
      <c r="C848" s="27"/>
      <c r="D848" s="27"/>
    </row>
    <row r="849" spans="2:4" ht="15.75" customHeight="1" x14ac:dyDescent="0.25">
      <c r="B849" s="27"/>
      <c r="C849" s="27"/>
      <c r="D849" s="27"/>
    </row>
    <row r="850" spans="2:4" ht="15.75" customHeight="1" x14ac:dyDescent="0.25">
      <c r="B850" s="27"/>
      <c r="C850" s="27"/>
      <c r="D850" s="27"/>
    </row>
    <row r="851" spans="2:4" ht="15.75" customHeight="1" x14ac:dyDescent="0.25">
      <c r="B851" s="27"/>
      <c r="C851" s="27"/>
      <c r="D851" s="27"/>
    </row>
    <row r="852" spans="2:4" ht="15.75" customHeight="1" x14ac:dyDescent="0.25">
      <c r="B852" s="27"/>
      <c r="C852" s="27"/>
      <c r="D852" s="27"/>
    </row>
    <row r="853" spans="2:4" ht="15.75" customHeight="1" x14ac:dyDescent="0.25">
      <c r="B853" s="27"/>
      <c r="C853" s="27"/>
      <c r="D853" s="27"/>
    </row>
    <row r="854" spans="2:4" ht="15.75" customHeight="1" x14ac:dyDescent="0.25">
      <c r="B854" s="27"/>
      <c r="C854" s="27"/>
      <c r="D854" s="27"/>
    </row>
    <row r="855" spans="2:4" ht="15.75" customHeight="1" x14ac:dyDescent="0.25">
      <c r="B855" s="27"/>
      <c r="C855" s="27"/>
      <c r="D855" s="27"/>
    </row>
    <row r="856" spans="2:4" ht="15.75" customHeight="1" x14ac:dyDescent="0.25">
      <c r="B856" s="27"/>
      <c r="C856" s="27"/>
      <c r="D856" s="27"/>
    </row>
    <row r="857" spans="2:4" ht="15.75" customHeight="1" x14ac:dyDescent="0.25">
      <c r="B857" s="27"/>
      <c r="C857" s="27"/>
      <c r="D857" s="27"/>
    </row>
    <row r="858" spans="2:4" ht="15.75" customHeight="1" x14ac:dyDescent="0.25">
      <c r="B858" s="27"/>
      <c r="C858" s="27"/>
      <c r="D858" s="27"/>
    </row>
    <row r="859" spans="2:4" ht="15.75" customHeight="1" x14ac:dyDescent="0.25">
      <c r="B859" s="27"/>
      <c r="C859" s="27"/>
      <c r="D859" s="27"/>
    </row>
    <row r="860" spans="2:4" ht="15.75" customHeight="1" x14ac:dyDescent="0.25">
      <c r="B860" s="27"/>
      <c r="C860" s="27"/>
      <c r="D860" s="27"/>
    </row>
    <row r="861" spans="2:4" ht="15.75" customHeight="1" x14ac:dyDescent="0.25">
      <c r="B861" s="27"/>
      <c r="C861" s="27"/>
      <c r="D861" s="27"/>
    </row>
    <row r="862" spans="2:4" ht="15.75" customHeight="1" x14ac:dyDescent="0.25">
      <c r="B862" s="27"/>
      <c r="C862" s="27"/>
      <c r="D862" s="27"/>
    </row>
    <row r="863" spans="2:4" ht="15.75" customHeight="1" x14ac:dyDescent="0.25">
      <c r="B863" s="27"/>
      <c r="C863" s="27"/>
      <c r="D863" s="27"/>
    </row>
    <row r="864" spans="2:4" ht="15.75" customHeight="1" x14ac:dyDescent="0.25">
      <c r="B864" s="27"/>
      <c r="C864" s="27"/>
      <c r="D864" s="27"/>
    </row>
    <row r="865" spans="2:4" ht="15.75" customHeight="1" x14ac:dyDescent="0.25">
      <c r="B865" s="27"/>
      <c r="C865" s="27"/>
      <c r="D865" s="27"/>
    </row>
    <row r="866" spans="2:4" ht="15.75" customHeight="1" x14ac:dyDescent="0.25">
      <c r="B866" s="27"/>
      <c r="C866" s="27"/>
      <c r="D866" s="27"/>
    </row>
    <row r="867" spans="2:4" ht="15.75" customHeight="1" x14ac:dyDescent="0.25">
      <c r="B867" s="27"/>
      <c r="C867" s="27"/>
      <c r="D867" s="27"/>
    </row>
    <row r="868" spans="2:4" ht="15.75" customHeight="1" x14ac:dyDescent="0.25">
      <c r="B868" s="27"/>
      <c r="C868" s="27"/>
      <c r="D868" s="27"/>
    </row>
    <row r="869" spans="2:4" ht="15.75" customHeight="1" x14ac:dyDescent="0.25">
      <c r="B869" s="27"/>
      <c r="C869" s="27"/>
      <c r="D869" s="27"/>
    </row>
    <row r="870" spans="2:4" ht="15.75" customHeight="1" x14ac:dyDescent="0.25">
      <c r="B870" s="27"/>
      <c r="C870" s="27"/>
      <c r="D870" s="27"/>
    </row>
    <row r="871" spans="2:4" ht="15.75" customHeight="1" x14ac:dyDescent="0.25">
      <c r="B871" s="27"/>
      <c r="C871" s="27"/>
      <c r="D871" s="27"/>
    </row>
    <row r="872" spans="2:4" ht="15.75" customHeight="1" x14ac:dyDescent="0.25">
      <c r="B872" s="27"/>
      <c r="C872" s="27"/>
      <c r="D872" s="27"/>
    </row>
    <row r="873" spans="2:4" ht="15.75" customHeight="1" x14ac:dyDescent="0.25">
      <c r="B873" s="27"/>
      <c r="C873" s="27"/>
      <c r="D873" s="27"/>
    </row>
    <row r="874" spans="2:4" ht="15.75" customHeight="1" x14ac:dyDescent="0.25">
      <c r="B874" s="27"/>
      <c r="C874" s="27"/>
      <c r="D874" s="27"/>
    </row>
    <row r="875" spans="2:4" ht="15.75" customHeight="1" x14ac:dyDescent="0.25">
      <c r="B875" s="27"/>
      <c r="C875" s="27"/>
      <c r="D875" s="27"/>
    </row>
    <row r="876" spans="2:4" ht="15.75" customHeight="1" x14ac:dyDescent="0.25">
      <c r="B876" s="27"/>
      <c r="C876" s="27"/>
      <c r="D876" s="27"/>
    </row>
    <row r="877" spans="2:4" ht="15.75" customHeight="1" x14ac:dyDescent="0.25">
      <c r="B877" s="27"/>
      <c r="C877" s="27"/>
      <c r="D877" s="27"/>
    </row>
    <row r="878" spans="2:4" ht="15.75" customHeight="1" x14ac:dyDescent="0.25">
      <c r="B878" s="27"/>
      <c r="C878" s="27"/>
      <c r="D878" s="27"/>
    </row>
    <row r="879" spans="2:4" ht="15.75" customHeight="1" x14ac:dyDescent="0.25">
      <c r="B879" s="27"/>
      <c r="C879" s="27"/>
      <c r="D879" s="27"/>
    </row>
    <row r="880" spans="2:4" ht="15.75" customHeight="1" x14ac:dyDescent="0.25">
      <c r="B880" s="27"/>
      <c r="C880" s="27"/>
      <c r="D880" s="27"/>
    </row>
    <row r="881" spans="2:4" ht="15.75" customHeight="1" x14ac:dyDescent="0.25">
      <c r="B881" s="27"/>
      <c r="C881" s="27"/>
      <c r="D881" s="27"/>
    </row>
    <row r="882" spans="2:4" ht="15.75" customHeight="1" x14ac:dyDescent="0.25">
      <c r="B882" s="27"/>
      <c r="C882" s="27"/>
      <c r="D882" s="27"/>
    </row>
    <row r="883" spans="2:4" ht="15.75" customHeight="1" x14ac:dyDescent="0.25">
      <c r="B883" s="27"/>
      <c r="C883" s="27"/>
      <c r="D883" s="27"/>
    </row>
    <row r="884" spans="2:4" ht="15.75" customHeight="1" x14ac:dyDescent="0.25">
      <c r="B884" s="27"/>
      <c r="C884" s="27"/>
      <c r="D884" s="27"/>
    </row>
    <row r="885" spans="2:4" ht="15.75" customHeight="1" x14ac:dyDescent="0.25">
      <c r="B885" s="27"/>
      <c r="C885" s="27"/>
      <c r="D885" s="27"/>
    </row>
    <row r="886" spans="2:4" ht="15.75" customHeight="1" x14ac:dyDescent="0.25">
      <c r="B886" s="27"/>
      <c r="C886" s="27"/>
      <c r="D886" s="27"/>
    </row>
    <row r="887" spans="2:4" ht="15.75" customHeight="1" x14ac:dyDescent="0.25">
      <c r="B887" s="27"/>
      <c r="C887" s="27"/>
      <c r="D887" s="27"/>
    </row>
    <row r="888" spans="2:4" ht="15.75" customHeight="1" x14ac:dyDescent="0.25">
      <c r="B888" s="27"/>
      <c r="C888" s="27"/>
      <c r="D888" s="27"/>
    </row>
    <row r="889" spans="2:4" ht="15.75" customHeight="1" x14ac:dyDescent="0.25">
      <c r="B889" s="27"/>
      <c r="C889" s="27"/>
      <c r="D889" s="27"/>
    </row>
    <row r="890" spans="2:4" ht="15.75" customHeight="1" x14ac:dyDescent="0.25">
      <c r="B890" s="27"/>
      <c r="C890" s="27"/>
      <c r="D890" s="27"/>
    </row>
    <row r="891" spans="2:4" ht="15.75" customHeight="1" x14ac:dyDescent="0.25">
      <c r="B891" s="27"/>
      <c r="C891" s="27"/>
      <c r="D891" s="27"/>
    </row>
    <row r="892" spans="2:4" ht="15.75" customHeight="1" x14ac:dyDescent="0.25">
      <c r="B892" s="27"/>
      <c r="C892" s="27"/>
      <c r="D892" s="27"/>
    </row>
    <row r="893" spans="2:4" ht="15.75" customHeight="1" x14ac:dyDescent="0.25">
      <c r="B893" s="27"/>
      <c r="C893" s="27"/>
      <c r="D893" s="27"/>
    </row>
    <row r="894" spans="2:4" ht="15.75" customHeight="1" x14ac:dyDescent="0.25">
      <c r="B894" s="27"/>
      <c r="C894" s="27"/>
      <c r="D894" s="27"/>
    </row>
    <row r="895" spans="2:4" ht="15.75" customHeight="1" x14ac:dyDescent="0.25">
      <c r="B895" s="27"/>
      <c r="C895" s="27"/>
      <c r="D895" s="27"/>
    </row>
    <row r="896" spans="2:4" ht="15.75" customHeight="1" x14ac:dyDescent="0.25">
      <c r="B896" s="27"/>
      <c r="C896" s="27"/>
      <c r="D896" s="27"/>
    </row>
    <row r="897" spans="2:4" ht="15.75" customHeight="1" x14ac:dyDescent="0.25">
      <c r="B897" s="27"/>
      <c r="C897" s="27"/>
      <c r="D897" s="27"/>
    </row>
    <row r="898" spans="2:4" ht="15.75" customHeight="1" x14ac:dyDescent="0.25">
      <c r="B898" s="27"/>
      <c r="C898" s="27"/>
      <c r="D898" s="27"/>
    </row>
    <row r="899" spans="2:4" ht="15.75" customHeight="1" x14ac:dyDescent="0.25">
      <c r="B899" s="27"/>
      <c r="C899" s="27"/>
      <c r="D899" s="27"/>
    </row>
    <row r="900" spans="2:4" ht="15.75" customHeight="1" x14ac:dyDescent="0.25">
      <c r="B900" s="27"/>
      <c r="C900" s="27"/>
      <c r="D900" s="27"/>
    </row>
    <row r="901" spans="2:4" ht="15.75" customHeight="1" x14ac:dyDescent="0.25">
      <c r="B901" s="27"/>
      <c r="C901" s="27"/>
      <c r="D901" s="27"/>
    </row>
    <row r="902" spans="2:4" ht="15.75" customHeight="1" x14ac:dyDescent="0.25">
      <c r="B902" s="27"/>
      <c r="C902" s="27"/>
      <c r="D902" s="27"/>
    </row>
    <row r="903" spans="2:4" ht="15.75" customHeight="1" x14ac:dyDescent="0.25">
      <c r="B903" s="27"/>
      <c r="C903" s="27"/>
      <c r="D903" s="27"/>
    </row>
    <row r="904" spans="2:4" ht="15.75" customHeight="1" x14ac:dyDescent="0.25">
      <c r="B904" s="27"/>
      <c r="C904" s="27"/>
      <c r="D904" s="27"/>
    </row>
    <row r="905" spans="2:4" ht="15.75" customHeight="1" x14ac:dyDescent="0.25">
      <c r="B905" s="27"/>
      <c r="C905" s="27"/>
      <c r="D905" s="27"/>
    </row>
    <row r="906" spans="2:4" ht="15.75" customHeight="1" x14ac:dyDescent="0.25">
      <c r="B906" s="27"/>
      <c r="C906" s="27"/>
      <c r="D906" s="27"/>
    </row>
    <row r="907" spans="2:4" ht="15.75" customHeight="1" x14ac:dyDescent="0.25">
      <c r="B907" s="27"/>
      <c r="C907" s="27"/>
      <c r="D907" s="27"/>
    </row>
    <row r="908" spans="2:4" ht="15.75" customHeight="1" x14ac:dyDescent="0.25">
      <c r="B908" s="27"/>
      <c r="C908" s="27"/>
      <c r="D908" s="27"/>
    </row>
    <row r="909" spans="2:4" ht="15.75" customHeight="1" x14ac:dyDescent="0.25">
      <c r="B909" s="27"/>
      <c r="C909" s="27"/>
      <c r="D909" s="27"/>
    </row>
    <row r="910" spans="2:4" ht="15.75" customHeight="1" x14ac:dyDescent="0.25">
      <c r="B910" s="27"/>
      <c r="C910" s="27"/>
      <c r="D910" s="27"/>
    </row>
    <row r="911" spans="2:4" ht="15.75" customHeight="1" x14ac:dyDescent="0.25">
      <c r="B911" s="27"/>
      <c r="C911" s="27"/>
      <c r="D911" s="27"/>
    </row>
    <row r="912" spans="2:4" ht="15.75" customHeight="1" x14ac:dyDescent="0.25">
      <c r="B912" s="27"/>
      <c r="C912" s="27"/>
      <c r="D912" s="27"/>
    </row>
    <row r="913" spans="2:4" ht="15.75" customHeight="1" x14ac:dyDescent="0.25">
      <c r="B913" s="27"/>
      <c r="C913" s="27"/>
      <c r="D913" s="27"/>
    </row>
    <row r="914" spans="2:4" ht="15.75" customHeight="1" x14ac:dyDescent="0.25">
      <c r="B914" s="27"/>
      <c r="C914" s="27"/>
      <c r="D914" s="27"/>
    </row>
    <row r="915" spans="2:4" ht="15.75" customHeight="1" x14ac:dyDescent="0.25">
      <c r="B915" s="27"/>
      <c r="C915" s="27"/>
      <c r="D915" s="27"/>
    </row>
    <row r="916" spans="2:4" ht="15.75" customHeight="1" x14ac:dyDescent="0.25">
      <c r="B916" s="27"/>
      <c r="C916" s="27"/>
      <c r="D916" s="27"/>
    </row>
    <row r="917" spans="2:4" ht="15.75" customHeight="1" x14ac:dyDescent="0.25">
      <c r="B917" s="27"/>
      <c r="C917" s="27"/>
      <c r="D917" s="27"/>
    </row>
    <row r="918" spans="2:4" ht="15.75" customHeight="1" x14ac:dyDescent="0.25">
      <c r="B918" s="27"/>
      <c r="C918" s="27"/>
      <c r="D918" s="27"/>
    </row>
    <row r="919" spans="2:4" ht="15.75" customHeight="1" x14ac:dyDescent="0.25">
      <c r="B919" s="27"/>
      <c r="C919" s="27"/>
      <c r="D919" s="27"/>
    </row>
    <row r="920" spans="2:4" ht="15.75" customHeight="1" x14ac:dyDescent="0.25">
      <c r="B920" s="27"/>
      <c r="C920" s="27"/>
      <c r="D920" s="27"/>
    </row>
    <row r="921" spans="2:4" ht="15.75" customHeight="1" x14ac:dyDescent="0.25">
      <c r="B921" s="27"/>
      <c r="C921" s="27"/>
      <c r="D921" s="27"/>
    </row>
    <row r="922" spans="2:4" ht="15.75" customHeight="1" x14ac:dyDescent="0.25">
      <c r="B922" s="27"/>
      <c r="C922" s="27"/>
      <c r="D922" s="27"/>
    </row>
    <row r="923" spans="2:4" ht="15.75" customHeight="1" x14ac:dyDescent="0.25">
      <c r="B923" s="27"/>
      <c r="C923" s="27"/>
      <c r="D923" s="27"/>
    </row>
    <row r="924" spans="2:4" ht="15.75" customHeight="1" x14ac:dyDescent="0.25">
      <c r="B924" s="27"/>
      <c r="C924" s="27"/>
      <c r="D924" s="27"/>
    </row>
    <row r="925" spans="2:4" ht="15.75" customHeight="1" x14ac:dyDescent="0.25">
      <c r="B925" s="27"/>
      <c r="C925" s="27"/>
      <c r="D925" s="27"/>
    </row>
    <row r="926" spans="2:4" ht="15.75" customHeight="1" x14ac:dyDescent="0.25">
      <c r="B926" s="27"/>
      <c r="C926" s="27"/>
      <c r="D926" s="27"/>
    </row>
    <row r="927" spans="2:4" ht="15.75" customHeight="1" x14ac:dyDescent="0.25">
      <c r="B927" s="27"/>
      <c r="C927" s="27"/>
      <c r="D927" s="27"/>
    </row>
    <row r="928" spans="2:4" ht="15.75" customHeight="1" x14ac:dyDescent="0.25">
      <c r="B928" s="27"/>
      <c r="C928" s="27"/>
      <c r="D928" s="27"/>
    </row>
    <row r="929" spans="2:4" ht="15.75" customHeight="1" x14ac:dyDescent="0.25">
      <c r="B929" s="27"/>
      <c r="C929" s="27"/>
      <c r="D929" s="27"/>
    </row>
    <row r="930" spans="2:4" ht="15.75" customHeight="1" x14ac:dyDescent="0.25">
      <c r="B930" s="27"/>
      <c r="C930" s="27"/>
      <c r="D930" s="27"/>
    </row>
    <row r="931" spans="2:4" ht="15.75" customHeight="1" x14ac:dyDescent="0.25">
      <c r="B931" s="27"/>
      <c r="C931" s="27"/>
      <c r="D931" s="27"/>
    </row>
    <row r="932" spans="2:4" ht="15.75" customHeight="1" x14ac:dyDescent="0.25">
      <c r="B932" s="27"/>
      <c r="C932" s="27"/>
      <c r="D932" s="27"/>
    </row>
    <row r="933" spans="2:4" ht="15.75" customHeight="1" x14ac:dyDescent="0.25">
      <c r="B933" s="27"/>
      <c r="C933" s="27"/>
      <c r="D933" s="27"/>
    </row>
    <row r="934" spans="2:4" ht="15.75" customHeight="1" x14ac:dyDescent="0.25">
      <c r="B934" s="27"/>
      <c r="C934" s="27"/>
      <c r="D934" s="27"/>
    </row>
    <row r="935" spans="2:4" ht="15.75" customHeight="1" x14ac:dyDescent="0.25">
      <c r="B935" s="27"/>
      <c r="C935" s="27"/>
      <c r="D935" s="27"/>
    </row>
    <row r="936" spans="2:4" ht="15.75" customHeight="1" x14ac:dyDescent="0.25">
      <c r="B936" s="27"/>
      <c r="C936" s="27"/>
      <c r="D936" s="27"/>
    </row>
    <row r="937" spans="2:4" ht="15.75" customHeight="1" x14ac:dyDescent="0.25">
      <c r="B937" s="27"/>
      <c r="C937" s="27"/>
      <c r="D937" s="27"/>
    </row>
    <row r="938" spans="2:4" ht="15.75" customHeight="1" x14ac:dyDescent="0.25">
      <c r="B938" s="27"/>
      <c r="C938" s="27"/>
      <c r="D938" s="27"/>
    </row>
    <row r="939" spans="2:4" ht="15.75" customHeight="1" x14ac:dyDescent="0.25">
      <c r="B939" s="27"/>
      <c r="C939" s="27"/>
      <c r="D939" s="27"/>
    </row>
    <row r="940" spans="2:4" ht="15.75" customHeight="1" x14ac:dyDescent="0.25">
      <c r="B940" s="27"/>
      <c r="C940" s="27"/>
      <c r="D940" s="27"/>
    </row>
    <row r="941" spans="2:4" ht="15.75" customHeight="1" x14ac:dyDescent="0.25">
      <c r="B941" s="27"/>
      <c r="C941" s="27"/>
      <c r="D941" s="27"/>
    </row>
    <row r="942" spans="2:4" ht="15.75" customHeight="1" x14ac:dyDescent="0.25">
      <c r="B942" s="27"/>
      <c r="C942" s="27"/>
      <c r="D942" s="27"/>
    </row>
    <row r="943" spans="2:4" ht="15.75" customHeight="1" x14ac:dyDescent="0.25">
      <c r="B943" s="27"/>
      <c r="C943" s="27"/>
      <c r="D943" s="27"/>
    </row>
    <row r="944" spans="2:4" ht="15.75" customHeight="1" x14ac:dyDescent="0.25">
      <c r="B944" s="27"/>
      <c r="C944" s="27"/>
      <c r="D944" s="27"/>
    </row>
    <row r="945" spans="2:4" ht="15.75" customHeight="1" x14ac:dyDescent="0.25">
      <c r="B945" s="27"/>
      <c r="C945" s="27"/>
      <c r="D945" s="27"/>
    </row>
    <row r="946" spans="2:4" ht="15.75" customHeight="1" x14ac:dyDescent="0.25">
      <c r="B946" s="27"/>
      <c r="C946" s="27"/>
      <c r="D946" s="27"/>
    </row>
    <row r="947" spans="2:4" ht="15.75" customHeight="1" x14ac:dyDescent="0.25">
      <c r="B947" s="27"/>
      <c r="C947" s="27"/>
      <c r="D947" s="27"/>
    </row>
    <row r="948" spans="2:4" ht="15.75" customHeight="1" x14ac:dyDescent="0.25">
      <c r="B948" s="27"/>
      <c r="C948" s="27"/>
      <c r="D948" s="27"/>
    </row>
    <row r="949" spans="2:4" ht="15.75" customHeight="1" x14ac:dyDescent="0.25">
      <c r="B949" s="27"/>
      <c r="C949" s="27"/>
      <c r="D949" s="27"/>
    </row>
    <row r="950" spans="2:4" ht="15.75" customHeight="1" x14ac:dyDescent="0.25">
      <c r="B950" s="27"/>
      <c r="C950" s="27"/>
      <c r="D950" s="27"/>
    </row>
    <row r="951" spans="2:4" ht="15.75" customHeight="1" x14ac:dyDescent="0.25">
      <c r="B951" s="27"/>
      <c r="C951" s="27"/>
      <c r="D951" s="27"/>
    </row>
    <row r="952" spans="2:4" ht="15.75" customHeight="1" x14ac:dyDescent="0.25">
      <c r="B952" s="27"/>
      <c r="C952" s="27"/>
      <c r="D952" s="27"/>
    </row>
    <row r="953" spans="2:4" ht="15.75" customHeight="1" x14ac:dyDescent="0.25">
      <c r="B953" s="27"/>
      <c r="C953" s="27"/>
      <c r="D953" s="27"/>
    </row>
    <row r="954" spans="2:4" ht="15.75" customHeight="1" x14ac:dyDescent="0.25">
      <c r="B954" s="27"/>
      <c r="C954" s="27"/>
      <c r="D954" s="27"/>
    </row>
    <row r="955" spans="2:4" ht="15.75" customHeight="1" x14ac:dyDescent="0.25">
      <c r="B955" s="27"/>
      <c r="C955" s="27"/>
      <c r="D955" s="27"/>
    </row>
    <row r="956" spans="2:4" ht="15.75" customHeight="1" x14ac:dyDescent="0.25">
      <c r="B956" s="27"/>
      <c r="C956" s="27"/>
      <c r="D956" s="27"/>
    </row>
    <row r="957" spans="2:4" ht="15.75" customHeight="1" x14ac:dyDescent="0.25">
      <c r="B957" s="27"/>
      <c r="C957" s="27"/>
      <c r="D957" s="27"/>
    </row>
    <row r="958" spans="2:4" ht="15.75" customHeight="1" x14ac:dyDescent="0.25">
      <c r="B958" s="27"/>
      <c r="C958" s="27"/>
      <c r="D958" s="27"/>
    </row>
    <row r="959" spans="2:4" ht="15.75" customHeight="1" x14ac:dyDescent="0.25">
      <c r="B959" s="27"/>
      <c r="C959" s="27"/>
      <c r="D959" s="27"/>
    </row>
    <row r="960" spans="2:4" ht="15.75" customHeight="1" x14ac:dyDescent="0.25">
      <c r="B960" s="27"/>
      <c r="C960" s="27"/>
      <c r="D960" s="27"/>
    </row>
    <row r="961" spans="2:4" ht="15.75" customHeight="1" x14ac:dyDescent="0.25">
      <c r="B961" s="27"/>
      <c r="C961" s="27"/>
      <c r="D961" s="27"/>
    </row>
    <row r="962" spans="2:4" ht="15.75" customHeight="1" x14ac:dyDescent="0.25">
      <c r="B962" s="27"/>
      <c r="C962" s="27"/>
      <c r="D962" s="27"/>
    </row>
    <row r="963" spans="2:4" ht="15.75" customHeight="1" x14ac:dyDescent="0.25">
      <c r="B963" s="27"/>
      <c r="C963" s="27"/>
      <c r="D963" s="27"/>
    </row>
    <row r="964" spans="2:4" ht="15.75" customHeight="1" x14ac:dyDescent="0.25">
      <c r="B964" s="27"/>
      <c r="C964" s="27"/>
      <c r="D964" s="27"/>
    </row>
    <row r="965" spans="2:4" ht="15.75" customHeight="1" x14ac:dyDescent="0.25">
      <c r="B965" s="27"/>
      <c r="C965" s="27"/>
      <c r="D965" s="27"/>
    </row>
    <row r="966" spans="2:4" ht="15.75" customHeight="1" x14ac:dyDescent="0.25">
      <c r="B966" s="27"/>
      <c r="C966" s="27"/>
      <c r="D966" s="27"/>
    </row>
    <row r="967" spans="2:4" ht="15.75" customHeight="1" x14ac:dyDescent="0.25">
      <c r="B967" s="27"/>
      <c r="C967" s="27"/>
      <c r="D967" s="27"/>
    </row>
    <row r="968" spans="2:4" ht="15.75" customHeight="1" x14ac:dyDescent="0.25">
      <c r="B968" s="27"/>
      <c r="C968" s="27"/>
      <c r="D968" s="27"/>
    </row>
    <row r="969" spans="2:4" ht="15.75" customHeight="1" x14ac:dyDescent="0.25">
      <c r="B969" s="27"/>
      <c r="C969" s="27"/>
      <c r="D969" s="27"/>
    </row>
    <row r="970" spans="2:4" ht="15.75" customHeight="1" x14ac:dyDescent="0.25">
      <c r="B970" s="27"/>
      <c r="C970" s="27"/>
      <c r="D970" s="27"/>
    </row>
    <row r="971" spans="2:4" ht="15.75" customHeight="1" x14ac:dyDescent="0.25">
      <c r="B971" s="27"/>
      <c r="C971" s="27"/>
      <c r="D971" s="27"/>
    </row>
    <row r="972" spans="2:4" ht="15.75" customHeight="1" x14ac:dyDescent="0.25">
      <c r="B972" s="27"/>
      <c r="C972" s="27"/>
      <c r="D972" s="27"/>
    </row>
    <row r="973" spans="2:4" ht="15.75" customHeight="1" x14ac:dyDescent="0.25">
      <c r="B973" s="27"/>
      <c r="C973" s="27"/>
      <c r="D973" s="27"/>
    </row>
    <row r="974" spans="2:4" ht="15.75" customHeight="1" x14ac:dyDescent="0.25">
      <c r="B974" s="27"/>
      <c r="C974" s="27"/>
      <c r="D974" s="27"/>
    </row>
    <row r="975" spans="2:4" ht="15.75" customHeight="1" x14ac:dyDescent="0.25">
      <c r="B975" s="27"/>
      <c r="C975" s="27"/>
      <c r="D975" s="27"/>
    </row>
    <row r="976" spans="2:4" ht="15.75" customHeight="1" x14ac:dyDescent="0.25">
      <c r="B976" s="27"/>
      <c r="C976" s="27"/>
      <c r="D976" s="27"/>
    </row>
    <row r="977" spans="2:4" ht="15.75" customHeight="1" x14ac:dyDescent="0.25">
      <c r="B977" s="27"/>
      <c r="C977" s="27"/>
      <c r="D977" s="27"/>
    </row>
    <row r="978" spans="2:4" ht="15.75" customHeight="1" x14ac:dyDescent="0.25">
      <c r="B978" s="27"/>
      <c r="C978" s="27"/>
      <c r="D978" s="27"/>
    </row>
    <row r="979" spans="2:4" ht="15.75" customHeight="1" x14ac:dyDescent="0.25">
      <c r="B979" s="27"/>
      <c r="C979" s="27"/>
      <c r="D979" s="27"/>
    </row>
    <row r="980" spans="2:4" ht="15.75" customHeight="1" x14ac:dyDescent="0.25">
      <c r="B980" s="27"/>
      <c r="C980" s="27"/>
      <c r="D980" s="27"/>
    </row>
    <row r="981" spans="2:4" ht="15.75" customHeight="1" x14ac:dyDescent="0.25">
      <c r="B981" s="27"/>
      <c r="C981" s="27"/>
      <c r="D981" s="27"/>
    </row>
    <row r="982" spans="2:4" ht="15.75" customHeight="1" x14ac:dyDescent="0.25">
      <c r="B982" s="27"/>
      <c r="C982" s="27"/>
      <c r="D982" s="27"/>
    </row>
    <row r="983" spans="2:4" ht="15.75" customHeight="1" x14ac:dyDescent="0.25">
      <c r="B983" s="27"/>
      <c r="C983" s="27"/>
      <c r="D983" s="27"/>
    </row>
    <row r="984" spans="2:4" ht="15.75" customHeight="1" x14ac:dyDescent="0.25">
      <c r="B984" s="27"/>
      <c r="C984" s="27"/>
      <c r="D984" s="27"/>
    </row>
    <row r="985" spans="2:4" ht="15.75" customHeight="1" x14ac:dyDescent="0.25">
      <c r="B985" s="27"/>
      <c r="C985" s="27"/>
      <c r="D985" s="27"/>
    </row>
    <row r="986" spans="2:4" ht="15.75" customHeight="1" x14ac:dyDescent="0.25">
      <c r="B986" s="27"/>
      <c r="C986" s="27"/>
      <c r="D986" s="27"/>
    </row>
    <row r="987" spans="2:4" ht="15.75" customHeight="1" x14ac:dyDescent="0.25">
      <c r="B987" s="27"/>
      <c r="C987" s="27"/>
      <c r="D987" s="27"/>
    </row>
    <row r="988" spans="2:4" ht="15.75" customHeight="1" x14ac:dyDescent="0.25">
      <c r="B988" s="27"/>
      <c r="C988" s="27"/>
      <c r="D988" s="27"/>
    </row>
    <row r="989" spans="2:4" ht="15.75" customHeight="1" x14ac:dyDescent="0.25">
      <c r="B989" s="27"/>
      <c r="C989" s="27"/>
      <c r="D989" s="27"/>
    </row>
    <row r="990" spans="2:4" ht="15.75" customHeight="1" x14ac:dyDescent="0.25">
      <c r="B990" s="27"/>
      <c r="C990" s="27"/>
      <c r="D990" s="27"/>
    </row>
    <row r="991" spans="2:4" ht="15.75" customHeight="1" x14ac:dyDescent="0.25">
      <c r="B991" s="27"/>
      <c r="C991" s="27"/>
      <c r="D991" s="27"/>
    </row>
    <row r="992" spans="2:4" ht="15.75" customHeight="1" x14ac:dyDescent="0.25">
      <c r="B992" s="27"/>
      <c r="C992" s="27"/>
      <c r="D992" s="27"/>
    </row>
    <row r="993" spans="2:4" ht="15.75" customHeight="1" x14ac:dyDescent="0.25">
      <c r="B993" s="27"/>
      <c r="C993" s="27"/>
      <c r="D993" s="27"/>
    </row>
    <row r="994" spans="2:4" ht="15.75" customHeight="1" x14ac:dyDescent="0.25">
      <c r="B994" s="27"/>
      <c r="C994" s="27"/>
      <c r="D994" s="27"/>
    </row>
    <row r="995" spans="2:4" ht="15.75" customHeight="1" x14ac:dyDescent="0.25">
      <c r="B995" s="27"/>
      <c r="C995" s="27"/>
      <c r="D995" s="27"/>
    </row>
    <row r="996" spans="2:4" ht="15.75" customHeight="1" x14ac:dyDescent="0.25">
      <c r="B996" s="27"/>
      <c r="C996" s="27"/>
      <c r="D996" s="27"/>
    </row>
    <row r="997" spans="2:4" ht="15.75" customHeight="1" x14ac:dyDescent="0.25">
      <c r="B997" s="27"/>
      <c r="C997" s="27"/>
      <c r="D997" s="27"/>
    </row>
    <row r="998" spans="2:4" ht="15.75" customHeight="1" x14ac:dyDescent="0.25">
      <c r="B998" s="27"/>
      <c r="C998" s="27"/>
      <c r="D998" s="27"/>
    </row>
    <row r="999" spans="2:4" ht="15.75" customHeight="1" x14ac:dyDescent="0.25">
      <c r="B999" s="27"/>
      <c r="C999" s="27"/>
      <c r="D999" s="27"/>
    </row>
    <row r="1000" spans="2:4" ht="15.75" customHeight="1" x14ac:dyDescent="0.25">
      <c r="B1000" s="27"/>
      <c r="C1000" s="27"/>
      <c r="D1000" s="27"/>
    </row>
  </sheetData>
  <mergeCells count="92">
    <mergeCell ref="CQ1:CR1"/>
    <mergeCell ref="CS1:CT1"/>
    <mergeCell ref="CU1:CV1"/>
    <mergeCell ref="CW1:CX1"/>
    <mergeCell ref="CG1:CH1"/>
    <mergeCell ref="CI1:CJ1"/>
    <mergeCell ref="CK1:CL1"/>
    <mergeCell ref="CM1:CN1"/>
    <mergeCell ref="CO1:CP1"/>
    <mergeCell ref="BW1:BX1"/>
    <mergeCell ref="BY1:BZ1"/>
    <mergeCell ref="CA1:CB1"/>
    <mergeCell ref="CC1:CD1"/>
    <mergeCell ref="CE1:CF1"/>
    <mergeCell ref="BM1:BN1"/>
    <mergeCell ref="BO1:BP1"/>
    <mergeCell ref="BQ1:BR1"/>
    <mergeCell ref="BS1:BT1"/>
    <mergeCell ref="BU1:BV1"/>
    <mergeCell ref="BC1:BD1"/>
    <mergeCell ref="BE1:BF1"/>
    <mergeCell ref="BG1:BH1"/>
    <mergeCell ref="BI1:BJ1"/>
    <mergeCell ref="BK1:BL1"/>
    <mergeCell ref="AS1:AT1"/>
    <mergeCell ref="AU1:AV1"/>
    <mergeCell ref="AW1:AX1"/>
    <mergeCell ref="AY1:AZ1"/>
    <mergeCell ref="BA1:BB1"/>
    <mergeCell ref="AI1:AJ1"/>
    <mergeCell ref="AK1:AL1"/>
    <mergeCell ref="AM1:AN1"/>
    <mergeCell ref="AO1:AP1"/>
    <mergeCell ref="AQ1:AR1"/>
    <mergeCell ref="Y1:Z1"/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GE1:GF1"/>
    <mergeCell ref="FC1:FD1"/>
    <mergeCell ref="FE1:FF1"/>
    <mergeCell ref="FG1:FH1"/>
    <mergeCell ref="FI1:FJ1"/>
    <mergeCell ref="FK1:FL1"/>
    <mergeCell ref="FM1:FN1"/>
    <mergeCell ref="FO1:FP1"/>
    <mergeCell ref="FU1:FV1"/>
    <mergeCell ref="FW1:FX1"/>
    <mergeCell ref="FY1:FZ1"/>
    <mergeCell ref="GA1:GB1"/>
    <mergeCell ref="GC1:GD1"/>
    <mergeCell ref="EW1:EX1"/>
    <mergeCell ref="EY1:EZ1"/>
    <mergeCell ref="FA1:FB1"/>
    <mergeCell ref="FQ1:FR1"/>
    <mergeCell ref="FS1:FT1"/>
    <mergeCell ref="EM1:EN1"/>
    <mergeCell ref="EO1:EP1"/>
    <mergeCell ref="EQ1:ER1"/>
    <mergeCell ref="ES1:ET1"/>
    <mergeCell ref="EU1:EV1"/>
    <mergeCell ref="EC1:ED1"/>
    <mergeCell ref="EE1:EF1"/>
    <mergeCell ref="EG1:EH1"/>
    <mergeCell ref="EI1:EJ1"/>
    <mergeCell ref="EK1:EL1"/>
    <mergeCell ref="DS1:DT1"/>
    <mergeCell ref="DU1:DV1"/>
    <mergeCell ref="DW1:DX1"/>
    <mergeCell ref="DY1:DZ1"/>
    <mergeCell ref="EA1:EB1"/>
    <mergeCell ref="DI1:DJ1"/>
    <mergeCell ref="DK1:DL1"/>
    <mergeCell ref="DM1:DN1"/>
    <mergeCell ref="DO1:DP1"/>
    <mergeCell ref="DQ1:DR1"/>
    <mergeCell ref="CY1:CZ1"/>
    <mergeCell ref="DA1:DB1"/>
    <mergeCell ref="DC1:DD1"/>
    <mergeCell ref="DE1:DF1"/>
    <mergeCell ref="DG1:DH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D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18.125" customWidth="1"/>
    <col min="2" max="2" width="8.375" customWidth="1"/>
    <col min="3" max="3" width="12.25" customWidth="1"/>
    <col min="4" max="5" width="7.625" customWidth="1"/>
    <col min="6" max="6" width="12" customWidth="1"/>
    <col min="7" max="7" width="11.375" customWidth="1"/>
    <col min="8" max="10" width="9.625" customWidth="1"/>
    <col min="11" max="13" width="9.375" customWidth="1"/>
    <col min="14" max="14" width="14.5" customWidth="1"/>
    <col min="15" max="15" width="13.5" customWidth="1"/>
    <col min="16" max="16" width="10.375" customWidth="1"/>
    <col min="17" max="17" width="10.5" customWidth="1"/>
    <col min="18" max="19" width="10.75" customWidth="1"/>
    <col min="20" max="21" width="8.75" customWidth="1"/>
    <col min="22" max="29" width="7.625" customWidth="1"/>
    <col min="30" max="30" width="13.625" customWidth="1"/>
  </cols>
  <sheetData>
    <row r="2" spans="1:30" x14ac:dyDescent="0.25">
      <c r="A2" s="28" t="s">
        <v>334</v>
      </c>
      <c r="E2" s="50" t="s">
        <v>335</v>
      </c>
      <c r="I2" s="28" t="s">
        <v>336</v>
      </c>
      <c r="J2" s="50" t="s">
        <v>337</v>
      </c>
      <c r="K2" s="50" t="s">
        <v>338</v>
      </c>
      <c r="L2" s="50" t="s">
        <v>339</v>
      </c>
      <c r="M2" s="50" t="s">
        <v>340</v>
      </c>
      <c r="N2" s="28" t="s">
        <v>341</v>
      </c>
      <c r="O2" s="28" t="s">
        <v>342</v>
      </c>
      <c r="P2" s="28" t="s">
        <v>343</v>
      </c>
      <c r="Q2" s="50" t="s">
        <v>344</v>
      </c>
      <c r="R2" s="28" t="s">
        <v>345</v>
      </c>
      <c r="S2" s="28" t="s">
        <v>346</v>
      </c>
      <c r="T2" s="28" t="s">
        <v>347</v>
      </c>
      <c r="U2" s="28" t="s">
        <v>348</v>
      </c>
      <c r="V2" s="28" t="s">
        <v>349</v>
      </c>
      <c r="W2" s="28" t="s">
        <v>350</v>
      </c>
      <c r="X2" s="28" t="s">
        <v>351</v>
      </c>
      <c r="Y2" s="28" t="s">
        <v>352</v>
      </c>
      <c r="Z2" s="28" t="s">
        <v>353</v>
      </c>
      <c r="AC2" s="28" t="s">
        <v>354</v>
      </c>
      <c r="AD2" s="28" t="s">
        <v>355</v>
      </c>
    </row>
    <row r="3" spans="1:30" ht="30.75" customHeight="1" x14ac:dyDescent="0.25">
      <c r="B3" s="51" t="s">
        <v>356</v>
      </c>
      <c r="C3" s="52" t="s">
        <v>357</v>
      </c>
      <c r="D3" s="52" t="s">
        <v>358</v>
      </c>
      <c r="E3" s="52" t="s">
        <v>359</v>
      </c>
      <c r="F3" s="52" t="s">
        <v>360</v>
      </c>
      <c r="G3" s="52" t="s">
        <v>361</v>
      </c>
      <c r="H3" s="52" t="s">
        <v>362</v>
      </c>
      <c r="I3" s="52" t="s">
        <v>363</v>
      </c>
      <c r="J3" s="52" t="s">
        <v>364</v>
      </c>
      <c r="K3" s="52" t="s">
        <v>365</v>
      </c>
      <c r="L3" s="52" t="s">
        <v>366</v>
      </c>
      <c r="M3" s="52" t="s">
        <v>367</v>
      </c>
      <c r="N3" s="52" t="s">
        <v>368</v>
      </c>
      <c r="O3" s="52" t="s">
        <v>369</v>
      </c>
      <c r="P3" s="52" t="s">
        <v>370</v>
      </c>
      <c r="Q3" s="52" t="s">
        <v>371</v>
      </c>
      <c r="R3" s="52" t="s">
        <v>372</v>
      </c>
      <c r="S3" s="52" t="s">
        <v>373</v>
      </c>
      <c r="T3" s="52" t="s">
        <v>374</v>
      </c>
      <c r="U3" s="52" t="s">
        <v>375</v>
      </c>
      <c r="V3" s="52" t="s">
        <v>376</v>
      </c>
      <c r="W3" s="51" t="s">
        <v>377</v>
      </c>
      <c r="X3" s="51" t="s">
        <v>378</v>
      </c>
      <c r="Y3" s="51" t="s">
        <v>379</v>
      </c>
      <c r="Z3" s="51" t="s">
        <v>380</v>
      </c>
      <c r="AA3" s="53" t="s">
        <v>381</v>
      </c>
      <c r="AC3" s="51" t="s">
        <v>382</v>
      </c>
      <c r="AD3" s="51" t="s">
        <v>383</v>
      </c>
    </row>
    <row r="4" spans="1:30" ht="30.75" customHeight="1" x14ac:dyDescent="0.25">
      <c r="A4" s="54" t="s">
        <v>2</v>
      </c>
      <c r="B4" s="55">
        <f t="shared" ref="B4:W4" si="0">SUM(B5:B149)</f>
        <v>6</v>
      </c>
      <c r="C4" s="55">
        <f t="shared" si="0"/>
        <v>2</v>
      </c>
      <c r="D4" s="55">
        <f t="shared" si="0"/>
        <v>10</v>
      </c>
      <c r="E4" s="55">
        <f t="shared" si="0"/>
        <v>1</v>
      </c>
      <c r="F4" s="55">
        <f t="shared" si="0"/>
        <v>2</v>
      </c>
      <c r="G4" s="55">
        <f t="shared" si="0"/>
        <v>1</v>
      </c>
      <c r="H4" s="55">
        <f t="shared" si="0"/>
        <v>4</v>
      </c>
      <c r="I4" s="55">
        <f t="shared" si="0"/>
        <v>4</v>
      </c>
      <c r="J4" s="55">
        <f t="shared" si="0"/>
        <v>3</v>
      </c>
      <c r="K4" s="55">
        <f t="shared" si="0"/>
        <v>1</v>
      </c>
      <c r="L4" s="55">
        <f t="shared" si="0"/>
        <v>1</v>
      </c>
      <c r="M4" s="55">
        <f t="shared" si="0"/>
        <v>2</v>
      </c>
      <c r="N4" s="55">
        <f t="shared" si="0"/>
        <v>1</v>
      </c>
      <c r="O4" s="55">
        <f t="shared" si="0"/>
        <v>10</v>
      </c>
      <c r="P4" s="55">
        <f t="shared" si="0"/>
        <v>11</v>
      </c>
      <c r="Q4" s="55">
        <f t="shared" si="0"/>
        <v>1</v>
      </c>
      <c r="R4" s="55">
        <f t="shared" si="0"/>
        <v>5</v>
      </c>
      <c r="S4" s="55">
        <f t="shared" si="0"/>
        <v>1</v>
      </c>
      <c r="T4" s="55">
        <f t="shared" si="0"/>
        <v>2</v>
      </c>
      <c r="U4" s="55">
        <f t="shared" si="0"/>
        <v>1</v>
      </c>
      <c r="V4" s="55">
        <f t="shared" si="0"/>
        <v>11</v>
      </c>
      <c r="W4" s="55">
        <f t="shared" si="0"/>
        <v>1</v>
      </c>
      <c r="AA4" s="28" t="s">
        <v>212</v>
      </c>
    </row>
    <row r="5" spans="1:30" x14ac:dyDescent="0.25">
      <c r="A5" s="56" t="s">
        <v>384</v>
      </c>
      <c r="D5" s="57">
        <v>1</v>
      </c>
      <c r="E5" s="57"/>
      <c r="P5" s="57">
        <v>1</v>
      </c>
    </row>
    <row r="6" spans="1:30" x14ac:dyDescent="0.25">
      <c r="A6" s="28" t="s">
        <v>385</v>
      </c>
    </row>
    <row r="7" spans="1:30" x14ac:dyDescent="0.25">
      <c r="A7" s="28" t="s">
        <v>129</v>
      </c>
      <c r="C7" s="27">
        <v>1</v>
      </c>
      <c r="H7" s="27">
        <v>1</v>
      </c>
      <c r="I7" s="27"/>
      <c r="J7" s="27"/>
    </row>
    <row r="8" spans="1:30" x14ac:dyDescent="0.25">
      <c r="A8" s="28" t="s">
        <v>63</v>
      </c>
      <c r="K8" s="58">
        <v>1</v>
      </c>
      <c r="L8" s="58"/>
      <c r="M8" s="58"/>
    </row>
    <row r="9" spans="1:30" x14ac:dyDescent="0.25">
      <c r="A9" s="28" t="s">
        <v>386</v>
      </c>
      <c r="P9" s="28">
        <v>1</v>
      </c>
      <c r="V9" s="28">
        <v>1</v>
      </c>
    </row>
    <row r="10" spans="1:30" x14ac:dyDescent="0.25">
      <c r="A10" s="28" t="s">
        <v>387</v>
      </c>
      <c r="O10" s="28">
        <v>1</v>
      </c>
      <c r="V10" s="28">
        <v>1</v>
      </c>
    </row>
    <row r="11" spans="1:30" x14ac:dyDescent="0.25">
      <c r="A11" s="28" t="s">
        <v>388</v>
      </c>
      <c r="D11" s="57">
        <v>1</v>
      </c>
      <c r="E11" s="57"/>
    </row>
    <row r="12" spans="1:30" x14ac:dyDescent="0.25">
      <c r="A12" s="28" t="s">
        <v>132</v>
      </c>
      <c r="D12" s="28">
        <v>1</v>
      </c>
      <c r="R12" s="28">
        <v>1</v>
      </c>
      <c r="V12" s="28">
        <v>1</v>
      </c>
    </row>
    <row r="13" spans="1:30" x14ac:dyDescent="0.25">
      <c r="A13" s="28" t="s">
        <v>389</v>
      </c>
      <c r="O13" s="28">
        <v>1</v>
      </c>
    </row>
    <row r="14" spans="1:30" x14ac:dyDescent="0.25">
      <c r="A14" s="28" t="s">
        <v>390</v>
      </c>
      <c r="H14" s="28">
        <v>1</v>
      </c>
      <c r="V14" s="28">
        <v>1</v>
      </c>
    </row>
    <row r="15" spans="1:30" x14ac:dyDescent="0.25">
      <c r="A15" s="28" t="s">
        <v>391</v>
      </c>
      <c r="O15" s="28">
        <v>6</v>
      </c>
      <c r="V15" s="28">
        <v>3</v>
      </c>
    </row>
    <row r="16" spans="1:30" x14ac:dyDescent="0.25">
      <c r="A16" s="28" t="s">
        <v>226</v>
      </c>
      <c r="R16" s="28">
        <v>1</v>
      </c>
      <c r="V16" s="28">
        <v>2</v>
      </c>
    </row>
    <row r="17" spans="1:23" x14ac:dyDescent="0.25">
      <c r="A17" s="28" t="s">
        <v>251</v>
      </c>
      <c r="D17" s="28">
        <v>1</v>
      </c>
      <c r="H17" s="28">
        <v>1</v>
      </c>
      <c r="N17" s="28">
        <v>1</v>
      </c>
      <c r="P17" s="28">
        <v>1</v>
      </c>
    </row>
    <row r="18" spans="1:23" x14ac:dyDescent="0.25">
      <c r="A18" s="28" t="s">
        <v>392</v>
      </c>
      <c r="D18" s="28">
        <v>1</v>
      </c>
      <c r="T18" s="28">
        <v>1</v>
      </c>
    </row>
    <row r="19" spans="1:23" x14ac:dyDescent="0.25">
      <c r="A19" s="28" t="s">
        <v>252</v>
      </c>
      <c r="D19" s="28">
        <v>1</v>
      </c>
    </row>
    <row r="20" spans="1:23" x14ac:dyDescent="0.25">
      <c r="A20" s="28" t="s">
        <v>257</v>
      </c>
    </row>
    <row r="21" spans="1:23" ht="15.75" customHeight="1" x14ac:dyDescent="0.25">
      <c r="A21" s="28" t="s">
        <v>259</v>
      </c>
      <c r="P21" s="28">
        <v>1</v>
      </c>
      <c r="V21" s="28">
        <v>1</v>
      </c>
    </row>
    <row r="22" spans="1:23" ht="15.75" customHeight="1" x14ac:dyDescent="0.25">
      <c r="A22" s="28" t="s">
        <v>262</v>
      </c>
      <c r="P22" s="28">
        <v>1</v>
      </c>
    </row>
    <row r="23" spans="1:23" ht="15.75" customHeight="1" x14ac:dyDescent="0.25">
      <c r="A23" s="28" t="s">
        <v>393</v>
      </c>
      <c r="G23" s="57">
        <v>1</v>
      </c>
    </row>
    <row r="24" spans="1:23" ht="15.75" customHeight="1" x14ac:dyDescent="0.25">
      <c r="A24" s="28" t="s">
        <v>260</v>
      </c>
      <c r="F24" s="28">
        <v>1</v>
      </c>
      <c r="O24" s="28">
        <v>1</v>
      </c>
    </row>
    <row r="25" spans="1:23" ht="15.75" customHeight="1" x14ac:dyDescent="0.25">
      <c r="A25" s="28" t="s">
        <v>266</v>
      </c>
      <c r="H25" s="28">
        <v>1</v>
      </c>
      <c r="V25" s="28">
        <v>1</v>
      </c>
    </row>
    <row r="26" spans="1:23" ht="15.75" customHeight="1" x14ac:dyDescent="0.25">
      <c r="A26" s="28" t="s">
        <v>268</v>
      </c>
      <c r="D26" s="28">
        <v>1</v>
      </c>
      <c r="M26" s="28">
        <v>1</v>
      </c>
      <c r="P26" s="28">
        <v>2</v>
      </c>
    </row>
    <row r="27" spans="1:23" ht="15.75" customHeight="1" x14ac:dyDescent="0.25">
      <c r="A27" s="28" t="s">
        <v>270</v>
      </c>
      <c r="W27" s="59">
        <v>1</v>
      </c>
    </row>
    <row r="28" spans="1:23" ht="15.75" customHeight="1" x14ac:dyDescent="0.25">
      <c r="A28" s="28" t="s">
        <v>273</v>
      </c>
      <c r="I28" s="28">
        <v>1</v>
      </c>
    </row>
    <row r="29" spans="1:23" ht="15.75" customHeight="1" x14ac:dyDescent="0.25">
      <c r="A29" s="28" t="s">
        <v>394</v>
      </c>
      <c r="J29" s="28">
        <v>1</v>
      </c>
      <c r="P29" s="28">
        <v>1</v>
      </c>
    </row>
    <row r="30" spans="1:23" ht="15.75" customHeight="1" x14ac:dyDescent="0.25">
      <c r="A30" s="28" t="s">
        <v>279</v>
      </c>
      <c r="T30" s="28">
        <v>1</v>
      </c>
    </row>
    <row r="31" spans="1:23" ht="15.75" customHeight="1" x14ac:dyDescent="0.25">
      <c r="A31" s="28" t="s">
        <v>395</v>
      </c>
      <c r="B31" s="28">
        <v>6</v>
      </c>
      <c r="P31" s="28">
        <v>1</v>
      </c>
      <c r="Q31" s="28">
        <v>1</v>
      </c>
    </row>
    <row r="32" spans="1:23" ht="15.75" customHeight="1" x14ac:dyDescent="0.25">
      <c r="A32" s="28" t="s">
        <v>286</v>
      </c>
      <c r="I32" s="28">
        <v>3</v>
      </c>
    </row>
    <row r="33" spans="1:21" ht="15.75" customHeight="1" x14ac:dyDescent="0.25">
      <c r="A33" s="28" t="s">
        <v>289</v>
      </c>
      <c r="U33" s="28">
        <v>1</v>
      </c>
    </row>
    <row r="34" spans="1:21" ht="15.75" customHeight="1" x14ac:dyDescent="0.25">
      <c r="A34" s="28" t="s">
        <v>291</v>
      </c>
      <c r="L34" s="28">
        <v>1</v>
      </c>
      <c r="S34" s="28">
        <v>1</v>
      </c>
    </row>
    <row r="35" spans="1:21" ht="15.75" customHeight="1" x14ac:dyDescent="0.25">
      <c r="A35" s="28" t="s">
        <v>396</v>
      </c>
      <c r="O35" s="28">
        <v>1</v>
      </c>
    </row>
    <row r="36" spans="1:21" ht="15.75" customHeight="1" x14ac:dyDescent="0.25">
      <c r="A36" s="28" t="s">
        <v>397</v>
      </c>
      <c r="D36" s="28">
        <v>1</v>
      </c>
      <c r="F36" s="28">
        <v>1</v>
      </c>
    </row>
    <row r="37" spans="1:21" ht="15.75" customHeight="1" x14ac:dyDescent="0.25">
      <c r="A37" s="28" t="s">
        <v>398</v>
      </c>
      <c r="J37" s="28">
        <v>1</v>
      </c>
      <c r="R37" s="28">
        <v>1</v>
      </c>
    </row>
    <row r="38" spans="1:21" ht="15.75" customHeight="1" x14ac:dyDescent="0.25">
      <c r="A38" s="28" t="s">
        <v>303</v>
      </c>
      <c r="M38" s="28">
        <v>1</v>
      </c>
      <c r="R38" s="28">
        <v>1</v>
      </c>
    </row>
    <row r="39" spans="1:21" ht="15.75" customHeight="1" x14ac:dyDescent="0.25">
      <c r="A39" s="28" t="s">
        <v>399</v>
      </c>
      <c r="D39" s="28">
        <v>1</v>
      </c>
      <c r="P39" s="28">
        <v>2</v>
      </c>
      <c r="R39" s="28">
        <v>1</v>
      </c>
    </row>
    <row r="40" spans="1:21" ht="15.75" customHeight="1" x14ac:dyDescent="0.25">
      <c r="A40" s="28" t="s">
        <v>69</v>
      </c>
      <c r="J40" s="28">
        <v>1</v>
      </c>
    </row>
    <row r="41" spans="1:21" ht="15.75" customHeight="1" x14ac:dyDescent="0.25">
      <c r="A41" s="60" t="s">
        <v>120</v>
      </c>
      <c r="D41" s="28">
        <v>1</v>
      </c>
      <c r="E41" s="57">
        <v>1</v>
      </c>
    </row>
    <row r="42" spans="1:21" ht="15.75" customHeight="1" x14ac:dyDescent="0.25">
      <c r="A42" s="28" t="s">
        <v>400</v>
      </c>
      <c r="C42" s="28">
        <v>1</v>
      </c>
    </row>
    <row r="43" spans="1:21" ht="15.75" customHeight="1" x14ac:dyDescent="0.25">
      <c r="A43" s="28" t="s">
        <v>401</v>
      </c>
    </row>
    <row r="44" spans="1:21" ht="15.75" customHeight="1" x14ac:dyDescent="0.2"/>
    <row r="45" spans="1:21" ht="15.75" customHeight="1" x14ac:dyDescent="0.2"/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2" r:id="rId1" xr:uid="{00000000-0004-0000-0300-000000000000}"/>
    <hyperlink ref="J2" r:id="rId2" location="main" xr:uid="{00000000-0004-0000-0300-000001000000}"/>
    <hyperlink ref="K2" r:id="rId3" xr:uid="{00000000-0004-0000-0300-000002000000}"/>
    <hyperlink ref="L2" r:id="rId4" xr:uid="{00000000-0004-0000-0300-000003000000}"/>
    <hyperlink ref="M2" r:id="rId5" xr:uid="{00000000-0004-0000-0300-000004000000}"/>
    <hyperlink ref="Q2" r:id="rId6" xr:uid="{00000000-0004-0000-0300-000005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25" defaultRowHeight="15" customHeight="1" x14ac:dyDescent="0.2"/>
  <cols>
    <col min="1" max="1" width="28.375" customWidth="1"/>
    <col min="2" max="2" width="20.75" customWidth="1"/>
    <col min="3" max="4" width="7.625" customWidth="1"/>
    <col min="5" max="5" width="16.75" customWidth="1"/>
    <col min="6" max="65" width="7.625" customWidth="1"/>
  </cols>
  <sheetData>
    <row r="1" spans="1:65" ht="27" customHeight="1" x14ac:dyDescent="0.25">
      <c r="A1" s="28" t="s">
        <v>334</v>
      </c>
      <c r="C1" s="54" t="s">
        <v>2</v>
      </c>
      <c r="D1" s="56" t="s">
        <v>384</v>
      </c>
      <c r="E1" s="28" t="s">
        <v>385</v>
      </c>
      <c r="F1" s="28" t="s">
        <v>129</v>
      </c>
      <c r="G1" s="28" t="s">
        <v>63</v>
      </c>
      <c r="H1" s="28" t="s">
        <v>386</v>
      </c>
      <c r="I1" s="28" t="s">
        <v>387</v>
      </c>
      <c r="J1" s="28" t="s">
        <v>388</v>
      </c>
      <c r="K1" s="28" t="s">
        <v>132</v>
      </c>
      <c r="L1" s="28" t="s">
        <v>389</v>
      </c>
      <c r="M1" s="28" t="s">
        <v>390</v>
      </c>
      <c r="N1" s="28" t="s">
        <v>391</v>
      </c>
      <c r="O1" s="28" t="s">
        <v>226</v>
      </c>
      <c r="P1" s="28" t="s">
        <v>251</v>
      </c>
      <c r="Q1" s="28" t="s">
        <v>392</v>
      </c>
      <c r="R1" s="28" t="s">
        <v>252</v>
      </c>
      <c r="S1" s="28" t="s">
        <v>257</v>
      </c>
      <c r="T1" s="28" t="s">
        <v>259</v>
      </c>
      <c r="U1" s="28" t="s">
        <v>262</v>
      </c>
      <c r="V1" s="28" t="s">
        <v>393</v>
      </c>
      <c r="W1" s="28" t="s">
        <v>260</v>
      </c>
      <c r="X1" s="28" t="s">
        <v>266</v>
      </c>
      <c r="Y1" s="28" t="s">
        <v>268</v>
      </c>
      <c r="Z1" s="28" t="s">
        <v>270</v>
      </c>
      <c r="AA1" s="28" t="s">
        <v>273</v>
      </c>
      <c r="AB1" s="28" t="s">
        <v>394</v>
      </c>
      <c r="AC1" s="28" t="s">
        <v>279</v>
      </c>
      <c r="AD1" s="28" t="s">
        <v>395</v>
      </c>
      <c r="AE1" s="28" t="s">
        <v>286</v>
      </c>
      <c r="AF1" s="28" t="s">
        <v>289</v>
      </c>
      <c r="AG1" s="28" t="s">
        <v>291</v>
      </c>
      <c r="AH1" s="28" t="s">
        <v>396</v>
      </c>
      <c r="AI1" s="28" t="s">
        <v>397</v>
      </c>
      <c r="AJ1" s="28" t="s">
        <v>398</v>
      </c>
      <c r="AK1" s="28" t="s">
        <v>303</v>
      </c>
      <c r="AL1" s="28" t="s">
        <v>399</v>
      </c>
      <c r="AM1" s="28" t="s">
        <v>69</v>
      </c>
      <c r="AN1" s="60" t="s">
        <v>120</v>
      </c>
      <c r="AO1" s="28" t="s">
        <v>402</v>
      </c>
      <c r="AP1" s="28" t="s">
        <v>403</v>
      </c>
      <c r="AQ1" s="28" t="s">
        <v>404</v>
      </c>
      <c r="AR1" s="28" t="s">
        <v>295</v>
      </c>
      <c r="AS1" s="28" t="s">
        <v>82</v>
      </c>
      <c r="AT1" s="28" t="s">
        <v>395</v>
      </c>
      <c r="AU1" s="28" t="s">
        <v>405</v>
      </c>
      <c r="AV1" s="28" t="s">
        <v>406</v>
      </c>
      <c r="AW1" s="28" t="s">
        <v>407</v>
      </c>
      <c r="AX1" s="28" t="s">
        <v>91</v>
      </c>
      <c r="AY1" s="28" t="s">
        <v>279</v>
      </c>
      <c r="AZ1" s="28" t="s">
        <v>68</v>
      </c>
      <c r="BA1" s="28" t="s">
        <v>264</v>
      </c>
      <c r="BB1" s="28" t="s">
        <v>63</v>
      </c>
      <c r="BC1" s="28" t="s">
        <v>254</v>
      </c>
      <c r="BD1" s="28" t="s">
        <v>408</v>
      </c>
      <c r="BE1" s="28" t="s">
        <v>409</v>
      </c>
      <c r="BF1" s="28" t="s">
        <v>410</v>
      </c>
      <c r="BG1" s="28" t="s">
        <v>411</v>
      </c>
      <c r="BH1" s="28" t="s">
        <v>412</v>
      </c>
      <c r="BI1" s="28" t="s">
        <v>301</v>
      </c>
      <c r="BJ1" s="28" t="s">
        <v>100</v>
      </c>
      <c r="BK1" s="28" t="s">
        <v>401</v>
      </c>
      <c r="BL1" s="28" t="s">
        <v>125</v>
      </c>
      <c r="BM1" s="28" t="s">
        <v>126</v>
      </c>
    </row>
    <row r="2" spans="1:65" ht="21" customHeight="1" x14ac:dyDescent="0.25">
      <c r="B2" s="51" t="s">
        <v>356</v>
      </c>
      <c r="C2" s="55">
        <f t="shared" ref="C2:C41" si="0">SUM(D2:ER2)</f>
        <v>12</v>
      </c>
      <c r="AD2" s="28">
        <v>6</v>
      </c>
      <c r="AT2" s="28">
        <v>6</v>
      </c>
    </row>
    <row r="3" spans="1:65" ht="16.5" customHeight="1" x14ac:dyDescent="0.25">
      <c r="B3" s="52" t="s">
        <v>357</v>
      </c>
      <c r="C3" s="55">
        <f t="shared" si="0"/>
        <v>1</v>
      </c>
      <c r="F3" s="27">
        <v>1</v>
      </c>
    </row>
    <row r="4" spans="1:65" ht="21" x14ac:dyDescent="0.25">
      <c r="B4" s="52" t="s">
        <v>358</v>
      </c>
      <c r="C4" s="55">
        <f t="shared" si="0"/>
        <v>14</v>
      </c>
      <c r="D4" s="57">
        <v>1</v>
      </c>
      <c r="J4" s="57">
        <v>1</v>
      </c>
      <c r="K4" s="28">
        <v>1</v>
      </c>
      <c r="P4" s="28">
        <v>1</v>
      </c>
      <c r="Q4" s="28">
        <v>1</v>
      </c>
      <c r="R4" s="28">
        <v>1</v>
      </c>
      <c r="Y4" s="28">
        <v>1</v>
      </c>
      <c r="AI4" s="28">
        <v>1</v>
      </c>
      <c r="AL4" s="28">
        <v>1</v>
      </c>
      <c r="AN4" s="28">
        <v>1</v>
      </c>
      <c r="AQ4" s="28">
        <v>1</v>
      </c>
      <c r="AS4" s="28">
        <v>1</v>
      </c>
      <c r="BL4" s="28">
        <v>1</v>
      </c>
      <c r="BM4" s="28">
        <v>1</v>
      </c>
    </row>
    <row r="5" spans="1:65" ht="21.75" customHeight="1" x14ac:dyDescent="0.25">
      <c r="A5" s="50" t="s">
        <v>335</v>
      </c>
      <c r="B5" s="52" t="s">
        <v>359</v>
      </c>
      <c r="C5" s="55">
        <f t="shared" si="0"/>
        <v>1</v>
      </c>
      <c r="D5" s="57"/>
      <c r="J5" s="57"/>
      <c r="AN5" s="57">
        <v>1</v>
      </c>
    </row>
    <row r="6" spans="1:65" ht="20.25" customHeight="1" x14ac:dyDescent="0.25">
      <c r="B6" s="52" t="s">
        <v>413</v>
      </c>
      <c r="C6" s="55">
        <f t="shared" si="0"/>
        <v>8</v>
      </c>
      <c r="W6" s="28">
        <v>1</v>
      </c>
      <c r="AI6" s="28">
        <v>1</v>
      </c>
      <c r="AR6" s="28">
        <v>5</v>
      </c>
      <c r="AW6" s="28">
        <v>1</v>
      </c>
    </row>
    <row r="7" spans="1:65" ht="24" customHeight="1" x14ac:dyDescent="0.25">
      <c r="B7" s="52" t="s">
        <v>361</v>
      </c>
      <c r="C7" s="55">
        <f t="shared" si="0"/>
        <v>2</v>
      </c>
      <c r="V7" s="57">
        <v>1</v>
      </c>
      <c r="BA7" s="28">
        <v>1</v>
      </c>
    </row>
    <row r="8" spans="1:65" ht="19.5" customHeight="1" x14ac:dyDescent="0.25">
      <c r="B8" s="52" t="s">
        <v>362</v>
      </c>
      <c r="C8" s="55">
        <f t="shared" si="0"/>
        <v>5</v>
      </c>
      <c r="F8" s="27">
        <v>1</v>
      </c>
      <c r="M8" s="28">
        <v>1</v>
      </c>
      <c r="P8" s="28">
        <v>1</v>
      </c>
      <c r="X8" s="28">
        <v>1</v>
      </c>
      <c r="BE8" s="28">
        <v>1</v>
      </c>
    </row>
    <row r="9" spans="1:65" ht="21" x14ac:dyDescent="0.25">
      <c r="A9" s="28" t="s">
        <v>336</v>
      </c>
      <c r="B9" s="52" t="s">
        <v>363</v>
      </c>
      <c r="C9" s="55">
        <f t="shared" si="0"/>
        <v>4</v>
      </c>
      <c r="F9" s="27"/>
      <c r="AA9" s="28">
        <v>1</v>
      </c>
      <c r="AE9" s="28">
        <v>3</v>
      </c>
    </row>
    <row r="10" spans="1:65" ht="21" x14ac:dyDescent="0.25">
      <c r="A10" s="50" t="s">
        <v>337</v>
      </c>
      <c r="B10" s="52" t="s">
        <v>364</v>
      </c>
      <c r="C10" s="55">
        <f t="shared" si="0"/>
        <v>4</v>
      </c>
      <c r="F10" s="27"/>
      <c r="AB10" s="28">
        <v>1</v>
      </c>
      <c r="AJ10" s="28">
        <v>1</v>
      </c>
      <c r="AM10" s="28">
        <v>1</v>
      </c>
      <c r="AO10" s="28">
        <v>1</v>
      </c>
    </row>
    <row r="11" spans="1:65" ht="21" x14ac:dyDescent="0.25">
      <c r="A11" s="50" t="s">
        <v>338</v>
      </c>
      <c r="B11" s="52" t="s">
        <v>365</v>
      </c>
      <c r="C11" s="55">
        <f t="shared" si="0"/>
        <v>2</v>
      </c>
      <c r="G11" s="58">
        <v>1</v>
      </c>
      <c r="BD11" s="57">
        <v>1</v>
      </c>
    </row>
    <row r="12" spans="1:65" ht="19.5" customHeight="1" x14ac:dyDescent="0.25">
      <c r="A12" s="50" t="s">
        <v>339</v>
      </c>
      <c r="B12" s="52" t="s">
        <v>366</v>
      </c>
      <c r="C12" s="55">
        <f t="shared" si="0"/>
        <v>1</v>
      </c>
      <c r="G12" s="58"/>
      <c r="AG12" s="28">
        <v>1</v>
      </c>
    </row>
    <row r="13" spans="1:65" ht="20.25" customHeight="1" x14ac:dyDescent="0.25">
      <c r="A13" s="50" t="s">
        <v>340</v>
      </c>
      <c r="B13" s="52" t="s">
        <v>367</v>
      </c>
      <c r="C13" s="55">
        <f t="shared" si="0"/>
        <v>4</v>
      </c>
      <c r="G13" s="58"/>
      <c r="Y13" s="28">
        <v>1</v>
      </c>
      <c r="AK13" s="28">
        <v>1</v>
      </c>
      <c r="BH13" s="28">
        <v>2</v>
      </c>
    </row>
    <row r="14" spans="1:65" ht="17.25" customHeight="1" x14ac:dyDescent="0.25">
      <c r="A14" s="28" t="s">
        <v>341</v>
      </c>
      <c r="B14" s="52" t="s">
        <v>368</v>
      </c>
      <c r="C14" s="55">
        <f t="shared" si="0"/>
        <v>1</v>
      </c>
      <c r="P14" s="28">
        <v>1</v>
      </c>
    </row>
    <row r="15" spans="1:65" ht="17.25" customHeight="1" x14ac:dyDescent="0.25">
      <c r="A15" s="28" t="s">
        <v>342</v>
      </c>
      <c r="B15" s="52" t="s">
        <v>369</v>
      </c>
      <c r="C15" s="55">
        <f t="shared" si="0"/>
        <v>18</v>
      </c>
      <c r="I15" s="28">
        <v>1</v>
      </c>
      <c r="L15" s="28">
        <v>1</v>
      </c>
      <c r="N15" s="28">
        <v>6</v>
      </c>
      <c r="W15" s="28">
        <v>1</v>
      </c>
      <c r="AH15" s="28">
        <v>1</v>
      </c>
      <c r="AX15" s="28">
        <v>4</v>
      </c>
      <c r="BC15" s="28">
        <v>1</v>
      </c>
      <c r="BG15" s="28">
        <v>1</v>
      </c>
      <c r="BI15" s="28">
        <v>2</v>
      </c>
    </row>
    <row r="16" spans="1:65" ht="19.5" customHeight="1" x14ac:dyDescent="0.25">
      <c r="A16" s="28" t="s">
        <v>343</v>
      </c>
      <c r="B16" s="52" t="s">
        <v>370</v>
      </c>
      <c r="C16" s="55">
        <f t="shared" si="0"/>
        <v>12</v>
      </c>
      <c r="D16" s="57">
        <v>1</v>
      </c>
      <c r="H16" s="28">
        <v>1</v>
      </c>
      <c r="P16" s="28">
        <v>1</v>
      </c>
      <c r="T16" s="28">
        <v>1</v>
      </c>
      <c r="U16" s="28">
        <v>1</v>
      </c>
      <c r="Y16" s="28">
        <v>2</v>
      </c>
      <c r="AB16" s="28">
        <v>1</v>
      </c>
      <c r="AD16" s="28">
        <v>1</v>
      </c>
      <c r="AL16" s="28">
        <v>2</v>
      </c>
      <c r="AT16" s="28">
        <v>1</v>
      </c>
    </row>
    <row r="17" spans="1:65" ht="16.5" customHeight="1" x14ac:dyDescent="0.25">
      <c r="A17" s="50" t="s">
        <v>344</v>
      </c>
      <c r="B17" s="52" t="s">
        <v>371</v>
      </c>
      <c r="C17" s="55">
        <f t="shared" si="0"/>
        <v>6</v>
      </c>
      <c r="AD17" s="28">
        <v>1</v>
      </c>
      <c r="AT17" s="28">
        <v>1</v>
      </c>
      <c r="BH17" s="28">
        <v>4</v>
      </c>
    </row>
    <row r="18" spans="1:65" ht="22.5" customHeight="1" x14ac:dyDescent="0.25">
      <c r="A18" s="28" t="s">
        <v>345</v>
      </c>
      <c r="B18" s="52" t="s">
        <v>372</v>
      </c>
      <c r="C18" s="55">
        <f t="shared" si="0"/>
        <v>7</v>
      </c>
      <c r="K18" s="28">
        <v>1</v>
      </c>
      <c r="O18" s="28">
        <v>1</v>
      </c>
      <c r="AJ18" s="28">
        <v>1</v>
      </c>
      <c r="AK18" s="28">
        <v>1</v>
      </c>
      <c r="AL18" s="28">
        <v>1</v>
      </c>
      <c r="AO18" s="28">
        <v>1</v>
      </c>
      <c r="BF18" s="28">
        <v>1</v>
      </c>
    </row>
    <row r="19" spans="1:65" ht="21" x14ac:dyDescent="0.25">
      <c r="A19" s="28" t="s">
        <v>346</v>
      </c>
      <c r="B19" s="52" t="s">
        <v>373</v>
      </c>
      <c r="C19" s="55">
        <f t="shared" si="0"/>
        <v>1</v>
      </c>
      <c r="AG19" s="28">
        <v>1</v>
      </c>
    </row>
    <row r="20" spans="1:65" ht="19.5" customHeight="1" x14ac:dyDescent="0.25">
      <c r="A20" s="28" t="s">
        <v>347</v>
      </c>
      <c r="B20" s="52" t="s">
        <v>374</v>
      </c>
      <c r="C20" s="55">
        <f t="shared" si="0"/>
        <v>6</v>
      </c>
      <c r="Q20" s="28">
        <v>1</v>
      </c>
      <c r="AC20" s="28">
        <v>1</v>
      </c>
      <c r="AQ20" s="28">
        <v>2</v>
      </c>
      <c r="AY20" s="28">
        <v>1</v>
      </c>
      <c r="BM20" s="28">
        <v>1</v>
      </c>
    </row>
    <row r="21" spans="1:65" ht="17.25" customHeight="1" x14ac:dyDescent="0.25">
      <c r="A21" s="28" t="s">
        <v>348</v>
      </c>
      <c r="B21" s="52" t="s">
        <v>375</v>
      </c>
      <c r="C21" s="55">
        <f t="shared" si="0"/>
        <v>2</v>
      </c>
      <c r="AF21" s="28">
        <v>1</v>
      </c>
      <c r="AU21" s="28">
        <v>1</v>
      </c>
    </row>
    <row r="22" spans="1:65" ht="22.5" customHeight="1" x14ac:dyDescent="0.25">
      <c r="A22" s="28" t="s">
        <v>349</v>
      </c>
      <c r="B22" s="52" t="s">
        <v>376</v>
      </c>
      <c r="C22" s="55">
        <f t="shared" si="0"/>
        <v>13</v>
      </c>
      <c r="H22" s="28">
        <v>1</v>
      </c>
      <c r="I22" s="28">
        <v>1</v>
      </c>
      <c r="K22" s="28">
        <v>1</v>
      </c>
      <c r="M22" s="28">
        <v>1</v>
      </c>
      <c r="N22" s="28">
        <v>3</v>
      </c>
      <c r="O22" s="28">
        <v>2</v>
      </c>
      <c r="T22" s="28">
        <v>1</v>
      </c>
      <c r="X22" s="28">
        <v>1</v>
      </c>
      <c r="AV22" s="28">
        <v>1</v>
      </c>
      <c r="BE22" s="28">
        <v>1</v>
      </c>
    </row>
    <row r="23" spans="1:65" ht="15.75" customHeight="1" x14ac:dyDescent="0.25">
      <c r="A23" s="28" t="s">
        <v>350</v>
      </c>
      <c r="B23" s="51" t="s">
        <v>377</v>
      </c>
      <c r="C23" s="55">
        <f t="shared" si="0"/>
        <v>1</v>
      </c>
      <c r="Z23" s="59">
        <v>1</v>
      </c>
    </row>
    <row r="24" spans="1:65" ht="18" customHeight="1" x14ac:dyDescent="0.25">
      <c r="A24" s="28" t="s">
        <v>351</v>
      </c>
      <c r="B24" s="51" t="s">
        <v>378</v>
      </c>
      <c r="C24" s="55">
        <f t="shared" si="0"/>
        <v>0</v>
      </c>
    </row>
    <row r="25" spans="1:65" ht="19.5" customHeight="1" x14ac:dyDescent="0.25">
      <c r="A25" s="28" t="s">
        <v>352</v>
      </c>
      <c r="B25" s="51" t="s">
        <v>379</v>
      </c>
      <c r="C25" s="55">
        <f t="shared" si="0"/>
        <v>0</v>
      </c>
    </row>
    <row r="26" spans="1:65" ht="15.75" customHeight="1" x14ac:dyDescent="0.25">
      <c r="A26" s="28" t="s">
        <v>353</v>
      </c>
      <c r="B26" s="51" t="s">
        <v>380</v>
      </c>
      <c r="C26" s="55">
        <f t="shared" si="0"/>
        <v>1</v>
      </c>
      <c r="AW26" s="28">
        <v>1</v>
      </c>
    </row>
    <row r="27" spans="1:65" ht="15.75" customHeight="1" x14ac:dyDescent="0.25">
      <c r="B27" s="53" t="s">
        <v>381</v>
      </c>
      <c r="C27" s="55">
        <f t="shared" si="0"/>
        <v>0</v>
      </c>
    </row>
    <row r="28" spans="1:65" ht="15.75" customHeight="1" x14ac:dyDescent="0.25">
      <c r="A28" s="28" t="s">
        <v>354</v>
      </c>
      <c r="B28" s="51" t="s">
        <v>382</v>
      </c>
      <c r="C28" s="55">
        <f t="shared" si="0"/>
        <v>0</v>
      </c>
    </row>
    <row r="29" spans="1:65" ht="15.75" customHeight="1" x14ac:dyDescent="0.25">
      <c r="A29" s="28" t="s">
        <v>355</v>
      </c>
      <c r="B29" s="51" t="s">
        <v>383</v>
      </c>
      <c r="C29" s="55">
        <f t="shared" si="0"/>
        <v>0</v>
      </c>
    </row>
    <row r="30" spans="1:65" ht="15.75" customHeight="1" x14ac:dyDescent="0.25">
      <c r="A30" s="28" t="s">
        <v>414</v>
      </c>
      <c r="B30" s="51" t="s">
        <v>415</v>
      </c>
      <c r="C30" s="55">
        <f t="shared" si="0"/>
        <v>0</v>
      </c>
    </row>
    <row r="31" spans="1:65" ht="15.75" customHeight="1" x14ac:dyDescent="0.25">
      <c r="A31" s="28" t="s">
        <v>416</v>
      </c>
      <c r="B31" s="51" t="s">
        <v>417</v>
      </c>
      <c r="C31" s="55">
        <f t="shared" si="0"/>
        <v>2</v>
      </c>
      <c r="BK31" s="28">
        <v>2</v>
      </c>
    </row>
    <row r="32" spans="1:65" ht="15.75" customHeight="1" x14ac:dyDescent="0.25">
      <c r="A32" s="28" t="s">
        <v>418</v>
      </c>
      <c r="B32" s="51" t="s">
        <v>419</v>
      </c>
      <c r="C32" s="55">
        <f t="shared" si="0"/>
        <v>0</v>
      </c>
    </row>
    <row r="33" spans="1:63" ht="15.75" customHeight="1" x14ac:dyDescent="0.25">
      <c r="B33" s="51" t="s">
        <v>420</v>
      </c>
      <c r="C33" s="55">
        <f t="shared" si="0"/>
        <v>0</v>
      </c>
    </row>
    <row r="34" spans="1:63" ht="15.75" customHeight="1" x14ac:dyDescent="0.25">
      <c r="A34" s="28" t="s">
        <v>421</v>
      </c>
      <c r="B34" s="51" t="s">
        <v>422</v>
      </c>
      <c r="C34" s="55">
        <f t="shared" si="0"/>
        <v>1</v>
      </c>
      <c r="AP34" s="28">
        <v>1</v>
      </c>
    </row>
    <row r="35" spans="1:63" ht="15.75" customHeight="1" x14ac:dyDescent="0.25">
      <c r="A35" s="28" t="s">
        <v>423</v>
      </c>
      <c r="B35" s="51" t="s">
        <v>424</v>
      </c>
      <c r="C35" s="55">
        <f t="shared" si="0"/>
        <v>3</v>
      </c>
      <c r="AQ35" s="28">
        <v>3</v>
      </c>
    </row>
    <row r="36" spans="1:63" ht="15.75" customHeight="1" x14ac:dyDescent="0.25">
      <c r="A36" s="28" t="s">
        <v>425</v>
      </c>
      <c r="B36" s="51" t="s">
        <v>426</v>
      </c>
      <c r="C36" s="55">
        <f t="shared" si="0"/>
        <v>2</v>
      </c>
      <c r="AV36" s="28">
        <v>1</v>
      </c>
      <c r="BC36" s="28">
        <v>1</v>
      </c>
    </row>
    <row r="37" spans="1:63" ht="15.75" customHeight="1" x14ac:dyDescent="0.25">
      <c r="B37" s="51" t="s">
        <v>427</v>
      </c>
      <c r="C37" s="55">
        <f t="shared" si="0"/>
        <v>1</v>
      </c>
      <c r="AY37" s="28">
        <v>1</v>
      </c>
    </row>
    <row r="38" spans="1:63" ht="15.75" customHeight="1" x14ac:dyDescent="0.25">
      <c r="A38" s="28" t="s">
        <v>428</v>
      </c>
      <c r="B38" s="51" t="s">
        <v>429</v>
      </c>
      <c r="C38" s="55">
        <f t="shared" si="0"/>
        <v>13</v>
      </c>
      <c r="AZ38" s="28">
        <v>13</v>
      </c>
    </row>
    <row r="39" spans="1:63" ht="15.75" customHeight="1" x14ac:dyDescent="0.25">
      <c r="A39" s="28" t="s">
        <v>430</v>
      </c>
      <c r="B39" s="51" t="s">
        <v>431</v>
      </c>
      <c r="C39" s="55">
        <f t="shared" si="0"/>
        <v>1</v>
      </c>
      <c r="AZ39" s="28">
        <v>1</v>
      </c>
    </row>
    <row r="40" spans="1:63" ht="15.75" customHeight="1" x14ac:dyDescent="0.25">
      <c r="A40" s="28" t="s">
        <v>432</v>
      </c>
      <c r="B40" s="51" t="s">
        <v>433</v>
      </c>
      <c r="C40" s="55">
        <f t="shared" si="0"/>
        <v>1</v>
      </c>
      <c r="AZ40" s="28">
        <v>1</v>
      </c>
    </row>
    <row r="41" spans="1:63" ht="15.75" customHeight="1" x14ac:dyDescent="0.25">
      <c r="A41" s="28" t="s">
        <v>434</v>
      </c>
      <c r="B41" s="51" t="s">
        <v>435</v>
      </c>
      <c r="C41" s="55">
        <f t="shared" si="0"/>
        <v>2</v>
      </c>
      <c r="BE41" s="28">
        <v>2</v>
      </c>
    </row>
    <row r="42" spans="1:63" ht="15.75" customHeight="1" x14ac:dyDescent="0.25">
      <c r="A42" s="28" t="s">
        <v>436</v>
      </c>
      <c r="B42" s="51" t="s">
        <v>437</v>
      </c>
      <c r="BI42" s="28">
        <v>1</v>
      </c>
    </row>
    <row r="43" spans="1:63" ht="15.75" customHeight="1" x14ac:dyDescent="0.25">
      <c r="A43" s="28" t="s">
        <v>438</v>
      </c>
      <c r="B43" s="51" t="s">
        <v>439</v>
      </c>
      <c r="BJ43" s="57">
        <v>1</v>
      </c>
      <c r="BK43" s="28">
        <v>1</v>
      </c>
    </row>
    <row r="44" spans="1:63" ht="15.75" customHeight="1" x14ac:dyDescent="0.2"/>
    <row r="45" spans="1:63" ht="15.75" customHeight="1" x14ac:dyDescent="0.2"/>
    <row r="46" spans="1:63" ht="15.75" customHeight="1" x14ac:dyDescent="0.2"/>
    <row r="47" spans="1:63" ht="15.75" customHeight="1" x14ac:dyDescent="0.2"/>
    <row r="48" spans="1:6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5" r:id="rId1" xr:uid="{00000000-0004-0000-0400-000000000000}"/>
    <hyperlink ref="A10" r:id="rId2" location="main" xr:uid="{00000000-0004-0000-0400-000001000000}"/>
    <hyperlink ref="A11" r:id="rId3" xr:uid="{00000000-0004-0000-0400-000002000000}"/>
    <hyperlink ref="A12" r:id="rId4" xr:uid="{00000000-0004-0000-0400-000003000000}"/>
    <hyperlink ref="A13" r:id="rId5" xr:uid="{00000000-0004-0000-0400-000004000000}"/>
    <hyperlink ref="A17" r:id="rId6" xr:uid="{00000000-0004-0000-0400-000005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625" defaultRowHeight="15" customHeight="1" x14ac:dyDescent="0.2"/>
  <cols>
    <col min="1" max="1" width="78.625" customWidth="1"/>
    <col min="2" max="2" width="6" customWidth="1"/>
    <col min="3" max="3" width="6" hidden="1" customWidth="1"/>
    <col min="4" max="4" width="10" customWidth="1"/>
    <col min="5" max="15" width="8" customWidth="1"/>
    <col min="16" max="16" width="8.625" customWidth="1"/>
    <col min="17" max="17" width="8" customWidth="1"/>
    <col min="18" max="18" width="8.625" customWidth="1"/>
    <col min="19" max="19" width="8" customWidth="1"/>
    <col min="20" max="20" width="8.75" customWidth="1"/>
    <col min="21" max="21" width="8" customWidth="1"/>
    <col min="22" max="22" width="8.625" customWidth="1"/>
    <col min="23" max="23" width="8" customWidth="1"/>
    <col min="24" max="24" width="9" customWidth="1"/>
    <col min="25" max="25" width="8" customWidth="1"/>
    <col min="26" max="26" width="8.375" customWidth="1"/>
    <col min="27" max="27" width="8" customWidth="1"/>
    <col min="28" max="28" width="8.375" customWidth="1"/>
    <col min="29" max="29" width="8" customWidth="1"/>
    <col min="30" max="30" width="8.375" customWidth="1"/>
    <col min="31" max="31" width="8" customWidth="1"/>
    <col min="32" max="32" width="8.75" customWidth="1"/>
    <col min="33" max="33" width="8" customWidth="1"/>
    <col min="34" max="34" width="8.75" customWidth="1"/>
    <col min="35" max="35" width="8" customWidth="1"/>
    <col min="36" max="36" width="8.625" customWidth="1"/>
    <col min="37" max="37" width="8" customWidth="1"/>
    <col min="38" max="38" width="8.5" customWidth="1"/>
    <col min="39" max="39" width="8" customWidth="1"/>
    <col min="40" max="40" width="9.125" customWidth="1"/>
    <col min="41" max="41" width="8" customWidth="1"/>
    <col min="42" max="42" width="8.5" customWidth="1"/>
    <col min="43" max="43" width="8" customWidth="1"/>
    <col min="44" max="44" width="8.5" customWidth="1"/>
    <col min="45" max="45" width="8" customWidth="1"/>
    <col min="46" max="46" width="8.5" customWidth="1"/>
    <col min="47" max="47" width="8" customWidth="1"/>
    <col min="48" max="48" width="8.5" customWidth="1"/>
    <col min="49" max="49" width="8" customWidth="1"/>
    <col min="50" max="50" width="8.5" customWidth="1"/>
    <col min="51" max="51" width="8" customWidth="1"/>
    <col min="52" max="52" width="8.5" customWidth="1"/>
    <col min="53" max="53" width="7.625" customWidth="1"/>
    <col min="54" max="54" width="8.25" customWidth="1"/>
    <col min="55" max="55" width="8" customWidth="1"/>
    <col min="56" max="56" width="8.25" customWidth="1"/>
    <col min="57" max="57" width="8" customWidth="1"/>
    <col min="58" max="58" width="8.25" customWidth="1"/>
    <col min="59" max="59" width="7.625" customWidth="1"/>
    <col min="60" max="60" width="8.25" customWidth="1"/>
    <col min="61" max="61" width="7.625" customWidth="1"/>
    <col min="62" max="62" width="8.25" customWidth="1"/>
    <col min="63" max="63" width="7.625" customWidth="1"/>
    <col min="64" max="64" width="8.25" customWidth="1"/>
    <col min="65" max="65" width="7.625" customWidth="1"/>
    <col min="66" max="66" width="8.25" customWidth="1"/>
    <col min="67" max="67" width="7.625" customWidth="1"/>
    <col min="68" max="68" width="8.25" customWidth="1"/>
    <col min="69" max="69" width="7.625" customWidth="1"/>
    <col min="70" max="70" width="8.25" customWidth="1"/>
    <col min="71" max="71" width="7.625" customWidth="1"/>
    <col min="72" max="72" width="8.25" customWidth="1"/>
    <col min="73" max="73" width="7.625" customWidth="1"/>
    <col min="74" max="74" width="8.75" customWidth="1"/>
    <col min="75" max="75" width="7.625" customWidth="1"/>
    <col min="76" max="76" width="8.875" customWidth="1"/>
    <col min="77" max="77" width="7.625" customWidth="1"/>
    <col min="78" max="78" width="8.875" customWidth="1"/>
    <col min="79" max="79" width="8" customWidth="1"/>
  </cols>
  <sheetData>
    <row r="1" spans="1:79" x14ac:dyDescent="0.25">
      <c r="B1" s="3" t="s">
        <v>2</v>
      </c>
      <c r="C1" s="30"/>
      <c r="D1" s="73" t="s">
        <v>221</v>
      </c>
      <c r="E1" s="74"/>
      <c r="F1" s="73" t="s">
        <v>222</v>
      </c>
      <c r="G1" s="74"/>
      <c r="H1" s="73" t="s">
        <v>223</v>
      </c>
      <c r="I1" s="74"/>
      <c r="J1" s="73" t="s">
        <v>387</v>
      </c>
      <c r="K1" s="74"/>
      <c r="L1" s="73" t="s">
        <v>65</v>
      </c>
      <c r="M1" s="74"/>
      <c r="N1" s="73" t="s">
        <v>225</v>
      </c>
      <c r="O1" s="74"/>
      <c r="P1" s="73" t="s">
        <v>226</v>
      </c>
      <c r="Q1" s="74"/>
      <c r="R1" s="73" t="s">
        <v>62</v>
      </c>
      <c r="S1" s="74"/>
      <c r="T1" s="73" t="s">
        <v>64</v>
      </c>
      <c r="U1" s="74"/>
      <c r="V1" s="73" t="s">
        <v>68</v>
      </c>
      <c r="W1" s="74"/>
      <c r="X1" s="73" t="s">
        <v>66</v>
      </c>
      <c r="Y1" s="74"/>
      <c r="Z1" s="73" t="s">
        <v>227</v>
      </c>
      <c r="AA1" s="74"/>
      <c r="AB1" s="73" t="s">
        <v>228</v>
      </c>
      <c r="AC1" s="74"/>
      <c r="AD1" s="73" t="s">
        <v>229</v>
      </c>
      <c r="AE1" s="74"/>
      <c r="AF1" s="73" t="s">
        <v>230</v>
      </c>
      <c r="AG1" s="74"/>
      <c r="AH1" s="73" t="s">
        <v>63</v>
      </c>
      <c r="AI1" s="74"/>
      <c r="AJ1" s="73" t="s">
        <v>231</v>
      </c>
      <c r="AK1" s="74"/>
      <c r="AL1" s="73" t="s">
        <v>232</v>
      </c>
      <c r="AM1" s="74"/>
      <c r="AN1" s="73" t="s">
        <v>233</v>
      </c>
      <c r="AO1" s="74"/>
      <c r="AP1" s="73" t="s">
        <v>234</v>
      </c>
      <c r="AQ1" s="74"/>
      <c r="AR1" s="73" t="s">
        <v>235</v>
      </c>
      <c r="AS1" s="74"/>
      <c r="AT1" s="73" t="s">
        <v>236</v>
      </c>
      <c r="AU1" s="74"/>
      <c r="AV1" s="73" t="s">
        <v>237</v>
      </c>
      <c r="AW1" s="74"/>
      <c r="AX1" s="73" t="s">
        <v>238</v>
      </c>
      <c r="AY1" s="74"/>
      <c r="AZ1" s="73" t="s">
        <v>239</v>
      </c>
      <c r="BA1" s="74"/>
      <c r="BB1" s="73" t="s">
        <v>240</v>
      </c>
      <c r="BC1" s="74"/>
      <c r="BD1" s="73" t="s">
        <v>241</v>
      </c>
      <c r="BE1" s="74"/>
      <c r="BF1" s="73" t="s">
        <v>132</v>
      </c>
      <c r="BG1" s="74"/>
      <c r="BH1" s="73" t="s">
        <v>242</v>
      </c>
      <c r="BI1" s="74"/>
      <c r="BJ1" s="73" t="s">
        <v>129</v>
      </c>
      <c r="BK1" s="74"/>
      <c r="BL1" s="73" t="s">
        <v>243</v>
      </c>
      <c r="BM1" s="74"/>
      <c r="BN1" s="73" t="s">
        <v>244</v>
      </c>
      <c r="BO1" s="74"/>
      <c r="BP1" s="73" t="s">
        <v>245</v>
      </c>
      <c r="BQ1" s="74"/>
      <c r="BR1" s="73" t="s">
        <v>246</v>
      </c>
      <c r="BS1" s="74"/>
      <c r="BT1" s="73" t="s">
        <v>247</v>
      </c>
      <c r="BU1" s="74"/>
      <c r="BV1" s="80" t="s">
        <v>248</v>
      </c>
      <c r="BW1" s="78"/>
      <c r="BX1" s="73" t="s">
        <v>249</v>
      </c>
      <c r="BY1" s="74"/>
      <c r="BZ1" s="73" t="s">
        <v>250</v>
      </c>
      <c r="CA1" s="74"/>
    </row>
    <row r="2" spans="1:79" ht="19.5" x14ac:dyDescent="0.3">
      <c r="A2" s="4" t="s">
        <v>440</v>
      </c>
      <c r="B2" s="3" t="s">
        <v>4</v>
      </c>
      <c r="C2" s="3"/>
      <c r="D2" s="3" t="s">
        <v>206</v>
      </c>
      <c r="E2" s="3" t="s">
        <v>4</v>
      </c>
      <c r="F2" s="3" t="s">
        <v>206</v>
      </c>
      <c r="G2" s="3" t="s">
        <v>4</v>
      </c>
      <c r="H2" s="3" t="s">
        <v>206</v>
      </c>
      <c r="I2" s="3" t="s">
        <v>4</v>
      </c>
      <c r="J2" s="3" t="s">
        <v>206</v>
      </c>
      <c r="K2" s="3" t="s">
        <v>4</v>
      </c>
      <c r="L2" s="3" t="s">
        <v>206</v>
      </c>
      <c r="M2" s="3" t="s">
        <v>4</v>
      </c>
      <c r="N2" s="3" t="s">
        <v>206</v>
      </c>
      <c r="O2" s="3" t="s">
        <v>4</v>
      </c>
      <c r="P2" s="3" t="s">
        <v>206</v>
      </c>
      <c r="Q2" s="3" t="s">
        <v>4</v>
      </c>
      <c r="R2" s="3" t="s">
        <v>206</v>
      </c>
      <c r="S2" s="3" t="s">
        <v>4</v>
      </c>
      <c r="T2" s="3" t="s">
        <v>206</v>
      </c>
      <c r="U2" s="3" t="s">
        <v>4</v>
      </c>
      <c r="V2" s="3" t="s">
        <v>206</v>
      </c>
      <c r="W2" s="3" t="s">
        <v>4</v>
      </c>
      <c r="X2" s="3" t="s">
        <v>206</v>
      </c>
      <c r="Y2" s="3" t="s">
        <v>4</v>
      </c>
      <c r="Z2" s="3" t="s">
        <v>206</v>
      </c>
      <c r="AA2" s="3" t="s">
        <v>4</v>
      </c>
      <c r="AB2" s="3" t="s">
        <v>206</v>
      </c>
      <c r="AC2" s="3" t="s">
        <v>4</v>
      </c>
      <c r="AD2" s="3" t="s">
        <v>206</v>
      </c>
      <c r="AE2" s="3" t="s">
        <v>4</v>
      </c>
      <c r="AF2" s="3" t="s">
        <v>206</v>
      </c>
      <c r="AG2" s="3" t="s">
        <v>4</v>
      </c>
      <c r="AH2" s="3" t="s">
        <v>206</v>
      </c>
      <c r="AI2" s="3" t="s">
        <v>4</v>
      </c>
      <c r="AJ2" s="3" t="s">
        <v>206</v>
      </c>
      <c r="AK2" s="3" t="s">
        <v>4</v>
      </c>
      <c r="AL2" s="3" t="s">
        <v>206</v>
      </c>
      <c r="AM2" s="3" t="s">
        <v>4</v>
      </c>
      <c r="AN2" s="3" t="s">
        <v>206</v>
      </c>
      <c r="AO2" s="3" t="s">
        <v>4</v>
      </c>
      <c r="AP2" s="3" t="s">
        <v>206</v>
      </c>
      <c r="AQ2" s="3" t="s">
        <v>4</v>
      </c>
      <c r="AR2" s="3" t="s">
        <v>206</v>
      </c>
      <c r="AS2" s="3" t="s">
        <v>4</v>
      </c>
      <c r="AT2" s="3" t="s">
        <v>206</v>
      </c>
      <c r="AU2" s="3" t="s">
        <v>4</v>
      </c>
      <c r="AV2" s="3" t="s">
        <v>206</v>
      </c>
      <c r="AW2" s="3" t="s">
        <v>4</v>
      </c>
      <c r="AX2" s="3" t="s">
        <v>206</v>
      </c>
      <c r="AY2" s="3" t="s">
        <v>4</v>
      </c>
      <c r="AZ2" s="3" t="s">
        <v>206</v>
      </c>
      <c r="BA2" s="3" t="s">
        <v>4</v>
      </c>
      <c r="BB2" s="3" t="s">
        <v>206</v>
      </c>
      <c r="BC2" s="3" t="s">
        <v>4</v>
      </c>
      <c r="BD2" s="3" t="s">
        <v>206</v>
      </c>
      <c r="BE2" s="3" t="s">
        <v>4</v>
      </c>
      <c r="BF2" s="3" t="s">
        <v>206</v>
      </c>
      <c r="BG2" s="3" t="s">
        <v>4</v>
      </c>
      <c r="BH2" s="3" t="s">
        <v>206</v>
      </c>
      <c r="BI2" s="3" t="s">
        <v>4</v>
      </c>
      <c r="BJ2" s="3" t="s">
        <v>206</v>
      </c>
      <c r="BK2" s="3" t="s">
        <v>4</v>
      </c>
      <c r="BL2" s="3" t="s">
        <v>206</v>
      </c>
      <c r="BM2" s="3" t="s">
        <v>4</v>
      </c>
      <c r="BN2" s="3" t="s">
        <v>206</v>
      </c>
      <c r="BO2" s="3" t="s">
        <v>4</v>
      </c>
      <c r="BP2" s="3" t="s">
        <v>206</v>
      </c>
      <c r="BQ2" s="3" t="s">
        <v>4</v>
      </c>
      <c r="BR2" s="3" t="s">
        <v>206</v>
      </c>
      <c r="BS2" s="3" t="s">
        <v>4</v>
      </c>
      <c r="BT2" s="3" t="s">
        <v>206</v>
      </c>
      <c r="BU2" s="3" t="s">
        <v>4</v>
      </c>
      <c r="BV2" s="3" t="s">
        <v>206</v>
      </c>
      <c r="BW2" s="3" t="s">
        <v>4</v>
      </c>
      <c r="BX2" s="3" t="s">
        <v>206</v>
      </c>
      <c r="BY2" s="3" t="s">
        <v>4</v>
      </c>
      <c r="BZ2" s="3" t="s">
        <v>206</v>
      </c>
      <c r="CA2" s="3" t="s">
        <v>4</v>
      </c>
    </row>
    <row r="3" spans="1:79" x14ac:dyDescent="0.25">
      <c r="A3" s="32" t="s">
        <v>2</v>
      </c>
      <c r="B3" s="7">
        <f>SUM(B5:B28)</f>
        <v>240</v>
      </c>
      <c r="C3" s="27"/>
      <c r="E3" s="27">
        <f>SUM(E5:E28)</f>
        <v>212</v>
      </c>
      <c r="G3" s="27">
        <f>SUM(G5:G28)</f>
        <v>66.599999999999994</v>
      </c>
      <c r="I3" s="27">
        <f>SUM(I5:I28)</f>
        <v>184.5</v>
      </c>
      <c r="K3" s="27">
        <f>SUM(K5:K28)</f>
        <v>201.7</v>
      </c>
      <c r="M3" s="27">
        <f>SUM(M5:M28)</f>
        <v>178.55</v>
      </c>
      <c r="O3" s="27">
        <f>SUM(O5:O28)</f>
        <v>40</v>
      </c>
      <c r="Q3" s="27">
        <f>SUM(Q5:Q28)</f>
        <v>159.5</v>
      </c>
      <c r="S3" s="27">
        <f>SUM(S5:S28)</f>
        <v>205</v>
      </c>
      <c r="U3" s="27">
        <f>SUM(U5:U28)</f>
        <v>59.4</v>
      </c>
      <c r="W3" s="27">
        <f>SUM(W5:W28)</f>
        <v>229.45</v>
      </c>
      <c r="Y3" s="27">
        <f>SUM(Y5:Y28)</f>
        <v>191</v>
      </c>
      <c r="AA3" s="27">
        <f>SUM(AA5:AA28)</f>
        <v>103.5</v>
      </c>
      <c r="AC3" s="27">
        <f>SUM(AC5:AC28)</f>
        <v>207.5</v>
      </c>
      <c r="AE3" s="27">
        <f>SUM(AE5:AE28)</f>
        <v>139.5</v>
      </c>
      <c r="AG3" s="27">
        <f>SUM(AG5:AG28)</f>
        <v>24</v>
      </c>
      <c r="AI3" s="27">
        <f>SUM(AI5:AI28)</f>
        <v>137.5</v>
      </c>
      <c r="AK3" s="27">
        <f>SUM(AK5:AK28)</f>
        <v>159.5</v>
      </c>
      <c r="AM3" s="27">
        <f>SUM(AM5:AM28)</f>
        <v>206.6</v>
      </c>
      <c r="AO3" s="27">
        <f>SUM(AO5:AO28)</f>
        <v>133</v>
      </c>
      <c r="AQ3" s="27">
        <f>SUM(AQ5:AQ28)</f>
        <v>210.95</v>
      </c>
      <c r="AS3" s="27">
        <f>SUM(AS5:AS28)</f>
        <v>5</v>
      </c>
      <c r="AU3" s="27">
        <f>SUM(AU5:AU28)</f>
        <v>151</v>
      </c>
      <c r="AW3" s="27">
        <f>SUM(AW5:AW28)</f>
        <v>209.5</v>
      </c>
      <c r="AY3" s="27">
        <f>SUM(AY5:AY28)</f>
        <v>17</v>
      </c>
      <c r="BA3" s="27">
        <f>SUM(BA5:BA28)</f>
        <v>204</v>
      </c>
      <c r="BC3" s="27">
        <f>SUM(BC5:BC28)</f>
        <v>25</v>
      </c>
      <c r="BE3" s="27">
        <f>SUM(BE5:BE28)</f>
        <v>167.5</v>
      </c>
      <c r="BG3" s="27">
        <f>SUM(BG5:BG28)</f>
        <v>223.8</v>
      </c>
      <c r="BI3" s="27">
        <f>SUM(BI5:BI28)</f>
        <v>112.5</v>
      </c>
      <c r="BK3" s="27">
        <f>SUM(BK5:BK28)</f>
        <v>233.44300000000001</v>
      </c>
      <c r="BM3" s="27">
        <f>SUM(BM5:BM28)</f>
        <v>125.5</v>
      </c>
      <c r="BO3" s="27">
        <f>SUM(BO5:BO28)</f>
        <v>153.5</v>
      </c>
      <c r="BQ3" s="27">
        <f>SUM(BQ5:BQ28)</f>
        <v>126</v>
      </c>
      <c r="BS3" s="27">
        <f>SUM(BS5:BS28)</f>
        <v>198</v>
      </c>
      <c r="BU3" s="27">
        <f>SUM(BU5:BU28)</f>
        <v>201.5</v>
      </c>
      <c r="BW3" s="27">
        <f>SUM(BW5:BW28)</f>
        <v>158.5</v>
      </c>
      <c r="BY3" s="27">
        <f>SUM(BY5:BY28)</f>
        <v>179</v>
      </c>
      <c r="CA3" s="27">
        <f>SUM(CA5:CA28)</f>
        <v>103.5</v>
      </c>
    </row>
    <row r="4" spans="1:79" ht="19.5" x14ac:dyDescent="0.3">
      <c r="A4" s="8" t="s">
        <v>441</v>
      </c>
      <c r="B4" s="9"/>
      <c r="C4" s="33"/>
      <c r="E4" s="34">
        <f>E3/$B$3</f>
        <v>0.8833333333333333</v>
      </c>
      <c r="G4" s="34">
        <f>G3/$B$3</f>
        <v>0.27749999999999997</v>
      </c>
      <c r="I4" s="34">
        <f>I3/$B$3</f>
        <v>0.76875000000000004</v>
      </c>
      <c r="K4" s="34">
        <f>K3/$B$3</f>
        <v>0.84041666666666659</v>
      </c>
      <c r="M4" s="34">
        <f>M3/$B$3</f>
        <v>0.74395833333333339</v>
      </c>
      <c r="O4" s="34">
        <f>O3/$B$3</f>
        <v>0.16666666666666666</v>
      </c>
      <c r="Q4" s="34">
        <f>Q3/$B$3</f>
        <v>0.6645833333333333</v>
      </c>
      <c r="S4" s="34">
        <f>S3/$B$3</f>
        <v>0.85416666666666663</v>
      </c>
      <c r="U4" s="34">
        <f>U3/$B$3</f>
        <v>0.2475</v>
      </c>
      <c r="W4" s="34">
        <f>W3/$B$3</f>
        <v>0.95604166666666657</v>
      </c>
      <c r="Y4" s="34">
        <f>Y3/$B$3</f>
        <v>0.79583333333333328</v>
      </c>
      <c r="AA4" s="34">
        <f>AA3/$B$3</f>
        <v>0.43125000000000002</v>
      </c>
      <c r="AC4" s="34">
        <f>AC3/$B$3</f>
        <v>0.86458333333333337</v>
      </c>
      <c r="AE4" s="34">
        <f>AE3/$B$3</f>
        <v>0.58125000000000004</v>
      </c>
      <c r="AG4" s="34">
        <f>AG3/$B$3</f>
        <v>0.1</v>
      </c>
      <c r="AI4" s="34">
        <f>AI3/$B$3</f>
        <v>0.57291666666666663</v>
      </c>
      <c r="AK4" s="34">
        <f>AK3/$B$3</f>
        <v>0.6645833333333333</v>
      </c>
      <c r="AM4" s="34">
        <f>AM3/$B$3</f>
        <v>0.86083333333333334</v>
      </c>
      <c r="AO4" s="34">
        <f>AO3/$B$3</f>
        <v>0.5541666666666667</v>
      </c>
      <c r="AQ4" s="34">
        <f>AQ3/$B$3</f>
        <v>0.87895833333333329</v>
      </c>
      <c r="AS4" s="34">
        <f>AS3/$B$3</f>
        <v>2.0833333333333332E-2</v>
      </c>
      <c r="AU4" s="34">
        <f>AU3/$B$3</f>
        <v>0.62916666666666665</v>
      </c>
      <c r="AW4" s="34">
        <f>AW3/$B$3</f>
        <v>0.87291666666666667</v>
      </c>
      <c r="AY4" s="34">
        <f>AY3/$B$3</f>
        <v>7.0833333333333331E-2</v>
      </c>
      <c r="BA4" s="34">
        <f>BA3/$B$3</f>
        <v>0.85</v>
      </c>
      <c r="BC4" s="34">
        <f>BC3/$B$3</f>
        <v>0.10416666666666667</v>
      </c>
      <c r="BE4" s="34">
        <f>BE3/$B$3</f>
        <v>0.69791666666666663</v>
      </c>
      <c r="BG4" s="34">
        <f>BG3/$B$3</f>
        <v>0.9325</v>
      </c>
      <c r="BI4" s="34">
        <f>BI3/$B$3</f>
        <v>0.46875</v>
      </c>
      <c r="BK4" s="34">
        <f>BK3/$B$3</f>
        <v>0.97267916666666676</v>
      </c>
      <c r="BM4" s="34">
        <f>BM3/$B$3</f>
        <v>0.5229166666666667</v>
      </c>
      <c r="BO4" s="34">
        <f>BO3/$B$3</f>
        <v>0.63958333333333328</v>
      </c>
      <c r="BQ4" s="34">
        <f>BQ3/$B$3</f>
        <v>0.52500000000000002</v>
      </c>
      <c r="BS4" s="34">
        <f>BS3/$B$3</f>
        <v>0.82499999999999996</v>
      </c>
      <c r="BU4" s="34">
        <f>BU3/$B$3</f>
        <v>0.83958333333333335</v>
      </c>
      <c r="BW4" s="34">
        <f>BW3/$B$3</f>
        <v>0.66041666666666665</v>
      </c>
      <c r="BY4" s="34">
        <f>BY3/$B$3</f>
        <v>0.74583333333333335</v>
      </c>
      <c r="CA4" s="34">
        <f>CA3/$B$3</f>
        <v>0.43125000000000002</v>
      </c>
    </row>
    <row r="5" spans="1:79" x14ac:dyDescent="0.25">
      <c r="A5" s="12" t="s">
        <v>442</v>
      </c>
      <c r="B5" s="13">
        <v>30</v>
      </c>
      <c r="C5" s="35">
        <f t="shared" ref="C5:C9" si="0">B5/$B$3</f>
        <v>0.125</v>
      </c>
      <c r="D5" s="27" t="s">
        <v>207</v>
      </c>
      <c r="E5" s="27">
        <f>IF(D5="Y",B5,0)</f>
        <v>30</v>
      </c>
      <c r="F5" s="27" t="s">
        <v>207</v>
      </c>
      <c r="G5" s="27">
        <f>IF(F5="Y",$B5,0)</f>
        <v>30</v>
      </c>
      <c r="H5" s="27" t="s">
        <v>207</v>
      </c>
      <c r="I5" s="27">
        <f>IF(H5="Y",$B5,0)</f>
        <v>30</v>
      </c>
      <c r="J5" s="27" t="s">
        <v>207</v>
      </c>
      <c r="K5" s="27">
        <f>IF(J5="Y",$B5,0)</f>
        <v>30</v>
      </c>
      <c r="L5" s="27" t="s">
        <v>208</v>
      </c>
      <c r="M5" s="27">
        <f>IF(L5="Y",$B5,0)</f>
        <v>0</v>
      </c>
      <c r="N5" s="27" t="s">
        <v>208</v>
      </c>
      <c r="O5" s="27">
        <f>IF(N5="Y",$B5,0)</f>
        <v>0</v>
      </c>
      <c r="P5" s="27" t="s">
        <v>207</v>
      </c>
      <c r="Q5" s="27">
        <f>IF(P5="Y",$B5,0)</f>
        <v>30</v>
      </c>
      <c r="R5" s="27" t="s">
        <v>207</v>
      </c>
      <c r="S5" s="27">
        <f>IF(R5="Y",$B5,0)</f>
        <v>30</v>
      </c>
      <c r="T5" s="27" t="s">
        <v>208</v>
      </c>
      <c r="U5" s="27">
        <f>IF(T5="Y",$B5,0)</f>
        <v>0</v>
      </c>
      <c r="V5" s="27" t="s">
        <v>209</v>
      </c>
      <c r="W5" s="27">
        <f>IF(V5="Y",$B5,0)</f>
        <v>30</v>
      </c>
      <c r="X5" s="27" t="s">
        <v>209</v>
      </c>
      <c r="Y5" s="27">
        <f>IF(X5="Y",$B5,0)</f>
        <v>30</v>
      </c>
      <c r="Z5" s="27" t="s">
        <v>209</v>
      </c>
      <c r="AA5" s="27">
        <f>IF(Z5="Y",$B5,0)</f>
        <v>30</v>
      </c>
      <c r="AB5" s="27" t="s">
        <v>209</v>
      </c>
      <c r="AC5" s="27">
        <f>IF(AB5="Y",$B5,0)</f>
        <v>30</v>
      </c>
      <c r="AD5" s="27" t="s">
        <v>208</v>
      </c>
      <c r="AE5" s="27">
        <f>IF(AD5="Y",$B5,0)</f>
        <v>0</v>
      </c>
      <c r="AF5" s="27" t="s">
        <v>208</v>
      </c>
      <c r="AG5" s="27">
        <f>IF(AF5="Y",$B5,0)</f>
        <v>0</v>
      </c>
      <c r="AH5" s="27" t="s">
        <v>207</v>
      </c>
      <c r="AI5" s="27">
        <f>IF(AH5="Y",$B5,0)</f>
        <v>30</v>
      </c>
      <c r="AJ5" s="27" t="s">
        <v>207</v>
      </c>
      <c r="AK5" s="27">
        <f>IF(AJ5="Y",$B5,0)</f>
        <v>30</v>
      </c>
      <c r="AL5" s="27" t="s">
        <v>207</v>
      </c>
      <c r="AM5" s="27">
        <f>IF(AL5="Y",$B5,0)</f>
        <v>30</v>
      </c>
      <c r="AN5" s="27" t="s">
        <v>207</v>
      </c>
      <c r="AO5" s="27">
        <f>IF(AN5="Y",$B5,0)</f>
        <v>30</v>
      </c>
      <c r="AP5" s="27" t="s">
        <v>207</v>
      </c>
      <c r="AQ5" s="27">
        <f>IF(AP5="Y",$B5,0)</f>
        <v>30</v>
      </c>
      <c r="AR5" s="27" t="s">
        <v>208</v>
      </c>
      <c r="AS5" s="27">
        <f>IF(AR5="Y",$B5,0)</f>
        <v>0</v>
      </c>
      <c r="AT5" s="27" t="s">
        <v>207</v>
      </c>
      <c r="AU5" s="27">
        <f>IF(AT5="Y",$B5,0)</f>
        <v>30</v>
      </c>
      <c r="AV5" s="27" t="s">
        <v>207</v>
      </c>
      <c r="AW5" s="27">
        <f>IF(AV5="Y",$B5,0)</f>
        <v>30</v>
      </c>
      <c r="AX5" s="27" t="s">
        <v>208</v>
      </c>
      <c r="AY5" s="27">
        <f>IF(AX5="Y",$B5,0)</f>
        <v>0</v>
      </c>
      <c r="AZ5" s="27" t="s">
        <v>207</v>
      </c>
      <c r="BA5" s="27">
        <f>IF(AZ5="Y",$B5,0)</f>
        <v>30</v>
      </c>
      <c r="BB5" s="27" t="s">
        <v>208</v>
      </c>
      <c r="BC5" s="27">
        <f>IF(BB5="Y",$B5,0)</f>
        <v>0</v>
      </c>
      <c r="BD5" s="27" t="s">
        <v>207</v>
      </c>
      <c r="BE5" s="27">
        <f>IF(BD5="Y",$B5,0)</f>
        <v>30</v>
      </c>
      <c r="BF5" s="27" t="s">
        <v>207</v>
      </c>
      <c r="BG5" s="27">
        <f>IF(BF5="Y",$B5,0)</f>
        <v>30</v>
      </c>
      <c r="BH5" s="27" t="s">
        <v>207</v>
      </c>
      <c r="BI5" s="27">
        <f>IF(BH5="Y",$B5,0)</f>
        <v>30</v>
      </c>
      <c r="BJ5" s="27" t="s">
        <v>207</v>
      </c>
      <c r="BK5" s="27">
        <f>IF(BJ5="Y",$B5,0)</f>
        <v>30</v>
      </c>
      <c r="BL5" s="27" t="s">
        <v>207</v>
      </c>
      <c r="BM5" s="27">
        <f>IF(BL5="Y",$B5,0)</f>
        <v>30</v>
      </c>
      <c r="BN5" s="27" t="s">
        <v>207</v>
      </c>
      <c r="BO5" s="27">
        <f>IF(BN5="Y",$B5,0)</f>
        <v>30</v>
      </c>
      <c r="BP5" s="27" t="s">
        <v>207</v>
      </c>
      <c r="BQ5" s="27">
        <f>IF(BP5="Y",$B5,0)</f>
        <v>30</v>
      </c>
      <c r="BR5" s="27" t="s">
        <v>207</v>
      </c>
      <c r="BS5" s="27">
        <f>IF(BR5="Y",$B5,0)</f>
        <v>30</v>
      </c>
      <c r="BT5" s="27" t="s">
        <v>207</v>
      </c>
      <c r="BU5" s="27">
        <f>IF(BT5="Y",$B5,0)</f>
        <v>30</v>
      </c>
      <c r="BV5" s="27" t="s">
        <v>207</v>
      </c>
      <c r="BW5" s="27">
        <f>IF(BV5="Y",$B5,0)</f>
        <v>30</v>
      </c>
      <c r="BX5" s="27" t="s">
        <v>207</v>
      </c>
      <c r="BY5" s="27">
        <f>IF(BX5="Y",$B5,0)</f>
        <v>30</v>
      </c>
      <c r="BZ5" s="27" t="s">
        <v>207</v>
      </c>
      <c r="CA5" s="27">
        <f>IF(BZ5="Y",$B5,0)</f>
        <v>30</v>
      </c>
    </row>
    <row r="6" spans="1:79" x14ac:dyDescent="0.25">
      <c r="A6" s="12" t="s">
        <v>306</v>
      </c>
      <c r="B6" s="13">
        <v>5</v>
      </c>
      <c r="C6" s="35">
        <f t="shared" si="0"/>
        <v>2.0833333333333332E-2</v>
      </c>
      <c r="D6" s="36">
        <v>1</v>
      </c>
      <c r="E6" s="27">
        <f>D6*B6</f>
        <v>5</v>
      </c>
      <c r="F6" s="36">
        <v>1</v>
      </c>
      <c r="G6" s="27">
        <f>F6*E6</f>
        <v>5</v>
      </c>
      <c r="H6" s="36">
        <v>1</v>
      </c>
      <c r="I6" s="27">
        <f>H6*$B6</f>
        <v>5</v>
      </c>
      <c r="J6" s="36">
        <v>1</v>
      </c>
      <c r="K6" s="27">
        <f>J6*$B6</f>
        <v>5</v>
      </c>
      <c r="L6" s="36">
        <v>1</v>
      </c>
      <c r="M6" s="27">
        <f>L6*$B6</f>
        <v>5</v>
      </c>
      <c r="N6" s="36">
        <v>0</v>
      </c>
      <c r="O6" s="27">
        <f>N6*$B6</f>
        <v>0</v>
      </c>
      <c r="P6" s="36">
        <v>1</v>
      </c>
      <c r="Q6" s="27">
        <f>P6*$B6</f>
        <v>5</v>
      </c>
      <c r="R6" s="36">
        <v>1</v>
      </c>
      <c r="S6" s="27">
        <f>R6*$B6</f>
        <v>5</v>
      </c>
      <c r="T6" s="36">
        <v>1</v>
      </c>
      <c r="U6" s="27">
        <f>T6*$B6</f>
        <v>5</v>
      </c>
      <c r="V6" s="36">
        <v>1</v>
      </c>
      <c r="W6" s="27">
        <f>V6*$B6</f>
        <v>5</v>
      </c>
      <c r="X6" s="36">
        <v>0.7</v>
      </c>
      <c r="Y6" s="27">
        <f>X6*$B6</f>
        <v>3.5</v>
      </c>
      <c r="Z6" s="36">
        <v>1</v>
      </c>
      <c r="AA6" s="27">
        <f>Z6*$B6</f>
        <v>5</v>
      </c>
      <c r="AB6" s="36">
        <v>1</v>
      </c>
      <c r="AC6" s="27">
        <f>AB6*$B6</f>
        <v>5</v>
      </c>
      <c r="AD6" s="36">
        <v>1</v>
      </c>
      <c r="AE6" s="27">
        <f>AD6*$B6</f>
        <v>5</v>
      </c>
      <c r="AF6" s="36">
        <v>1</v>
      </c>
      <c r="AG6" s="27">
        <f>AF6*$B6</f>
        <v>5</v>
      </c>
      <c r="AH6" s="36">
        <v>1</v>
      </c>
      <c r="AI6" s="27">
        <f>AH6*$B6</f>
        <v>5</v>
      </c>
      <c r="AJ6" s="36">
        <v>1</v>
      </c>
      <c r="AK6" s="27">
        <f>AJ6*$B6</f>
        <v>5</v>
      </c>
      <c r="AL6" s="36">
        <v>0.7</v>
      </c>
      <c r="AM6" s="27">
        <f>AL6*$B6</f>
        <v>3.5</v>
      </c>
      <c r="AN6" s="36">
        <v>1</v>
      </c>
      <c r="AO6" s="27">
        <f>AN6*$B6</f>
        <v>5</v>
      </c>
      <c r="AP6" s="36">
        <v>1</v>
      </c>
      <c r="AQ6" s="27">
        <f>AP6*$B6</f>
        <v>5</v>
      </c>
      <c r="AR6" s="36">
        <v>1</v>
      </c>
      <c r="AS6" s="27">
        <f>AR6*$B6</f>
        <v>5</v>
      </c>
      <c r="AT6" s="36">
        <v>1</v>
      </c>
      <c r="AU6" s="27">
        <f>AT6*$B6</f>
        <v>5</v>
      </c>
      <c r="AV6" s="36">
        <v>1</v>
      </c>
      <c r="AW6" s="27">
        <f>AV6*$B6</f>
        <v>5</v>
      </c>
      <c r="AX6" s="36">
        <v>1</v>
      </c>
      <c r="AY6" s="27">
        <f>AX6*$B6</f>
        <v>5</v>
      </c>
      <c r="AZ6" s="36">
        <v>1</v>
      </c>
      <c r="BA6" s="27">
        <f>AZ6*$B6</f>
        <v>5</v>
      </c>
      <c r="BB6" s="36">
        <v>1</v>
      </c>
      <c r="BC6" s="27">
        <f>BB6*$B6</f>
        <v>5</v>
      </c>
      <c r="BD6" s="36">
        <v>1</v>
      </c>
      <c r="BE6" s="27">
        <f>BD6*$B6</f>
        <v>5</v>
      </c>
      <c r="BF6" s="36">
        <v>0.7</v>
      </c>
      <c r="BG6" s="27">
        <f>BF6*$B6</f>
        <v>3.5</v>
      </c>
      <c r="BH6" s="36">
        <v>1</v>
      </c>
      <c r="BI6" s="27">
        <f>BH6*$B6</f>
        <v>5</v>
      </c>
      <c r="BJ6" s="36">
        <v>1</v>
      </c>
      <c r="BK6" s="27">
        <f>BJ6*$B6</f>
        <v>5</v>
      </c>
      <c r="BL6" s="36">
        <v>1</v>
      </c>
      <c r="BM6" s="27">
        <f>BL6*$B6</f>
        <v>5</v>
      </c>
      <c r="BN6" s="36">
        <v>1</v>
      </c>
      <c r="BO6" s="27">
        <f>BN6*$B6</f>
        <v>5</v>
      </c>
      <c r="BP6" s="36">
        <v>1</v>
      </c>
      <c r="BQ6" s="27">
        <f>BP6*$B6</f>
        <v>5</v>
      </c>
      <c r="BR6" s="36">
        <v>0.7</v>
      </c>
      <c r="BS6" s="27">
        <f>BR6*$B6</f>
        <v>3.5</v>
      </c>
      <c r="BT6" s="36">
        <v>1</v>
      </c>
      <c r="BU6" s="27">
        <f>BT6*$B6</f>
        <v>5</v>
      </c>
      <c r="BV6" s="36">
        <v>1</v>
      </c>
      <c r="BW6" s="27">
        <f>BV6*$B6</f>
        <v>5</v>
      </c>
      <c r="BX6" s="36">
        <v>1</v>
      </c>
      <c r="BY6" s="27">
        <f>BX6*$B6</f>
        <v>5</v>
      </c>
      <c r="BZ6" s="36">
        <v>1</v>
      </c>
      <c r="CA6" s="27">
        <f>BZ6*$B6</f>
        <v>5</v>
      </c>
    </row>
    <row r="7" spans="1:79" x14ac:dyDescent="0.25">
      <c r="A7" s="12" t="s">
        <v>443</v>
      </c>
      <c r="B7" s="13">
        <v>5</v>
      </c>
      <c r="C7" s="35">
        <f t="shared" si="0"/>
        <v>2.0833333333333332E-2</v>
      </c>
      <c r="D7" s="27" t="s">
        <v>207</v>
      </c>
      <c r="E7" s="27">
        <f>IF(D7="Y",B7,0)</f>
        <v>5</v>
      </c>
      <c r="F7" s="27" t="s">
        <v>207</v>
      </c>
      <c r="G7" s="27">
        <f>IF(F7="Y",$B7,0)</f>
        <v>5</v>
      </c>
      <c r="H7" s="27" t="s">
        <v>207</v>
      </c>
      <c r="I7" s="27">
        <f>IF(H7="Y",$B7,0)</f>
        <v>5</v>
      </c>
      <c r="J7" s="27" t="s">
        <v>207</v>
      </c>
      <c r="K7" s="27">
        <f>IF(J7="Y",$B7,0)</f>
        <v>5</v>
      </c>
      <c r="L7" s="27" t="s">
        <v>207</v>
      </c>
      <c r="M7" s="27">
        <f>IF(L7="Y",$B7,0)</f>
        <v>5</v>
      </c>
      <c r="N7" s="27" t="s">
        <v>211</v>
      </c>
      <c r="O7" s="27">
        <f>IF(N7="Y",$B7,0)</f>
        <v>0</v>
      </c>
      <c r="P7" s="27" t="s">
        <v>207</v>
      </c>
      <c r="Q7" s="27">
        <f>IF(P7="Y",$B7,0)</f>
        <v>5</v>
      </c>
      <c r="R7" s="27" t="s">
        <v>207</v>
      </c>
      <c r="S7" s="27">
        <f>IF(R7="Y",$B7,0)</f>
        <v>5</v>
      </c>
      <c r="T7" s="27" t="s">
        <v>207</v>
      </c>
      <c r="U7" s="27">
        <f>IF(T7="Y",$B7,0)</f>
        <v>5</v>
      </c>
      <c r="V7" s="27" t="s">
        <v>207</v>
      </c>
      <c r="W7" s="27">
        <f>IF(V7="Y",$B7,0)</f>
        <v>5</v>
      </c>
      <c r="X7" s="27" t="s">
        <v>207</v>
      </c>
      <c r="Y7" s="27">
        <f>IF(X7="Y",$B7,0)</f>
        <v>5</v>
      </c>
      <c r="Z7" s="27" t="s">
        <v>207</v>
      </c>
      <c r="AA7" s="27">
        <f>IF(Z7="Y",$B7,0)</f>
        <v>5</v>
      </c>
      <c r="AB7" s="27" t="s">
        <v>207</v>
      </c>
      <c r="AC7" s="27">
        <f>IF(AB7="Y",$B7,0)</f>
        <v>5</v>
      </c>
      <c r="AD7" s="27" t="s">
        <v>207</v>
      </c>
      <c r="AE7" s="27">
        <f>IF(AD7="Y",$B7,0)</f>
        <v>5</v>
      </c>
      <c r="AF7" s="27" t="s">
        <v>207</v>
      </c>
      <c r="AG7" s="27">
        <f>IF(AF7="Y",$B7,0)</f>
        <v>5</v>
      </c>
      <c r="AH7" s="27" t="s">
        <v>207</v>
      </c>
      <c r="AI7" s="27">
        <f>IF(AH7="Y",$B7,0)</f>
        <v>5</v>
      </c>
      <c r="AJ7" s="27" t="s">
        <v>207</v>
      </c>
      <c r="AK7" s="27">
        <f>IF(AJ7="Y",$B7,0)</f>
        <v>5</v>
      </c>
      <c r="AL7" s="27" t="s">
        <v>207</v>
      </c>
      <c r="AM7" s="27">
        <f>IF(AL7="Y",$B7,0)</f>
        <v>5</v>
      </c>
      <c r="AN7" s="27" t="s">
        <v>207</v>
      </c>
      <c r="AO7" s="27">
        <f>IF(AN7="Y",$B7,0)</f>
        <v>5</v>
      </c>
      <c r="AP7" s="27" t="s">
        <v>207</v>
      </c>
      <c r="AQ7" s="27">
        <f>IF(AP7="Y",$B7,0)</f>
        <v>5</v>
      </c>
      <c r="AR7" s="27" t="s">
        <v>208</v>
      </c>
      <c r="AS7" s="27">
        <f>IF(AR7="Y",$B7,0)</f>
        <v>0</v>
      </c>
      <c r="AT7" s="27" t="s">
        <v>207</v>
      </c>
      <c r="AU7" s="27">
        <f>IF(AT7="Y",$B7,0)</f>
        <v>5</v>
      </c>
      <c r="AV7" s="27" t="s">
        <v>207</v>
      </c>
      <c r="AW7" s="27">
        <f>IF(AV7="Y",$B7,0)</f>
        <v>5</v>
      </c>
      <c r="AX7" s="27" t="s">
        <v>207</v>
      </c>
      <c r="AY7" s="27">
        <f>IF(AX7="Y",$B7,0)</f>
        <v>5</v>
      </c>
      <c r="AZ7" s="27" t="s">
        <v>207</v>
      </c>
      <c r="BA7" s="27">
        <f>IF(AZ7="Y",$B7,0)</f>
        <v>5</v>
      </c>
      <c r="BB7" s="27" t="s">
        <v>207</v>
      </c>
      <c r="BC7" s="27">
        <f>IF(BB7="Y",$B7,0)</f>
        <v>5</v>
      </c>
      <c r="BD7" s="27" t="s">
        <v>207</v>
      </c>
      <c r="BE7" s="27">
        <f>IF(BD7="Y",$B7,0)</f>
        <v>5</v>
      </c>
      <c r="BF7" s="27" t="s">
        <v>207</v>
      </c>
      <c r="BG7" s="27">
        <f>IF(BF7="Y",$B7,0)</f>
        <v>5</v>
      </c>
      <c r="BH7" s="27" t="s">
        <v>207</v>
      </c>
      <c r="BI7" s="27">
        <f>IF(BH7="Y",$B7,0)</f>
        <v>5</v>
      </c>
      <c r="BJ7" s="27" t="s">
        <v>207</v>
      </c>
      <c r="BK7" s="27">
        <f>IF(BJ7="Y",$B7,0)</f>
        <v>5</v>
      </c>
      <c r="BL7" s="27" t="s">
        <v>207</v>
      </c>
      <c r="BM7" s="27">
        <f>IF(BL7="Y",$B7,0)</f>
        <v>5</v>
      </c>
      <c r="BN7" s="27" t="s">
        <v>207</v>
      </c>
      <c r="BO7" s="27">
        <f>IF(BN7="Y",$B7,0)</f>
        <v>5</v>
      </c>
      <c r="BP7" s="27" t="s">
        <v>207</v>
      </c>
      <c r="BQ7" s="27">
        <f>IF(BP7="Y",$B7,0)</f>
        <v>5</v>
      </c>
      <c r="BR7" s="27" t="s">
        <v>207</v>
      </c>
      <c r="BS7" s="27">
        <f>IF(BR7="Y",$B7,0)</f>
        <v>5</v>
      </c>
      <c r="BT7" s="27" t="s">
        <v>207</v>
      </c>
      <c r="BU7" s="27">
        <f>IF(BT7="Y",$B7,0)</f>
        <v>5</v>
      </c>
      <c r="BV7" s="27" t="s">
        <v>207</v>
      </c>
      <c r="BW7" s="27">
        <f>IF(BV7="Y",$B7,0)</f>
        <v>5</v>
      </c>
      <c r="BX7" s="27" t="s">
        <v>207</v>
      </c>
      <c r="BY7" s="27">
        <f>IF(BX7="Y",$B7,0)</f>
        <v>5</v>
      </c>
      <c r="BZ7" s="27" t="s">
        <v>207</v>
      </c>
      <c r="CA7" s="27">
        <f>IF(BZ7="Y",$B7,0)</f>
        <v>5</v>
      </c>
    </row>
    <row r="8" spans="1:79" x14ac:dyDescent="0.25">
      <c r="A8" s="12" t="s">
        <v>444</v>
      </c>
      <c r="B8" s="13">
        <v>20</v>
      </c>
      <c r="C8" s="35">
        <f t="shared" si="0"/>
        <v>8.3333333333333329E-2</v>
      </c>
      <c r="D8" s="36">
        <v>0.8</v>
      </c>
      <c r="E8" s="27">
        <f>D8*B8</f>
        <v>16</v>
      </c>
      <c r="F8" s="36">
        <v>0.6</v>
      </c>
      <c r="G8" s="27">
        <f>F8*E8</f>
        <v>9.6</v>
      </c>
      <c r="H8" s="36">
        <v>1</v>
      </c>
      <c r="I8" s="27">
        <f>H8*$B8</f>
        <v>20</v>
      </c>
      <c r="J8" s="36">
        <v>1</v>
      </c>
      <c r="K8" s="27">
        <f t="shared" ref="K8:K9" si="1">J8*$B8</f>
        <v>20</v>
      </c>
      <c r="L8" s="36">
        <v>1</v>
      </c>
      <c r="M8" s="27">
        <f t="shared" ref="M8:M9" si="2">L8*$B8</f>
        <v>20</v>
      </c>
      <c r="N8" s="36">
        <v>0</v>
      </c>
      <c r="O8" s="27">
        <f t="shared" ref="O8:O9" si="3">N8*$B8</f>
        <v>0</v>
      </c>
      <c r="P8" s="36">
        <v>0.6</v>
      </c>
      <c r="Q8" s="27">
        <f t="shared" ref="Q8:Q9" si="4">P8*$B8</f>
        <v>12</v>
      </c>
      <c r="R8" s="36">
        <v>0.3</v>
      </c>
      <c r="S8" s="27">
        <f t="shared" ref="S8:S9" si="5">R8*$B8</f>
        <v>6</v>
      </c>
      <c r="T8" s="36">
        <v>0</v>
      </c>
      <c r="U8" s="27">
        <f t="shared" ref="U8:U9" si="6">T8*$B8</f>
        <v>0</v>
      </c>
      <c r="V8" s="36">
        <v>1</v>
      </c>
      <c r="W8" s="27">
        <f t="shared" ref="W8:W9" si="7">V8*$B8</f>
        <v>20</v>
      </c>
      <c r="X8" s="36">
        <v>0</v>
      </c>
      <c r="Y8" s="27">
        <f t="shared" ref="Y8:Y9" si="8">X8*$B8</f>
        <v>0</v>
      </c>
      <c r="Z8" s="36">
        <v>0.6</v>
      </c>
      <c r="AA8" s="27">
        <f t="shared" ref="AA8:AA9" si="9">Z8*$B8</f>
        <v>12</v>
      </c>
      <c r="AB8" s="36">
        <v>0.9</v>
      </c>
      <c r="AC8" s="27">
        <f t="shared" ref="AC8:AC9" si="10">AB8*$B8</f>
        <v>18</v>
      </c>
      <c r="AD8" s="36">
        <v>0.3</v>
      </c>
      <c r="AE8" s="27">
        <f t="shared" ref="AE8:AE9" si="11">AD8*$B8</f>
        <v>6</v>
      </c>
      <c r="AF8" s="36">
        <v>0</v>
      </c>
      <c r="AG8" s="27">
        <f t="shared" ref="AG8:AG9" si="12">AF8*$B8</f>
        <v>0</v>
      </c>
      <c r="AH8" s="36">
        <v>0.6</v>
      </c>
      <c r="AI8" s="27">
        <f t="shared" ref="AI8:AI9" si="13">AH8*$B8</f>
        <v>12</v>
      </c>
      <c r="AJ8" s="36">
        <v>0.6</v>
      </c>
      <c r="AK8" s="27">
        <f t="shared" ref="AK8:AK9" si="14">AJ8*$B8</f>
        <v>12</v>
      </c>
      <c r="AL8" s="36">
        <v>1</v>
      </c>
      <c r="AM8" s="27">
        <f t="shared" ref="AM8:AM9" si="15">AL8*$B8</f>
        <v>20</v>
      </c>
      <c r="AN8" s="36">
        <v>1</v>
      </c>
      <c r="AO8" s="27">
        <f t="shared" ref="AO8:AO9" si="16">AN8*$B8</f>
        <v>20</v>
      </c>
      <c r="AP8" s="36">
        <v>1</v>
      </c>
      <c r="AQ8" s="27">
        <f t="shared" ref="AQ8:AQ9" si="17">AP8*$B8</f>
        <v>20</v>
      </c>
      <c r="AR8" s="36">
        <v>0</v>
      </c>
      <c r="AS8" s="27">
        <f t="shared" ref="AS8:AS9" si="18">AR8*$B8</f>
        <v>0</v>
      </c>
      <c r="AT8" s="36">
        <v>0.6</v>
      </c>
      <c r="AU8" s="27">
        <f t="shared" ref="AU8:AU9" si="19">AT8*$B8</f>
        <v>12</v>
      </c>
      <c r="AV8" s="36">
        <v>1</v>
      </c>
      <c r="AW8" s="27">
        <f t="shared" ref="AW8:AW9" si="20">AV8*$B8</f>
        <v>20</v>
      </c>
      <c r="AX8" s="36">
        <v>0</v>
      </c>
      <c r="AY8" s="27">
        <f t="shared" ref="AY8:AY9" si="21">AX8*$B8</f>
        <v>0</v>
      </c>
      <c r="AZ8" s="36">
        <v>0.6</v>
      </c>
      <c r="BA8" s="27">
        <f t="shared" ref="BA8:BA9" si="22">AZ8*$B8</f>
        <v>12</v>
      </c>
      <c r="BB8" s="36">
        <v>0.1</v>
      </c>
      <c r="BC8" s="27">
        <f t="shared" ref="BC8:BC9" si="23">BB8*$B8</f>
        <v>2</v>
      </c>
      <c r="BD8" s="36">
        <v>0.6</v>
      </c>
      <c r="BE8" s="27">
        <f t="shared" ref="BE8:BE9" si="24">BD8*$B8</f>
        <v>12</v>
      </c>
      <c r="BF8" s="36">
        <v>1</v>
      </c>
      <c r="BG8" s="27">
        <f t="shared" ref="BG8:BG9" si="25">BF8*$B8</f>
        <v>20</v>
      </c>
      <c r="BH8" s="36">
        <v>0.6</v>
      </c>
      <c r="BI8" s="27">
        <f t="shared" ref="BI8:BI9" si="26">BH8*$B8</f>
        <v>12</v>
      </c>
      <c r="BJ8" s="36">
        <v>1</v>
      </c>
      <c r="BK8" s="27">
        <f t="shared" ref="BK8:BK9" si="27">BJ8*$B8</f>
        <v>20</v>
      </c>
      <c r="BL8" s="36">
        <v>0.6</v>
      </c>
      <c r="BM8" s="27">
        <f t="shared" ref="BM8:BM9" si="28">BL8*$B8</f>
        <v>12</v>
      </c>
      <c r="BN8" s="36">
        <v>0.6</v>
      </c>
      <c r="BO8" s="27">
        <f t="shared" ref="BO8:BO9" si="29">BN8*$B8</f>
        <v>12</v>
      </c>
      <c r="BP8" s="36">
        <v>1</v>
      </c>
      <c r="BQ8" s="27">
        <f t="shared" ref="BQ8:BQ9" si="30">BP8*$B8</f>
        <v>20</v>
      </c>
      <c r="BR8" s="36">
        <v>1</v>
      </c>
      <c r="BS8" s="27">
        <f t="shared" ref="BS8:BS9" si="31">BR8*$B8</f>
        <v>20</v>
      </c>
      <c r="BT8" s="36">
        <v>0.6</v>
      </c>
      <c r="BU8" s="27">
        <f t="shared" ref="BU8:BU9" si="32">BT8*$B8</f>
        <v>12</v>
      </c>
      <c r="BV8" s="36">
        <v>1</v>
      </c>
      <c r="BW8" s="27">
        <f t="shared" ref="BW8:BW9" si="33">BV8*$B8</f>
        <v>20</v>
      </c>
      <c r="BX8" s="36">
        <v>1</v>
      </c>
      <c r="BY8" s="27">
        <f t="shared" ref="BY8:BY9" si="34">BX8*$B8</f>
        <v>20</v>
      </c>
      <c r="BZ8" s="36">
        <v>1</v>
      </c>
      <c r="CA8" s="27">
        <f t="shared" ref="CA8:CA9" si="35">BZ8*$B8</f>
        <v>20</v>
      </c>
    </row>
    <row r="9" spans="1:79" x14ac:dyDescent="0.25">
      <c r="A9" s="12" t="s">
        <v>445</v>
      </c>
      <c r="B9" s="13">
        <v>10</v>
      </c>
      <c r="C9" s="38">
        <f t="shared" si="0"/>
        <v>4.1666666666666664E-2</v>
      </c>
      <c r="D9" s="27" t="s">
        <v>207</v>
      </c>
      <c r="E9" s="27">
        <f>IF(D9="Y",B9,0)</f>
        <v>10</v>
      </c>
      <c r="F9" s="27" t="s">
        <v>208</v>
      </c>
      <c r="G9" s="27">
        <f>IF(F9="Y",$B9,0)</f>
        <v>0</v>
      </c>
      <c r="H9" s="27" t="s">
        <v>208</v>
      </c>
      <c r="I9" s="27">
        <f>IF(H9="Y",$B9,0)</f>
        <v>0</v>
      </c>
      <c r="J9" s="36">
        <v>0.7</v>
      </c>
      <c r="K9" s="27">
        <f t="shared" si="1"/>
        <v>7</v>
      </c>
      <c r="L9" s="36">
        <v>1</v>
      </c>
      <c r="M9" s="27">
        <f t="shared" si="2"/>
        <v>10</v>
      </c>
      <c r="N9" s="36">
        <v>1</v>
      </c>
      <c r="O9" s="27">
        <f t="shared" si="3"/>
        <v>10</v>
      </c>
      <c r="P9" s="36">
        <v>1</v>
      </c>
      <c r="Q9" s="27">
        <f t="shared" si="4"/>
        <v>10</v>
      </c>
      <c r="R9" s="36">
        <v>1</v>
      </c>
      <c r="S9" s="27">
        <f t="shared" si="5"/>
        <v>10</v>
      </c>
      <c r="T9" s="36">
        <v>0.2</v>
      </c>
      <c r="U9" s="27">
        <f t="shared" si="6"/>
        <v>2</v>
      </c>
      <c r="V9" s="36">
        <v>1</v>
      </c>
      <c r="W9" s="27">
        <f t="shared" si="7"/>
        <v>10</v>
      </c>
      <c r="X9" s="36">
        <v>1</v>
      </c>
      <c r="Y9" s="27">
        <f t="shared" si="8"/>
        <v>10</v>
      </c>
      <c r="Z9" s="36">
        <v>0.4</v>
      </c>
      <c r="AA9" s="27">
        <f t="shared" si="9"/>
        <v>4</v>
      </c>
      <c r="AB9" s="36">
        <v>1</v>
      </c>
      <c r="AC9" s="27">
        <f t="shared" si="10"/>
        <v>10</v>
      </c>
      <c r="AD9" s="36">
        <v>1</v>
      </c>
      <c r="AE9" s="27">
        <f t="shared" si="11"/>
        <v>10</v>
      </c>
      <c r="AF9" s="36">
        <v>0</v>
      </c>
      <c r="AG9" s="27">
        <f t="shared" si="12"/>
        <v>0</v>
      </c>
      <c r="AH9" s="36">
        <v>0</v>
      </c>
      <c r="AI9" s="27">
        <f t="shared" si="13"/>
        <v>0</v>
      </c>
      <c r="AJ9" s="36">
        <v>1</v>
      </c>
      <c r="AK9" s="27">
        <f t="shared" si="14"/>
        <v>10</v>
      </c>
      <c r="AL9" s="36">
        <v>1</v>
      </c>
      <c r="AM9" s="27">
        <f t="shared" si="15"/>
        <v>10</v>
      </c>
      <c r="AN9" s="36">
        <v>0</v>
      </c>
      <c r="AO9" s="27">
        <f t="shared" si="16"/>
        <v>0</v>
      </c>
      <c r="AP9" s="36">
        <v>1</v>
      </c>
      <c r="AQ9" s="27">
        <f t="shared" si="17"/>
        <v>10</v>
      </c>
      <c r="AR9" s="36">
        <v>0</v>
      </c>
      <c r="AS9" s="27">
        <f t="shared" si="18"/>
        <v>0</v>
      </c>
      <c r="AT9" s="36">
        <v>0.7</v>
      </c>
      <c r="AU9" s="27">
        <f t="shared" si="19"/>
        <v>7</v>
      </c>
      <c r="AV9" s="36">
        <v>1</v>
      </c>
      <c r="AW9" s="27">
        <f t="shared" si="20"/>
        <v>10</v>
      </c>
      <c r="AX9" s="36">
        <v>0</v>
      </c>
      <c r="AY9" s="27">
        <f t="shared" si="21"/>
        <v>0</v>
      </c>
      <c r="AZ9" s="36">
        <v>1</v>
      </c>
      <c r="BA9" s="27">
        <f t="shared" si="22"/>
        <v>10</v>
      </c>
      <c r="BB9" s="36">
        <v>0</v>
      </c>
      <c r="BC9" s="27">
        <f t="shared" si="23"/>
        <v>0</v>
      </c>
      <c r="BD9" s="36">
        <v>1</v>
      </c>
      <c r="BE9" s="27">
        <f t="shared" si="24"/>
        <v>10</v>
      </c>
      <c r="BF9" s="36">
        <v>1</v>
      </c>
      <c r="BG9" s="27">
        <f t="shared" si="25"/>
        <v>10</v>
      </c>
      <c r="BH9" s="36">
        <v>0</v>
      </c>
      <c r="BI9" s="27">
        <f t="shared" si="26"/>
        <v>0</v>
      </c>
      <c r="BJ9" s="36">
        <v>1</v>
      </c>
      <c r="BK9" s="27">
        <f t="shared" si="27"/>
        <v>10</v>
      </c>
      <c r="BL9" s="36">
        <v>1</v>
      </c>
      <c r="BM9" s="27">
        <f t="shared" si="28"/>
        <v>10</v>
      </c>
      <c r="BN9" s="36">
        <v>1</v>
      </c>
      <c r="BO9" s="27">
        <f t="shared" si="29"/>
        <v>10</v>
      </c>
      <c r="BP9" s="36">
        <v>0.6</v>
      </c>
      <c r="BQ9" s="27">
        <f t="shared" si="30"/>
        <v>6</v>
      </c>
      <c r="BR9" s="36">
        <v>0.6</v>
      </c>
      <c r="BS9" s="27">
        <f t="shared" si="31"/>
        <v>6</v>
      </c>
      <c r="BT9" s="36">
        <v>1</v>
      </c>
      <c r="BU9" s="27">
        <f t="shared" si="32"/>
        <v>10</v>
      </c>
      <c r="BV9" s="36">
        <v>0.5</v>
      </c>
      <c r="BW9" s="27">
        <f t="shared" si="33"/>
        <v>5</v>
      </c>
      <c r="BX9" s="36">
        <v>0</v>
      </c>
      <c r="BY9" s="27">
        <f t="shared" si="34"/>
        <v>0</v>
      </c>
      <c r="BZ9" s="36">
        <v>0.5</v>
      </c>
      <c r="CA9" s="27">
        <f t="shared" si="35"/>
        <v>5</v>
      </c>
    </row>
    <row r="10" spans="1:79" ht="19.5" x14ac:dyDescent="0.3">
      <c r="A10" s="8" t="s">
        <v>18</v>
      </c>
      <c r="B10" s="20"/>
      <c r="C10" s="35">
        <f>SUM(C5:C9)</f>
        <v>0.29166666666666669</v>
      </c>
    </row>
    <row r="11" spans="1:79" x14ac:dyDescent="0.25">
      <c r="A11" s="12" t="s">
        <v>311</v>
      </c>
      <c r="B11" s="13">
        <v>5</v>
      </c>
      <c r="C11" s="35">
        <f t="shared" ref="C11:C15" si="36">B11/$B$3</f>
        <v>2.0833333333333332E-2</v>
      </c>
      <c r="D11" s="27" t="s">
        <v>207</v>
      </c>
      <c r="E11" s="27">
        <f t="shared" ref="E11:E12" si="37">IF(D11="Y",B11,0)</f>
        <v>5</v>
      </c>
      <c r="F11" s="27" t="s">
        <v>208</v>
      </c>
      <c r="G11" s="27">
        <f t="shared" ref="G11:G12" si="38">IF(F11="Y",$B11,0)</f>
        <v>0</v>
      </c>
      <c r="H11" s="27" t="s">
        <v>207</v>
      </c>
      <c r="I11" s="27">
        <f t="shared" ref="I11:I12" si="39">IF(H11="Y",$B11,0)</f>
        <v>5</v>
      </c>
      <c r="J11" s="27" t="s">
        <v>207</v>
      </c>
      <c r="K11" s="27">
        <f t="shared" ref="K11:K12" si="40">IF(J11="Y",$B11,0)</f>
        <v>5</v>
      </c>
      <c r="L11" s="27" t="s">
        <v>207</v>
      </c>
      <c r="M11" s="27">
        <f t="shared" ref="M11:M12" si="41">IF(L11="Y",$B11,0)</f>
        <v>5</v>
      </c>
      <c r="N11" s="27" t="s">
        <v>208</v>
      </c>
      <c r="O11" s="27">
        <f t="shared" ref="O11:O12" si="42">IF(N11="Y",$B11,0)</f>
        <v>0</v>
      </c>
      <c r="P11" s="27" t="s">
        <v>207</v>
      </c>
      <c r="Q11" s="27">
        <f t="shared" ref="Q11:Q12" si="43">IF(P11="Y",$B11,0)</f>
        <v>5</v>
      </c>
      <c r="R11" s="27" t="s">
        <v>207</v>
      </c>
      <c r="S11" s="27">
        <f t="shared" ref="S11:S12" si="44">IF(R11="Y",$B11,0)</f>
        <v>5</v>
      </c>
      <c r="T11" s="27" t="s">
        <v>208</v>
      </c>
      <c r="U11" s="27">
        <f t="shared" ref="U11:U12" si="45">IF(T11="Y",$B11,0)</f>
        <v>0</v>
      </c>
      <c r="V11" s="27" t="s">
        <v>209</v>
      </c>
      <c r="W11" s="27">
        <f t="shared" ref="W11:W12" si="46">IF(V11="Y",$B11,0)</f>
        <v>5</v>
      </c>
      <c r="X11" s="27" t="s">
        <v>209</v>
      </c>
      <c r="Y11" s="27">
        <f t="shared" ref="Y11:Y12" si="47">IF(X11="Y",$B11,0)</f>
        <v>5</v>
      </c>
      <c r="Z11" s="27" t="s">
        <v>208</v>
      </c>
      <c r="AA11" s="27">
        <f t="shared" ref="AA11:AA12" si="48">IF(Z11="Y",$B11,0)</f>
        <v>0</v>
      </c>
      <c r="AB11" s="27" t="s">
        <v>207</v>
      </c>
      <c r="AC11" s="27">
        <f t="shared" ref="AC11:AC12" si="49">IF(AB11="Y",$B11,0)</f>
        <v>5</v>
      </c>
      <c r="AD11" s="27" t="s">
        <v>207</v>
      </c>
      <c r="AE11" s="27">
        <f t="shared" ref="AE11:AE12" si="50">IF(AD11="Y",$B11,0)</f>
        <v>5</v>
      </c>
      <c r="AF11" s="27" t="s">
        <v>208</v>
      </c>
      <c r="AG11" s="27">
        <f t="shared" ref="AG11:AG12" si="51">IF(AF11="Y",$B11,0)</f>
        <v>0</v>
      </c>
      <c r="AH11" s="27" t="s">
        <v>207</v>
      </c>
      <c r="AI11" s="27">
        <f t="shared" ref="AI11:AI12" si="52">IF(AH11="Y",$B11,0)</f>
        <v>5</v>
      </c>
      <c r="AJ11" s="27" t="s">
        <v>207</v>
      </c>
      <c r="AK11" s="27">
        <f t="shared" ref="AK11:AK12" si="53">IF(AJ11="Y",$B11,0)</f>
        <v>5</v>
      </c>
      <c r="AL11" s="27" t="s">
        <v>207</v>
      </c>
      <c r="AM11" s="27">
        <f t="shared" ref="AM11:AM12" si="54">IF(AL11="Y",$B11,0)</f>
        <v>5</v>
      </c>
      <c r="AN11" s="27" t="s">
        <v>207</v>
      </c>
      <c r="AO11" s="27">
        <f t="shared" ref="AO11:AO12" si="55">IF(AN11="Y",$B11,0)</f>
        <v>5</v>
      </c>
      <c r="AP11" s="27" t="s">
        <v>207</v>
      </c>
      <c r="AQ11" s="27">
        <f t="shared" ref="AQ11:AQ12" si="56">IF(AP11="Y",$B11,0)</f>
        <v>5</v>
      </c>
      <c r="AR11" s="27" t="s">
        <v>208</v>
      </c>
      <c r="AS11" s="27">
        <f t="shared" ref="AS11:AS12" si="57">IF(AR11="Y",$B11,0)</f>
        <v>0</v>
      </c>
      <c r="AT11" s="27" t="s">
        <v>207</v>
      </c>
      <c r="AU11" s="27">
        <f t="shared" ref="AU11:AU12" si="58">IF(AT11="Y",$B11,0)</f>
        <v>5</v>
      </c>
      <c r="AV11" s="27" t="s">
        <v>207</v>
      </c>
      <c r="AW11" s="27">
        <f t="shared" ref="AW11:AW12" si="59">IF(AV11="Y",$B11,0)</f>
        <v>5</v>
      </c>
      <c r="AX11" s="27" t="s">
        <v>208</v>
      </c>
      <c r="AY11" s="27">
        <f t="shared" ref="AY11:AY12" si="60">IF(AX11="Y",$B11,0)</f>
        <v>0</v>
      </c>
      <c r="AZ11" s="27" t="s">
        <v>209</v>
      </c>
      <c r="BA11" s="27">
        <f t="shared" ref="BA11:BA12" si="61">IF(AZ11="Y",$B11,0)</f>
        <v>5</v>
      </c>
      <c r="BB11" s="27" t="s">
        <v>207</v>
      </c>
      <c r="BC11" s="27">
        <f t="shared" ref="BC11:BC12" si="62">IF(BB11="Y",$B11,0)</f>
        <v>5</v>
      </c>
      <c r="BD11" s="27" t="s">
        <v>207</v>
      </c>
      <c r="BE11" s="27">
        <f t="shared" ref="BE11:BE12" si="63">IF(BD11="Y",$B11,0)</f>
        <v>5</v>
      </c>
      <c r="BF11" s="27" t="s">
        <v>207</v>
      </c>
      <c r="BG11" s="27">
        <f t="shared" ref="BG11:BG12" si="64">IF(BF11="Y",$B11,0)</f>
        <v>5</v>
      </c>
      <c r="BH11" s="27" t="s">
        <v>207</v>
      </c>
      <c r="BI11" s="27">
        <f t="shared" ref="BI11:BI12" si="65">IF(BH11="Y",$B11,0)</f>
        <v>5</v>
      </c>
      <c r="BJ11" s="27" t="s">
        <v>207</v>
      </c>
      <c r="BK11" s="27">
        <f t="shared" ref="BK11:BK12" si="66">IF(BJ11="Y",$B11,0)</f>
        <v>5</v>
      </c>
      <c r="BL11" s="27" t="s">
        <v>207</v>
      </c>
      <c r="BM11" s="27">
        <f t="shared" ref="BM11:BM12" si="67">IF(BL11="Y",$B11,0)</f>
        <v>5</v>
      </c>
      <c r="BN11" s="27" t="s">
        <v>207</v>
      </c>
      <c r="BO11" s="27">
        <f t="shared" ref="BO11:BO12" si="68">IF(BN11="Y",$B11,0)</f>
        <v>5</v>
      </c>
      <c r="BP11" s="27" t="s">
        <v>207</v>
      </c>
      <c r="BQ11" s="27">
        <f t="shared" ref="BQ11:BQ12" si="69">IF(BP11="Y",$B11,0)</f>
        <v>5</v>
      </c>
      <c r="BR11" s="27" t="s">
        <v>207</v>
      </c>
      <c r="BS11" s="27">
        <f t="shared" ref="BS11:BS12" si="70">IF(BR11="Y",$B11,0)</f>
        <v>5</v>
      </c>
      <c r="BT11" s="27" t="s">
        <v>207</v>
      </c>
      <c r="BU11" s="27">
        <f t="shared" ref="BU11:BU12" si="71">IF(BT11="Y",$B11,0)</f>
        <v>5</v>
      </c>
      <c r="BV11" s="27" t="s">
        <v>207</v>
      </c>
      <c r="BW11" s="27">
        <f t="shared" ref="BW11:BW12" si="72">IF(BV11="Y",$B11,0)</f>
        <v>5</v>
      </c>
      <c r="BX11" s="27" t="s">
        <v>207</v>
      </c>
      <c r="BY11" s="27">
        <f t="shared" ref="BY11:BY12" si="73">IF(BX11="Y",$B11,0)</f>
        <v>5</v>
      </c>
      <c r="BZ11" s="27" t="s">
        <v>207</v>
      </c>
      <c r="CA11" s="27">
        <f t="shared" ref="CA11:CA12" si="74">IF(BZ11="Y",$B11,0)</f>
        <v>5</v>
      </c>
    </row>
    <row r="12" spans="1:79" x14ac:dyDescent="0.25">
      <c r="A12" s="12" t="s">
        <v>446</v>
      </c>
      <c r="B12" s="13">
        <v>10</v>
      </c>
      <c r="C12" s="35">
        <f t="shared" si="36"/>
        <v>4.1666666666666664E-2</v>
      </c>
      <c r="D12" s="27" t="s">
        <v>207</v>
      </c>
      <c r="E12" s="27">
        <f t="shared" si="37"/>
        <v>10</v>
      </c>
      <c r="F12" s="27" t="s">
        <v>208</v>
      </c>
      <c r="G12" s="27">
        <f t="shared" si="38"/>
        <v>0</v>
      </c>
      <c r="H12" s="27" t="s">
        <v>207</v>
      </c>
      <c r="I12" s="27">
        <f t="shared" si="39"/>
        <v>10</v>
      </c>
      <c r="J12" s="27" t="s">
        <v>207</v>
      </c>
      <c r="K12" s="27">
        <f t="shared" si="40"/>
        <v>10</v>
      </c>
      <c r="L12" s="27" t="s">
        <v>207</v>
      </c>
      <c r="M12" s="27">
        <f t="shared" si="41"/>
        <v>10</v>
      </c>
      <c r="N12" s="27" t="s">
        <v>208</v>
      </c>
      <c r="O12" s="27">
        <f t="shared" si="42"/>
        <v>0</v>
      </c>
      <c r="P12" s="27" t="s">
        <v>208</v>
      </c>
      <c r="Q12" s="27">
        <f t="shared" si="43"/>
        <v>0</v>
      </c>
      <c r="R12" s="27" t="s">
        <v>207</v>
      </c>
      <c r="S12" s="27">
        <f t="shared" si="44"/>
        <v>10</v>
      </c>
      <c r="T12" s="27" t="s">
        <v>208</v>
      </c>
      <c r="U12" s="27">
        <f t="shared" si="45"/>
        <v>0</v>
      </c>
      <c r="V12" s="27" t="s">
        <v>209</v>
      </c>
      <c r="W12" s="27">
        <f t="shared" si="46"/>
        <v>10</v>
      </c>
      <c r="X12" s="27" t="s">
        <v>209</v>
      </c>
      <c r="Y12" s="27">
        <f t="shared" si="47"/>
        <v>10</v>
      </c>
      <c r="Z12" s="27" t="s">
        <v>208</v>
      </c>
      <c r="AA12" s="27">
        <f t="shared" si="48"/>
        <v>0</v>
      </c>
      <c r="AB12" s="27" t="s">
        <v>207</v>
      </c>
      <c r="AC12" s="27">
        <f t="shared" si="49"/>
        <v>10</v>
      </c>
      <c r="AD12" s="27" t="s">
        <v>208</v>
      </c>
      <c r="AE12" s="27">
        <f t="shared" si="50"/>
        <v>0</v>
      </c>
      <c r="AF12" s="27" t="s">
        <v>208</v>
      </c>
      <c r="AG12" s="27">
        <f t="shared" si="51"/>
        <v>0</v>
      </c>
      <c r="AH12" s="27" t="s">
        <v>208</v>
      </c>
      <c r="AI12" s="27">
        <f t="shared" si="52"/>
        <v>0</v>
      </c>
      <c r="AJ12" s="27" t="s">
        <v>208</v>
      </c>
      <c r="AK12" s="27">
        <f t="shared" si="53"/>
        <v>0</v>
      </c>
      <c r="AL12" s="27" t="s">
        <v>207</v>
      </c>
      <c r="AM12" s="27">
        <f t="shared" si="54"/>
        <v>10</v>
      </c>
      <c r="AN12" s="27" t="s">
        <v>207</v>
      </c>
      <c r="AO12" s="27">
        <f t="shared" si="55"/>
        <v>10</v>
      </c>
      <c r="AP12" s="27" t="s">
        <v>207</v>
      </c>
      <c r="AQ12" s="27">
        <f t="shared" si="56"/>
        <v>10</v>
      </c>
      <c r="AR12" s="27" t="s">
        <v>208</v>
      </c>
      <c r="AS12" s="27">
        <f t="shared" si="57"/>
        <v>0</v>
      </c>
      <c r="AT12" s="27" t="s">
        <v>207</v>
      </c>
      <c r="AU12" s="27">
        <f t="shared" si="58"/>
        <v>10</v>
      </c>
      <c r="AV12" s="27" t="s">
        <v>207</v>
      </c>
      <c r="AW12" s="27">
        <f t="shared" si="59"/>
        <v>10</v>
      </c>
      <c r="AX12" s="27" t="s">
        <v>208</v>
      </c>
      <c r="AY12" s="27">
        <f t="shared" si="60"/>
        <v>0</v>
      </c>
      <c r="AZ12" s="27" t="s">
        <v>209</v>
      </c>
      <c r="BA12" s="27">
        <f t="shared" si="61"/>
        <v>10</v>
      </c>
      <c r="BB12" s="27" t="s">
        <v>208</v>
      </c>
      <c r="BC12" s="27">
        <f t="shared" si="62"/>
        <v>0</v>
      </c>
      <c r="BD12" s="27" t="s">
        <v>208</v>
      </c>
      <c r="BE12" s="27">
        <f t="shared" si="63"/>
        <v>0</v>
      </c>
      <c r="BF12" s="27" t="s">
        <v>207</v>
      </c>
      <c r="BG12" s="27">
        <f t="shared" si="64"/>
        <v>10</v>
      </c>
      <c r="BH12" s="27" t="s">
        <v>208</v>
      </c>
      <c r="BI12" s="27">
        <f t="shared" si="65"/>
        <v>0</v>
      </c>
      <c r="BJ12" s="27" t="s">
        <v>207</v>
      </c>
      <c r="BK12" s="27">
        <f t="shared" si="66"/>
        <v>10</v>
      </c>
      <c r="BL12" s="27" t="s">
        <v>207</v>
      </c>
      <c r="BM12" s="27">
        <f t="shared" si="67"/>
        <v>10</v>
      </c>
      <c r="BN12" s="27" t="s">
        <v>207</v>
      </c>
      <c r="BO12" s="27">
        <f t="shared" si="68"/>
        <v>10</v>
      </c>
      <c r="BP12" s="27" t="s">
        <v>207</v>
      </c>
      <c r="BQ12" s="27">
        <f t="shared" si="69"/>
        <v>10</v>
      </c>
      <c r="BR12" s="27" t="s">
        <v>207</v>
      </c>
      <c r="BS12" s="27">
        <f t="shared" si="70"/>
        <v>10</v>
      </c>
      <c r="BT12" s="27" t="s">
        <v>207</v>
      </c>
      <c r="BU12" s="27">
        <f t="shared" si="71"/>
        <v>10</v>
      </c>
      <c r="BV12" s="27" t="s">
        <v>207</v>
      </c>
      <c r="BW12" s="27">
        <f t="shared" si="72"/>
        <v>10</v>
      </c>
      <c r="BX12" s="27" t="s">
        <v>207</v>
      </c>
      <c r="BY12" s="27">
        <f t="shared" si="73"/>
        <v>10</v>
      </c>
      <c r="BZ12" s="27" t="s">
        <v>207</v>
      </c>
      <c r="CA12" s="27">
        <f t="shared" si="74"/>
        <v>10</v>
      </c>
    </row>
    <row r="13" spans="1:79" x14ac:dyDescent="0.25">
      <c r="A13" s="12" t="s">
        <v>447</v>
      </c>
      <c r="B13" s="13">
        <v>15</v>
      </c>
      <c r="C13" s="35">
        <f t="shared" si="36"/>
        <v>6.25E-2</v>
      </c>
      <c r="D13" s="36">
        <v>0.7</v>
      </c>
      <c r="E13" s="27">
        <f t="shared" ref="E13:E15" si="75">D13*B13</f>
        <v>10.5</v>
      </c>
      <c r="F13" s="36">
        <v>0</v>
      </c>
      <c r="G13" s="27">
        <f>F13*E13</f>
        <v>0</v>
      </c>
      <c r="H13" s="36">
        <v>0.6</v>
      </c>
      <c r="I13" s="27">
        <f t="shared" ref="I13:I15" si="76">H13*$B13</f>
        <v>9</v>
      </c>
      <c r="J13" s="36">
        <v>1</v>
      </c>
      <c r="K13" s="27">
        <f t="shared" ref="K13:K15" si="77">J13*$B13</f>
        <v>15</v>
      </c>
      <c r="L13" s="36">
        <v>0.55000000000000004</v>
      </c>
      <c r="M13" s="27">
        <f t="shared" ref="M13:M15" si="78">L13*$B13</f>
        <v>8.25</v>
      </c>
      <c r="N13" s="36">
        <v>0</v>
      </c>
      <c r="O13" s="27">
        <f t="shared" ref="O13:O15" si="79">N13*$B13</f>
        <v>0</v>
      </c>
      <c r="P13" s="36">
        <v>0</v>
      </c>
      <c r="Q13" s="27">
        <f t="shared" ref="Q13:Q15" si="80">P13*$B13</f>
        <v>0</v>
      </c>
      <c r="R13" s="36">
        <v>1</v>
      </c>
      <c r="S13" s="27">
        <f t="shared" ref="S13:S15" si="81">R13*$B13</f>
        <v>15</v>
      </c>
      <c r="T13" s="36">
        <v>0</v>
      </c>
      <c r="U13" s="27">
        <f t="shared" ref="U13:U15" si="82">T13*$B13</f>
        <v>0</v>
      </c>
      <c r="V13" s="36">
        <v>1</v>
      </c>
      <c r="W13" s="27">
        <f t="shared" ref="W13:W15" si="83">V13*$B13</f>
        <v>15</v>
      </c>
      <c r="X13" s="36">
        <v>1</v>
      </c>
      <c r="Y13" s="27">
        <f t="shared" ref="Y13:Y15" si="84">X13*$B13</f>
        <v>15</v>
      </c>
      <c r="Z13" s="36">
        <v>0</v>
      </c>
      <c r="AA13" s="27">
        <f t="shared" ref="AA13:AA15" si="85">Z13*$B13</f>
        <v>0</v>
      </c>
      <c r="AB13" s="36">
        <v>1</v>
      </c>
      <c r="AC13" s="27">
        <f t="shared" ref="AC13:AC15" si="86">AB13*$B13</f>
        <v>15</v>
      </c>
      <c r="AD13" s="36">
        <v>0</v>
      </c>
      <c r="AE13" s="27">
        <f t="shared" ref="AE13:AE15" si="87">AD13*$B13</f>
        <v>0</v>
      </c>
      <c r="AF13" s="36">
        <v>0</v>
      </c>
      <c r="AG13" s="27">
        <f t="shared" ref="AG13:AG15" si="88">AF13*$B13</f>
        <v>0</v>
      </c>
      <c r="AH13" s="36">
        <v>0</v>
      </c>
      <c r="AI13" s="27">
        <f t="shared" ref="AI13:AI15" si="89">AH13*$B13</f>
        <v>0</v>
      </c>
      <c r="AJ13" s="36">
        <v>0</v>
      </c>
      <c r="AK13" s="27">
        <f t="shared" ref="AK13:AK15" si="90">AJ13*$B13</f>
        <v>0</v>
      </c>
      <c r="AL13" s="36">
        <v>0.8</v>
      </c>
      <c r="AM13" s="27">
        <f t="shared" ref="AM13:AM15" si="91">AL13*$B13</f>
        <v>12</v>
      </c>
      <c r="AN13" s="36">
        <v>0.3</v>
      </c>
      <c r="AO13" s="27">
        <f t="shared" ref="AO13:AO15" si="92">AN13*$B13</f>
        <v>4.5</v>
      </c>
      <c r="AP13" s="36">
        <v>0</v>
      </c>
      <c r="AQ13" s="27">
        <f t="shared" ref="AQ13:AQ15" si="93">AP13*$B13</f>
        <v>0</v>
      </c>
      <c r="AR13" s="36">
        <v>0</v>
      </c>
      <c r="AS13" s="27">
        <f t="shared" ref="AS13:AS15" si="94">AR13*$B13</f>
        <v>0</v>
      </c>
      <c r="AT13" s="36">
        <v>1</v>
      </c>
      <c r="AU13" s="27">
        <f t="shared" ref="AU13:AU15" si="95">AT13*$B13</f>
        <v>15</v>
      </c>
      <c r="AV13" s="36">
        <v>0.6</v>
      </c>
      <c r="AW13" s="27">
        <f t="shared" ref="AW13:AW15" si="96">AV13*$B13</f>
        <v>9</v>
      </c>
      <c r="AX13" s="36">
        <v>0</v>
      </c>
      <c r="AY13" s="27">
        <f t="shared" ref="AY13:AY15" si="97">AX13*$B13</f>
        <v>0</v>
      </c>
      <c r="AZ13" s="36">
        <v>0.8</v>
      </c>
      <c r="BA13" s="27">
        <f t="shared" ref="BA13:BA15" si="98">AZ13*$B13</f>
        <v>12</v>
      </c>
      <c r="BB13" s="36">
        <v>0</v>
      </c>
      <c r="BC13" s="27">
        <f t="shared" ref="BC13:BC15" si="99">BB13*$B13</f>
        <v>0</v>
      </c>
      <c r="BD13" s="36">
        <v>0</v>
      </c>
      <c r="BE13" s="27">
        <f t="shared" ref="BE13:BE15" si="100">BD13*$B13</f>
        <v>0</v>
      </c>
      <c r="BF13" s="36">
        <v>0.5</v>
      </c>
      <c r="BG13" s="27">
        <f t="shared" ref="BG13:BG15" si="101">BF13*$B13</f>
        <v>7.5</v>
      </c>
      <c r="BH13" s="36">
        <v>0.3</v>
      </c>
      <c r="BI13" s="27">
        <f t="shared" ref="BI13:BI15" si="102">BH13*$B13</f>
        <v>4.5</v>
      </c>
      <c r="BJ13" s="36">
        <v>0.9</v>
      </c>
      <c r="BK13" s="27">
        <f t="shared" ref="BK13:BK15" si="103">BJ13*$B13</f>
        <v>13.5</v>
      </c>
      <c r="BL13" s="36">
        <v>0</v>
      </c>
      <c r="BM13" s="27">
        <f t="shared" ref="BM13:BM15" si="104">BL13*$B13</f>
        <v>0</v>
      </c>
      <c r="BN13" s="36">
        <v>0</v>
      </c>
      <c r="BO13" s="27">
        <f t="shared" ref="BO13:BO15" si="105">BN13*$B13</f>
        <v>0</v>
      </c>
      <c r="BP13" s="36">
        <v>0.5</v>
      </c>
      <c r="BQ13" s="27">
        <f t="shared" ref="BQ13:BQ15" si="106">BP13*$B13</f>
        <v>7.5</v>
      </c>
      <c r="BR13" s="36">
        <v>1</v>
      </c>
      <c r="BS13" s="27">
        <f t="shared" ref="BS13:BS15" si="107">BR13*$B13</f>
        <v>15</v>
      </c>
      <c r="BT13" s="36">
        <v>0.8</v>
      </c>
      <c r="BU13" s="27">
        <f t="shared" ref="BU13:BU15" si="108">BT13*$B13</f>
        <v>12</v>
      </c>
      <c r="BV13" s="36">
        <v>0</v>
      </c>
      <c r="BW13" s="27">
        <f t="shared" ref="BW13:BW15" si="109">BV13*$B13</f>
        <v>0</v>
      </c>
      <c r="BX13" s="36">
        <v>0.5</v>
      </c>
      <c r="BY13" s="27">
        <f t="shared" ref="BY13:BY15" si="110">BX13*$B13</f>
        <v>7.5</v>
      </c>
      <c r="BZ13" s="36">
        <v>0.5</v>
      </c>
      <c r="CA13" s="27">
        <f t="shared" ref="CA13:CA15" si="111">BZ13*$B13</f>
        <v>7.5</v>
      </c>
    </row>
    <row r="14" spans="1:79" x14ac:dyDescent="0.25">
      <c r="A14" s="12" t="s">
        <v>314</v>
      </c>
      <c r="B14" s="13">
        <v>10</v>
      </c>
      <c r="C14" s="35">
        <f t="shared" si="36"/>
        <v>4.1666666666666664E-2</v>
      </c>
      <c r="D14" s="36">
        <v>0.7</v>
      </c>
      <c r="E14" s="27">
        <f t="shared" si="75"/>
        <v>7</v>
      </c>
      <c r="F14" s="36">
        <v>0.1</v>
      </c>
      <c r="G14" s="27">
        <f>F14*B14</f>
        <v>1</v>
      </c>
      <c r="H14" s="36">
        <v>0.4</v>
      </c>
      <c r="I14" s="27">
        <f t="shared" si="76"/>
        <v>4</v>
      </c>
      <c r="J14" s="36">
        <v>0.75</v>
      </c>
      <c r="K14" s="27">
        <f t="shared" si="77"/>
        <v>7.5</v>
      </c>
      <c r="L14" s="36">
        <v>0.45</v>
      </c>
      <c r="M14" s="27">
        <f t="shared" si="78"/>
        <v>4.5</v>
      </c>
      <c r="N14" s="36">
        <v>0.4</v>
      </c>
      <c r="O14" s="27">
        <f t="shared" si="79"/>
        <v>4</v>
      </c>
      <c r="P14" s="36">
        <v>0.1</v>
      </c>
      <c r="Q14" s="27">
        <f t="shared" si="80"/>
        <v>1</v>
      </c>
      <c r="R14" s="36">
        <v>0.45</v>
      </c>
      <c r="S14" s="27">
        <f t="shared" si="81"/>
        <v>4.5</v>
      </c>
      <c r="T14" s="36">
        <v>0.49</v>
      </c>
      <c r="U14" s="27">
        <f t="shared" si="82"/>
        <v>4.9000000000000004</v>
      </c>
      <c r="V14" s="36">
        <v>0.65</v>
      </c>
      <c r="W14" s="27">
        <f t="shared" si="83"/>
        <v>6.5</v>
      </c>
      <c r="X14" s="36">
        <v>0.7</v>
      </c>
      <c r="Y14" s="27">
        <f t="shared" si="84"/>
        <v>7</v>
      </c>
      <c r="Z14" s="36">
        <v>0.1</v>
      </c>
      <c r="AA14" s="27">
        <f t="shared" si="85"/>
        <v>1</v>
      </c>
      <c r="AB14" s="36">
        <v>0.1</v>
      </c>
      <c r="AC14" s="27">
        <f t="shared" si="86"/>
        <v>1</v>
      </c>
      <c r="AD14" s="36">
        <v>0.6</v>
      </c>
      <c r="AE14" s="27">
        <f t="shared" si="87"/>
        <v>6</v>
      </c>
      <c r="AF14" s="36">
        <v>0</v>
      </c>
      <c r="AG14" s="27">
        <f t="shared" si="88"/>
        <v>0</v>
      </c>
      <c r="AH14" s="36">
        <v>0.4</v>
      </c>
      <c r="AI14" s="27">
        <f t="shared" si="89"/>
        <v>4</v>
      </c>
      <c r="AJ14" s="36">
        <v>0.3</v>
      </c>
      <c r="AK14" s="27">
        <f t="shared" si="90"/>
        <v>3</v>
      </c>
      <c r="AL14" s="36">
        <v>0.6</v>
      </c>
      <c r="AM14" s="27">
        <f t="shared" si="91"/>
        <v>6</v>
      </c>
      <c r="AN14" s="36">
        <v>0.7</v>
      </c>
      <c r="AO14" s="27">
        <f t="shared" si="92"/>
        <v>7</v>
      </c>
      <c r="AP14" s="36">
        <v>0.6</v>
      </c>
      <c r="AQ14" s="27">
        <f t="shared" si="93"/>
        <v>6</v>
      </c>
      <c r="AR14" s="36">
        <v>0</v>
      </c>
      <c r="AS14" s="27">
        <f t="shared" si="94"/>
        <v>0</v>
      </c>
      <c r="AT14" s="36">
        <v>0.75</v>
      </c>
      <c r="AU14" s="27">
        <f t="shared" si="95"/>
        <v>7.5</v>
      </c>
      <c r="AV14" s="36">
        <v>0.6</v>
      </c>
      <c r="AW14" s="27">
        <f t="shared" si="96"/>
        <v>6</v>
      </c>
      <c r="AX14" s="36">
        <v>0.7</v>
      </c>
      <c r="AY14" s="27">
        <f t="shared" si="97"/>
        <v>7</v>
      </c>
      <c r="AZ14" s="36">
        <v>0.4</v>
      </c>
      <c r="BA14" s="27">
        <f t="shared" si="98"/>
        <v>4</v>
      </c>
      <c r="BB14" s="36">
        <v>0.3</v>
      </c>
      <c r="BC14" s="27">
        <f t="shared" si="99"/>
        <v>3</v>
      </c>
      <c r="BD14" s="36">
        <v>0.4</v>
      </c>
      <c r="BE14" s="27">
        <f t="shared" si="100"/>
        <v>4</v>
      </c>
      <c r="BF14" s="36">
        <v>0.8</v>
      </c>
      <c r="BG14" s="27">
        <f t="shared" si="101"/>
        <v>8</v>
      </c>
      <c r="BH14" s="36">
        <v>0.2</v>
      </c>
      <c r="BI14" s="27">
        <f t="shared" si="102"/>
        <v>2</v>
      </c>
      <c r="BJ14" s="36">
        <v>1</v>
      </c>
      <c r="BK14" s="27">
        <f t="shared" si="103"/>
        <v>10</v>
      </c>
      <c r="BL14" s="36">
        <v>0.2</v>
      </c>
      <c r="BM14" s="27">
        <f t="shared" si="104"/>
        <v>2</v>
      </c>
      <c r="BN14" s="36">
        <v>0.2</v>
      </c>
      <c r="BO14" s="27">
        <f t="shared" si="105"/>
        <v>2</v>
      </c>
      <c r="BP14" s="36">
        <v>0.7</v>
      </c>
      <c r="BQ14" s="27">
        <f t="shared" si="106"/>
        <v>7</v>
      </c>
      <c r="BR14" s="36">
        <v>1</v>
      </c>
      <c r="BS14" s="27">
        <f t="shared" si="107"/>
        <v>10</v>
      </c>
      <c r="BT14" s="36">
        <v>0.6</v>
      </c>
      <c r="BU14" s="27">
        <f t="shared" si="108"/>
        <v>6</v>
      </c>
      <c r="BV14" s="36">
        <v>0.2</v>
      </c>
      <c r="BW14" s="27">
        <f t="shared" si="109"/>
        <v>2</v>
      </c>
      <c r="BX14" s="36">
        <v>0.2</v>
      </c>
      <c r="BY14" s="27">
        <f t="shared" si="110"/>
        <v>2</v>
      </c>
      <c r="BZ14" s="36">
        <v>0.2</v>
      </c>
      <c r="CA14" s="27">
        <f t="shared" si="111"/>
        <v>2</v>
      </c>
    </row>
    <row r="15" spans="1:79" x14ac:dyDescent="0.25">
      <c r="A15" s="12" t="s">
        <v>448</v>
      </c>
      <c r="B15" s="13">
        <v>5</v>
      </c>
      <c r="C15" s="38">
        <f t="shared" si="36"/>
        <v>2.0833333333333332E-2</v>
      </c>
      <c r="D15" s="36">
        <v>0</v>
      </c>
      <c r="E15" s="27">
        <f t="shared" si="75"/>
        <v>0</v>
      </c>
      <c r="F15" s="36">
        <v>0</v>
      </c>
      <c r="G15" s="27">
        <f>F15*E15</f>
        <v>0</v>
      </c>
      <c r="H15" s="36">
        <v>0</v>
      </c>
      <c r="I15" s="27">
        <f t="shared" si="76"/>
        <v>0</v>
      </c>
      <c r="J15" s="36">
        <v>0.6</v>
      </c>
      <c r="K15" s="27">
        <f t="shared" si="77"/>
        <v>3</v>
      </c>
      <c r="L15" s="36">
        <v>0</v>
      </c>
      <c r="M15" s="27">
        <f t="shared" si="78"/>
        <v>0</v>
      </c>
      <c r="N15" s="36">
        <v>0</v>
      </c>
      <c r="O15" s="27">
        <f t="shared" si="79"/>
        <v>0</v>
      </c>
      <c r="P15" s="36">
        <v>0</v>
      </c>
      <c r="Q15" s="27">
        <f t="shared" si="80"/>
        <v>0</v>
      </c>
      <c r="R15" s="36">
        <v>0.4</v>
      </c>
      <c r="S15" s="27">
        <f t="shared" si="81"/>
        <v>2</v>
      </c>
      <c r="T15" s="36">
        <v>0</v>
      </c>
      <c r="U15" s="27">
        <f t="shared" si="82"/>
        <v>0</v>
      </c>
      <c r="V15" s="36">
        <v>1</v>
      </c>
      <c r="W15" s="27">
        <f t="shared" si="83"/>
        <v>5</v>
      </c>
      <c r="X15" s="36">
        <v>1</v>
      </c>
      <c r="Y15" s="27">
        <f t="shared" si="84"/>
        <v>5</v>
      </c>
      <c r="Z15" s="36">
        <v>0</v>
      </c>
      <c r="AA15" s="27">
        <f t="shared" si="85"/>
        <v>0</v>
      </c>
      <c r="AB15" s="36">
        <v>0.6</v>
      </c>
      <c r="AC15" s="27">
        <f t="shared" si="86"/>
        <v>3</v>
      </c>
      <c r="AD15" s="36">
        <v>0</v>
      </c>
      <c r="AE15" s="27">
        <f t="shared" si="87"/>
        <v>0</v>
      </c>
      <c r="AF15" s="36">
        <v>0</v>
      </c>
      <c r="AG15" s="27">
        <f t="shared" si="88"/>
        <v>0</v>
      </c>
      <c r="AH15" s="36">
        <v>0</v>
      </c>
      <c r="AI15" s="27">
        <f t="shared" si="89"/>
        <v>0</v>
      </c>
      <c r="AJ15" s="36">
        <v>0</v>
      </c>
      <c r="AK15" s="27">
        <f t="shared" si="90"/>
        <v>0</v>
      </c>
      <c r="AL15" s="36">
        <v>0.2</v>
      </c>
      <c r="AM15" s="27">
        <f t="shared" si="91"/>
        <v>1</v>
      </c>
      <c r="AN15" s="36">
        <v>0</v>
      </c>
      <c r="AO15" s="27">
        <f t="shared" si="92"/>
        <v>0</v>
      </c>
      <c r="AP15" s="36">
        <v>0</v>
      </c>
      <c r="AQ15" s="27">
        <f t="shared" si="93"/>
        <v>0</v>
      </c>
      <c r="AR15" s="36">
        <v>0</v>
      </c>
      <c r="AS15" s="27">
        <f t="shared" si="94"/>
        <v>0</v>
      </c>
      <c r="AT15" s="36">
        <v>0.4</v>
      </c>
      <c r="AU15" s="27">
        <f t="shared" si="95"/>
        <v>2</v>
      </c>
      <c r="AV15" s="36">
        <v>0</v>
      </c>
      <c r="AW15" s="27">
        <f t="shared" si="96"/>
        <v>0</v>
      </c>
      <c r="AX15" s="36">
        <v>0</v>
      </c>
      <c r="AY15" s="27">
        <f t="shared" si="97"/>
        <v>0</v>
      </c>
      <c r="AZ15" s="36">
        <v>0.6</v>
      </c>
      <c r="BA15" s="27">
        <f t="shared" si="98"/>
        <v>3</v>
      </c>
      <c r="BB15" s="36">
        <v>0</v>
      </c>
      <c r="BC15" s="27">
        <f t="shared" si="99"/>
        <v>0</v>
      </c>
      <c r="BD15" s="36">
        <v>0</v>
      </c>
      <c r="BE15" s="27">
        <f t="shared" si="100"/>
        <v>0</v>
      </c>
      <c r="BF15" s="36">
        <v>0</v>
      </c>
      <c r="BG15" s="27">
        <f t="shared" si="101"/>
        <v>0</v>
      </c>
      <c r="BH15" s="36">
        <v>0</v>
      </c>
      <c r="BI15" s="27">
        <f t="shared" si="102"/>
        <v>0</v>
      </c>
      <c r="BJ15" s="36">
        <v>1</v>
      </c>
      <c r="BK15" s="27">
        <f t="shared" si="103"/>
        <v>5</v>
      </c>
      <c r="BL15" s="36">
        <v>0</v>
      </c>
      <c r="BM15" s="27">
        <f t="shared" si="104"/>
        <v>0</v>
      </c>
      <c r="BN15" s="36">
        <v>0</v>
      </c>
      <c r="BO15" s="27">
        <f t="shared" si="105"/>
        <v>0</v>
      </c>
      <c r="BP15" s="36">
        <v>0.6</v>
      </c>
      <c r="BQ15" s="27">
        <f t="shared" si="106"/>
        <v>3</v>
      </c>
      <c r="BR15" s="36">
        <v>0.6</v>
      </c>
      <c r="BS15" s="27">
        <f t="shared" si="107"/>
        <v>3</v>
      </c>
      <c r="BT15" s="36">
        <v>0.8</v>
      </c>
      <c r="BU15" s="27">
        <f t="shared" si="108"/>
        <v>4</v>
      </c>
      <c r="BV15" s="36">
        <v>0</v>
      </c>
      <c r="BW15" s="27">
        <f t="shared" si="109"/>
        <v>0</v>
      </c>
      <c r="BX15" s="36">
        <v>1</v>
      </c>
      <c r="BY15" s="27">
        <f t="shared" si="110"/>
        <v>5</v>
      </c>
      <c r="BZ15" s="36">
        <v>0</v>
      </c>
      <c r="CA15" s="27">
        <f t="shared" si="111"/>
        <v>0</v>
      </c>
    </row>
    <row r="16" spans="1:79" ht="19.5" x14ac:dyDescent="0.3">
      <c r="A16" s="8" t="s">
        <v>27</v>
      </c>
      <c r="B16" s="20"/>
      <c r="C16" s="35">
        <f>SUM(C11:C15)</f>
        <v>0.1875</v>
      </c>
    </row>
    <row r="17" spans="1:79" x14ac:dyDescent="0.25">
      <c r="A17" s="12" t="s">
        <v>316</v>
      </c>
      <c r="B17" s="13">
        <v>20</v>
      </c>
      <c r="C17" s="35">
        <f t="shared" ref="C17:C23" si="112">B17/$B$3</f>
        <v>8.3333333333333329E-2</v>
      </c>
      <c r="D17" s="36">
        <v>1</v>
      </c>
      <c r="E17" s="27">
        <f t="shared" ref="E17:E18" si="113">D17*B17</f>
        <v>20</v>
      </c>
      <c r="F17" s="36">
        <v>0.2</v>
      </c>
      <c r="G17" s="27">
        <f t="shared" ref="G17:G18" si="114">F17*E17</f>
        <v>4</v>
      </c>
      <c r="H17" s="36">
        <v>1</v>
      </c>
      <c r="I17" s="27">
        <f t="shared" ref="I17:I18" si="115">H17*$B17</f>
        <v>20</v>
      </c>
      <c r="J17" s="36">
        <v>1</v>
      </c>
      <c r="K17" s="27">
        <f t="shared" ref="K17:K18" si="116">J17*$B17</f>
        <v>20</v>
      </c>
      <c r="L17" s="36">
        <v>1</v>
      </c>
      <c r="M17" s="27">
        <f t="shared" ref="M17:M18" si="117">L17*$B17</f>
        <v>20</v>
      </c>
      <c r="N17" s="36">
        <v>0.8</v>
      </c>
      <c r="O17" s="27">
        <f t="shared" ref="O17:O18" si="118">N17*$B17</f>
        <v>16</v>
      </c>
      <c r="P17" s="36">
        <v>0.7</v>
      </c>
      <c r="Q17" s="27">
        <f t="shared" ref="Q17:Q18" si="119">P17*$B17</f>
        <v>14</v>
      </c>
      <c r="R17" s="36">
        <v>1</v>
      </c>
      <c r="S17" s="27">
        <f t="shared" ref="S17:S18" si="120">R17*$B17</f>
        <v>20</v>
      </c>
      <c r="T17" s="36">
        <v>0.8</v>
      </c>
      <c r="U17" s="27">
        <f t="shared" ref="U17:U18" si="121">T17*$B17</f>
        <v>16</v>
      </c>
      <c r="V17" s="36">
        <v>1</v>
      </c>
      <c r="W17" s="27">
        <f t="shared" ref="W17:W18" si="122">V17*$B17</f>
        <v>20</v>
      </c>
      <c r="X17" s="36">
        <v>1</v>
      </c>
      <c r="Y17" s="27">
        <f t="shared" ref="Y17:Y18" si="123">X17*$B17</f>
        <v>20</v>
      </c>
      <c r="Z17" s="36">
        <v>1</v>
      </c>
      <c r="AA17" s="27">
        <f t="shared" ref="AA17:AA18" si="124">Z17*$B17</f>
        <v>20</v>
      </c>
      <c r="AB17" s="36">
        <v>1</v>
      </c>
      <c r="AC17" s="27">
        <f t="shared" ref="AC17:AC18" si="125">AB17*$B17</f>
        <v>20</v>
      </c>
      <c r="AD17" s="36">
        <v>1</v>
      </c>
      <c r="AE17" s="27">
        <f t="shared" ref="AE17:AE18" si="126">AD17*$B17</f>
        <v>20</v>
      </c>
      <c r="AF17" s="36">
        <v>0</v>
      </c>
      <c r="AG17" s="27">
        <f t="shared" ref="AG17:AG18" si="127">AF17*$B17</f>
        <v>0</v>
      </c>
      <c r="AH17" s="36">
        <v>1</v>
      </c>
      <c r="AI17" s="27">
        <f t="shared" ref="AI17:AI18" si="128">AH17*$B17</f>
        <v>20</v>
      </c>
      <c r="AJ17" s="36">
        <v>0.6</v>
      </c>
      <c r="AK17" s="27">
        <f t="shared" ref="AK17:AK18" si="129">AJ17*$B17</f>
        <v>12</v>
      </c>
      <c r="AL17" s="36">
        <v>1</v>
      </c>
      <c r="AM17" s="27">
        <f t="shared" ref="AM17:AM18" si="130">AL17*$B17</f>
        <v>20</v>
      </c>
      <c r="AN17" s="36">
        <v>1</v>
      </c>
      <c r="AO17" s="27">
        <f t="shared" ref="AO17:AO18" si="131">AN17*$B17</f>
        <v>20</v>
      </c>
      <c r="AP17" s="36">
        <v>1</v>
      </c>
      <c r="AQ17" s="27">
        <f t="shared" ref="AQ17:AQ18" si="132">AP17*$B17</f>
        <v>20</v>
      </c>
      <c r="AR17" s="36">
        <v>0</v>
      </c>
      <c r="AS17" s="27">
        <f t="shared" ref="AS17:AS18" si="133">AR17*$B17</f>
        <v>0</v>
      </c>
      <c r="AT17" s="36">
        <v>0</v>
      </c>
      <c r="AU17" s="27">
        <f t="shared" ref="AU17:AU18" si="134">AT17*$B17</f>
        <v>0</v>
      </c>
      <c r="AV17" s="36">
        <v>1</v>
      </c>
      <c r="AW17" s="27">
        <f t="shared" ref="AW17:AW18" si="135">AV17*$B17</f>
        <v>20</v>
      </c>
      <c r="AX17" s="36">
        <v>0</v>
      </c>
      <c r="AY17" s="27">
        <f t="shared" ref="AY17:AY18" si="136">AX17*$B17</f>
        <v>0</v>
      </c>
      <c r="AZ17" s="36">
        <v>1</v>
      </c>
      <c r="BA17" s="27">
        <f t="shared" ref="BA17:BA18" si="137">AZ17*$B17</f>
        <v>20</v>
      </c>
      <c r="BB17" s="36">
        <v>0</v>
      </c>
      <c r="BC17" s="27">
        <f t="shared" ref="BC17:BC18" si="138">BB17*$B17</f>
        <v>0</v>
      </c>
      <c r="BD17" s="36">
        <v>0.5</v>
      </c>
      <c r="BE17" s="27">
        <f t="shared" ref="BE17:BE18" si="139">BD17*$B17</f>
        <v>10</v>
      </c>
      <c r="BF17" s="36">
        <v>1</v>
      </c>
      <c r="BG17" s="27">
        <f t="shared" ref="BG17:BG18" si="140">BF17*$B17</f>
        <v>20</v>
      </c>
      <c r="BH17" s="36">
        <v>0</v>
      </c>
      <c r="BI17" s="27">
        <f t="shared" ref="BI17:BI18" si="141">BH17*$B17</f>
        <v>0</v>
      </c>
      <c r="BJ17" s="36">
        <v>1</v>
      </c>
      <c r="BK17" s="27">
        <f t="shared" ref="BK17:BK18" si="142">BJ17*$B17</f>
        <v>20</v>
      </c>
      <c r="BL17" s="36">
        <v>1</v>
      </c>
      <c r="BM17" s="27">
        <f t="shared" ref="BM17:BM18" si="143">BL17*$B17</f>
        <v>20</v>
      </c>
      <c r="BN17" s="36">
        <v>1</v>
      </c>
      <c r="BO17" s="27">
        <f t="shared" ref="BO17:BO18" si="144">BN17*$B17</f>
        <v>20</v>
      </c>
      <c r="BP17" s="36">
        <v>1</v>
      </c>
      <c r="BQ17" s="27">
        <f t="shared" ref="BQ17:BQ18" si="145">BP17*$B17</f>
        <v>20</v>
      </c>
      <c r="BR17" s="36">
        <v>1</v>
      </c>
      <c r="BS17" s="27">
        <f t="shared" ref="BS17:BS18" si="146">BR17*$B17</f>
        <v>20</v>
      </c>
      <c r="BT17" s="36">
        <v>1</v>
      </c>
      <c r="BU17" s="27">
        <f t="shared" ref="BU17:BU18" si="147">BT17*$B17</f>
        <v>20</v>
      </c>
      <c r="BV17" s="36">
        <v>1</v>
      </c>
      <c r="BW17" s="27">
        <f t="shared" ref="BW17:BW18" si="148">BV17*$B17</f>
        <v>20</v>
      </c>
      <c r="BX17" s="36">
        <v>0.4</v>
      </c>
      <c r="BY17" s="27">
        <f t="shared" ref="BY17:BY18" si="149">BX17*$B17</f>
        <v>8</v>
      </c>
      <c r="BZ17" s="36">
        <v>0</v>
      </c>
      <c r="CA17" s="27">
        <f t="shared" ref="CA17:CA18" si="150">BZ17*$B17</f>
        <v>0</v>
      </c>
    </row>
    <row r="18" spans="1:79" x14ac:dyDescent="0.25">
      <c r="A18" s="12" t="s">
        <v>317</v>
      </c>
      <c r="B18" s="13">
        <v>5</v>
      </c>
      <c r="C18" s="35">
        <f t="shared" si="112"/>
        <v>2.0833333333333332E-2</v>
      </c>
      <c r="D18" s="36">
        <v>0.7</v>
      </c>
      <c r="E18" s="27">
        <f t="shared" si="113"/>
        <v>3.5</v>
      </c>
      <c r="F18" s="36">
        <v>0</v>
      </c>
      <c r="G18" s="27">
        <f t="shared" si="114"/>
        <v>0</v>
      </c>
      <c r="H18" s="36">
        <v>0.7</v>
      </c>
      <c r="I18" s="27">
        <f t="shared" si="115"/>
        <v>3.5</v>
      </c>
      <c r="J18" s="36">
        <v>0.94</v>
      </c>
      <c r="K18" s="27">
        <f t="shared" si="116"/>
        <v>4.6999999999999993</v>
      </c>
      <c r="L18" s="36">
        <v>0.96</v>
      </c>
      <c r="M18" s="27">
        <f t="shared" si="117"/>
        <v>4.8</v>
      </c>
      <c r="N18" s="36">
        <v>0</v>
      </c>
      <c r="O18" s="27">
        <f t="shared" si="118"/>
        <v>0</v>
      </c>
      <c r="P18" s="36">
        <v>0.5</v>
      </c>
      <c r="Q18" s="27">
        <f t="shared" si="119"/>
        <v>2.5</v>
      </c>
      <c r="R18" s="36">
        <v>0.5</v>
      </c>
      <c r="S18" s="27">
        <f t="shared" si="120"/>
        <v>2.5</v>
      </c>
      <c r="T18" s="36">
        <v>0.5</v>
      </c>
      <c r="U18" s="27">
        <f t="shared" si="121"/>
        <v>2.5</v>
      </c>
      <c r="V18" s="36">
        <v>0.99</v>
      </c>
      <c r="W18" s="27">
        <f t="shared" si="122"/>
        <v>4.95</v>
      </c>
      <c r="X18" s="36">
        <v>0.5</v>
      </c>
      <c r="Y18" s="27">
        <f t="shared" si="123"/>
        <v>2.5</v>
      </c>
      <c r="Z18" s="36">
        <v>0.5</v>
      </c>
      <c r="AA18" s="27">
        <f t="shared" si="124"/>
        <v>2.5</v>
      </c>
      <c r="AB18" s="36">
        <v>0.5</v>
      </c>
      <c r="AC18" s="27">
        <f t="shared" si="125"/>
        <v>2.5</v>
      </c>
      <c r="AD18" s="36">
        <v>0.5</v>
      </c>
      <c r="AE18" s="27">
        <f t="shared" si="126"/>
        <v>2.5</v>
      </c>
      <c r="AF18" s="36">
        <v>0</v>
      </c>
      <c r="AG18" s="27">
        <f t="shared" si="127"/>
        <v>0</v>
      </c>
      <c r="AH18" s="36">
        <v>0.5</v>
      </c>
      <c r="AI18" s="27">
        <f t="shared" si="128"/>
        <v>2.5</v>
      </c>
      <c r="AJ18" s="36">
        <v>0.5</v>
      </c>
      <c r="AK18" s="27">
        <f t="shared" si="129"/>
        <v>2.5</v>
      </c>
      <c r="AL18" s="36">
        <v>0.82</v>
      </c>
      <c r="AM18" s="27">
        <f t="shared" si="130"/>
        <v>4.0999999999999996</v>
      </c>
      <c r="AN18" s="36">
        <v>0.5</v>
      </c>
      <c r="AO18" s="27">
        <f t="shared" si="131"/>
        <v>2.5</v>
      </c>
      <c r="AP18" s="36">
        <v>0.99</v>
      </c>
      <c r="AQ18" s="27">
        <f t="shared" si="132"/>
        <v>4.95</v>
      </c>
      <c r="AR18" s="36">
        <v>0</v>
      </c>
      <c r="AS18" s="27">
        <f t="shared" si="133"/>
        <v>0</v>
      </c>
      <c r="AT18" s="36">
        <v>0</v>
      </c>
      <c r="AU18" s="27">
        <f t="shared" si="134"/>
        <v>0</v>
      </c>
      <c r="AV18" s="36">
        <v>0.5</v>
      </c>
      <c r="AW18" s="27">
        <f t="shared" si="135"/>
        <v>2.5</v>
      </c>
      <c r="AX18" s="36">
        <v>0</v>
      </c>
      <c r="AY18" s="27">
        <f t="shared" si="136"/>
        <v>0</v>
      </c>
      <c r="AZ18" s="36">
        <v>0.6</v>
      </c>
      <c r="BA18" s="27">
        <f t="shared" si="137"/>
        <v>3</v>
      </c>
      <c r="BB18" s="36">
        <v>0</v>
      </c>
      <c r="BC18" s="27">
        <f t="shared" si="138"/>
        <v>0</v>
      </c>
      <c r="BD18" s="36">
        <v>0.3</v>
      </c>
      <c r="BE18" s="27">
        <f t="shared" si="139"/>
        <v>1.5</v>
      </c>
      <c r="BF18" s="36">
        <v>0.96</v>
      </c>
      <c r="BG18" s="27">
        <f t="shared" si="140"/>
        <v>4.8</v>
      </c>
      <c r="BH18" s="36">
        <v>0</v>
      </c>
      <c r="BI18" s="27">
        <f t="shared" si="141"/>
        <v>0</v>
      </c>
      <c r="BJ18" s="36">
        <v>0.98860000000000003</v>
      </c>
      <c r="BK18" s="27">
        <f t="shared" si="142"/>
        <v>4.9430000000000005</v>
      </c>
      <c r="BL18" s="36">
        <v>0.5</v>
      </c>
      <c r="BM18" s="27">
        <f t="shared" si="143"/>
        <v>2.5</v>
      </c>
      <c r="BN18" s="36">
        <v>0.5</v>
      </c>
      <c r="BO18" s="27">
        <f t="shared" si="144"/>
        <v>2.5</v>
      </c>
      <c r="BP18" s="36">
        <v>0.5</v>
      </c>
      <c r="BQ18" s="27">
        <f t="shared" si="145"/>
        <v>2.5</v>
      </c>
      <c r="BR18" s="36">
        <v>0.5</v>
      </c>
      <c r="BS18" s="27">
        <f t="shared" si="146"/>
        <v>2.5</v>
      </c>
      <c r="BT18" s="36">
        <v>0.5</v>
      </c>
      <c r="BU18" s="27">
        <f t="shared" si="147"/>
        <v>2.5</v>
      </c>
      <c r="BV18" s="36">
        <v>0.5</v>
      </c>
      <c r="BW18" s="27">
        <f t="shared" si="148"/>
        <v>2.5</v>
      </c>
      <c r="BX18" s="36">
        <v>0.3</v>
      </c>
      <c r="BY18" s="27">
        <f t="shared" si="149"/>
        <v>1.5</v>
      </c>
      <c r="BZ18" s="36">
        <v>0</v>
      </c>
      <c r="CA18" s="27">
        <f t="shared" si="150"/>
        <v>0</v>
      </c>
    </row>
    <row r="19" spans="1:79" x14ac:dyDescent="0.25">
      <c r="A19" s="12" t="s">
        <v>318</v>
      </c>
      <c r="B19" s="13">
        <v>5</v>
      </c>
      <c r="C19" s="35">
        <f t="shared" si="112"/>
        <v>2.0833333333333332E-2</v>
      </c>
      <c r="D19" s="27" t="s">
        <v>207</v>
      </c>
      <c r="E19" s="27">
        <f t="shared" ref="E19:E20" si="151">IF(D19="Y",B19,0)</f>
        <v>5</v>
      </c>
      <c r="F19" s="27" t="s">
        <v>207</v>
      </c>
      <c r="G19" s="27">
        <f t="shared" ref="G19:G20" si="152">IF(F19="Y",E19,0)</f>
        <v>5</v>
      </c>
      <c r="H19" s="27" t="s">
        <v>207</v>
      </c>
      <c r="I19" s="27">
        <f t="shared" ref="I19:I20" si="153">IF(H19="Y",$B19,0)</f>
        <v>5</v>
      </c>
      <c r="J19" s="27" t="s">
        <v>208</v>
      </c>
      <c r="K19" s="27">
        <f t="shared" ref="K19:K20" si="154">IF(J19="Y",$B19,0)</f>
        <v>0</v>
      </c>
      <c r="L19" s="27" t="s">
        <v>209</v>
      </c>
      <c r="M19" s="27">
        <f t="shared" ref="M19:M20" si="155">IF(L19="Y",$B19,0)</f>
        <v>5</v>
      </c>
      <c r="N19" s="27" t="s">
        <v>209</v>
      </c>
      <c r="O19" s="27">
        <f t="shared" ref="O19:O20" si="156">IF(N19="Y",$B19,0)</f>
        <v>5</v>
      </c>
      <c r="P19" s="27" t="s">
        <v>207</v>
      </c>
      <c r="Q19" s="27">
        <f t="shared" ref="Q19:Q20" si="157">IF(P19="Y",$B19,0)</f>
        <v>5</v>
      </c>
      <c r="R19" s="27" t="s">
        <v>207</v>
      </c>
      <c r="S19" s="27">
        <f t="shared" ref="S19:S20" si="158">IF(R19="Y",$B19,0)</f>
        <v>5</v>
      </c>
      <c r="T19" s="27" t="s">
        <v>207</v>
      </c>
      <c r="U19" s="27">
        <f t="shared" ref="U19:U20" si="159">IF(T19="Y",$B19,0)</f>
        <v>5</v>
      </c>
      <c r="V19" s="27" t="s">
        <v>207</v>
      </c>
      <c r="W19" s="27">
        <f t="shared" ref="W19:W20" si="160">IF(V19="Y",$B19,0)</f>
        <v>5</v>
      </c>
      <c r="X19" s="27" t="s">
        <v>207</v>
      </c>
      <c r="Y19" s="27">
        <f t="shared" ref="Y19:Y20" si="161">IF(X19="Y",$B19,0)</f>
        <v>5</v>
      </c>
      <c r="Z19" s="27" t="s">
        <v>207</v>
      </c>
      <c r="AA19" s="27">
        <f t="shared" ref="AA19:AA20" si="162">IF(Z19="Y",$B19,0)</f>
        <v>5</v>
      </c>
      <c r="AB19" s="27" t="s">
        <v>207</v>
      </c>
      <c r="AC19" s="27">
        <f t="shared" ref="AC19:AC20" si="163">IF(AB19="Y",$B19,0)</f>
        <v>5</v>
      </c>
      <c r="AD19" s="27" t="s">
        <v>207</v>
      </c>
      <c r="AE19" s="27">
        <f t="shared" ref="AE19:AE20" si="164">IF(AD19="Y",$B19,0)</f>
        <v>5</v>
      </c>
      <c r="AF19" s="27" t="s">
        <v>208</v>
      </c>
      <c r="AG19" s="27">
        <f t="shared" ref="AG19:AG20" si="165">IF(AF19="Y",$B19,0)</f>
        <v>0</v>
      </c>
      <c r="AH19" s="27" t="s">
        <v>208</v>
      </c>
      <c r="AI19" s="27">
        <f t="shared" ref="AI19:AI20" si="166">IF(AH19="Y",$B19,0)</f>
        <v>0</v>
      </c>
      <c r="AJ19" s="27" t="s">
        <v>208</v>
      </c>
      <c r="AK19" s="27">
        <f t="shared" ref="AK19:AK20" si="167">IF(AJ19="Y",$B19,0)</f>
        <v>0</v>
      </c>
      <c r="AL19" s="27" t="s">
        <v>208</v>
      </c>
      <c r="AM19" s="27">
        <f t="shared" ref="AM19:AM20" si="168">IF(AL19="Y",$B19,0)</f>
        <v>0</v>
      </c>
      <c r="AN19" s="27" t="s">
        <v>207</v>
      </c>
      <c r="AO19" s="27">
        <f t="shared" ref="AO19:AO20" si="169">IF(AN19="Y",$B19,0)</f>
        <v>5</v>
      </c>
      <c r="AP19" s="27" t="s">
        <v>207</v>
      </c>
      <c r="AQ19" s="27">
        <f t="shared" ref="AQ19:AQ20" si="170">IF(AP19="Y",$B19,0)</f>
        <v>5</v>
      </c>
      <c r="AR19" s="27" t="s">
        <v>208</v>
      </c>
      <c r="AS19" s="27">
        <f t="shared" ref="AS19:AS20" si="171">IF(AR19="Y",$B19,0)</f>
        <v>0</v>
      </c>
      <c r="AT19" s="27" t="s">
        <v>208</v>
      </c>
      <c r="AU19" s="27">
        <f t="shared" ref="AU19:AU20" si="172">IF(AT19="Y",$B19,0)</f>
        <v>0</v>
      </c>
      <c r="AV19" s="27" t="s">
        <v>207</v>
      </c>
      <c r="AW19" s="27">
        <f t="shared" ref="AW19:AW20" si="173">IF(AV19="Y",$B19,0)</f>
        <v>5</v>
      </c>
      <c r="AX19" s="27" t="s">
        <v>208</v>
      </c>
      <c r="AY19" s="27">
        <f t="shared" ref="AY19:AY20" si="174">IF(AX19="Y",$B19,0)</f>
        <v>0</v>
      </c>
      <c r="AZ19" s="27" t="s">
        <v>207</v>
      </c>
      <c r="BA19" s="27">
        <f>IF(AZ19="Y",$B19,0)</f>
        <v>5</v>
      </c>
      <c r="BB19" s="27" t="s">
        <v>208</v>
      </c>
      <c r="BC19" s="27">
        <f t="shared" ref="BC19:BC20" si="175">IF(BB19="Y",$B19,0)</f>
        <v>0</v>
      </c>
      <c r="BD19" s="27" t="s">
        <v>207</v>
      </c>
      <c r="BE19" s="27">
        <f t="shared" ref="BE19:BE20" si="176">IF(BD19="Y",$B19,0)</f>
        <v>5</v>
      </c>
      <c r="BF19" s="27" t="s">
        <v>207</v>
      </c>
      <c r="BG19" s="27">
        <f t="shared" ref="BG19:BG20" si="177">IF(BF19="Y",$B19,0)</f>
        <v>5</v>
      </c>
      <c r="BH19" s="27" t="s">
        <v>208</v>
      </c>
      <c r="BI19" s="27">
        <f t="shared" ref="BI19:BI20" si="178">IF(BH19="Y",$B19,0)</f>
        <v>0</v>
      </c>
      <c r="BJ19" s="27" t="s">
        <v>207</v>
      </c>
      <c r="BK19" s="27">
        <f t="shared" ref="BK19:BK20" si="179">IF(BJ19="Y",$B19,0)</f>
        <v>5</v>
      </c>
      <c r="BL19" s="27" t="s">
        <v>207</v>
      </c>
      <c r="BM19" s="27">
        <f t="shared" ref="BM19:BM20" si="180">IF(BL19="Y",$B19,0)</f>
        <v>5</v>
      </c>
      <c r="BN19" s="27" t="s">
        <v>207</v>
      </c>
      <c r="BO19" s="27">
        <f t="shared" ref="BO19:BO20" si="181">IF(BN19="Y",$B19,0)</f>
        <v>5</v>
      </c>
      <c r="BP19" s="27" t="s">
        <v>208</v>
      </c>
      <c r="BQ19" s="27">
        <f t="shared" ref="BQ19:BQ20" si="182">IF(BP19="Y",$B19,0)</f>
        <v>0</v>
      </c>
      <c r="BR19" s="27" t="s">
        <v>208</v>
      </c>
      <c r="BS19" s="27">
        <f t="shared" ref="BS19:BS20" si="183">IF(BR19="Y",$B19,0)</f>
        <v>0</v>
      </c>
      <c r="BT19" s="27" t="s">
        <v>208</v>
      </c>
      <c r="BU19" s="27">
        <f t="shared" ref="BU19:BU20" si="184">IF(BT19="Y",$B19,0)</f>
        <v>0</v>
      </c>
      <c r="BV19" s="27" t="s">
        <v>208</v>
      </c>
      <c r="BW19" s="27">
        <f t="shared" ref="BW19:BW20" si="185">IF(BV19="Y",$B19,0)</f>
        <v>0</v>
      </c>
      <c r="BX19" s="27" t="s">
        <v>207</v>
      </c>
      <c r="BY19" s="27">
        <f t="shared" ref="BY19:BY20" si="186">IF(BX19="Y",$B19,0)</f>
        <v>5</v>
      </c>
      <c r="BZ19" s="27" t="s">
        <v>208</v>
      </c>
      <c r="CA19" s="27">
        <f t="shared" ref="CA19:CA20" si="187">IF(BZ19="Y",$B19,0)</f>
        <v>0</v>
      </c>
    </row>
    <row r="20" spans="1:79" x14ac:dyDescent="0.25">
      <c r="A20" s="12" t="s">
        <v>319</v>
      </c>
      <c r="B20" s="13">
        <v>5</v>
      </c>
      <c r="C20" s="35">
        <f t="shared" si="112"/>
        <v>2.0833333333333332E-2</v>
      </c>
      <c r="D20" s="27" t="s">
        <v>207</v>
      </c>
      <c r="E20" s="27">
        <f t="shared" si="151"/>
        <v>5</v>
      </c>
      <c r="F20" s="27" t="s">
        <v>208</v>
      </c>
      <c r="G20" s="27">
        <f t="shared" si="152"/>
        <v>0</v>
      </c>
      <c r="H20" s="27" t="s">
        <v>207</v>
      </c>
      <c r="I20" s="27">
        <f t="shared" si="153"/>
        <v>5</v>
      </c>
      <c r="J20" s="27" t="s">
        <v>207</v>
      </c>
      <c r="K20" s="27">
        <f t="shared" si="154"/>
        <v>5</v>
      </c>
      <c r="L20" s="27" t="s">
        <v>207</v>
      </c>
      <c r="M20" s="27">
        <f t="shared" si="155"/>
        <v>5</v>
      </c>
      <c r="N20" s="27" t="s">
        <v>207</v>
      </c>
      <c r="O20" s="27">
        <f t="shared" si="156"/>
        <v>5</v>
      </c>
      <c r="P20" s="27" t="s">
        <v>207</v>
      </c>
      <c r="Q20" s="27">
        <f t="shared" si="157"/>
        <v>5</v>
      </c>
      <c r="R20" s="27" t="s">
        <v>207</v>
      </c>
      <c r="S20" s="27">
        <f t="shared" si="158"/>
        <v>5</v>
      </c>
      <c r="T20" s="27" t="s">
        <v>207</v>
      </c>
      <c r="U20" s="27">
        <f t="shared" si="159"/>
        <v>5</v>
      </c>
      <c r="V20" s="27" t="s">
        <v>207</v>
      </c>
      <c r="W20" s="27">
        <f t="shared" si="160"/>
        <v>5</v>
      </c>
      <c r="X20" s="27" t="s">
        <v>207</v>
      </c>
      <c r="Y20" s="27">
        <f t="shared" si="161"/>
        <v>5</v>
      </c>
      <c r="Z20" s="27" t="s">
        <v>207</v>
      </c>
      <c r="AA20" s="27">
        <f t="shared" si="162"/>
        <v>5</v>
      </c>
      <c r="AB20" s="27" t="s">
        <v>207</v>
      </c>
      <c r="AC20" s="27">
        <f t="shared" si="163"/>
        <v>5</v>
      </c>
      <c r="AD20" s="27" t="s">
        <v>207</v>
      </c>
      <c r="AE20" s="27">
        <f t="shared" si="164"/>
        <v>5</v>
      </c>
      <c r="AF20" s="27" t="s">
        <v>208</v>
      </c>
      <c r="AG20" s="27">
        <f t="shared" si="165"/>
        <v>0</v>
      </c>
      <c r="AH20" s="27" t="s">
        <v>207</v>
      </c>
      <c r="AI20" s="27">
        <f t="shared" si="166"/>
        <v>5</v>
      </c>
      <c r="AJ20" s="27" t="s">
        <v>207</v>
      </c>
      <c r="AK20" s="27">
        <f t="shared" si="167"/>
        <v>5</v>
      </c>
      <c r="AL20" s="27" t="s">
        <v>207</v>
      </c>
      <c r="AM20" s="27">
        <f t="shared" si="168"/>
        <v>5</v>
      </c>
      <c r="AN20" s="27" t="s">
        <v>207</v>
      </c>
      <c r="AO20" s="27">
        <f t="shared" si="169"/>
        <v>5</v>
      </c>
      <c r="AP20" s="27" t="s">
        <v>207</v>
      </c>
      <c r="AQ20" s="27">
        <f t="shared" si="170"/>
        <v>5</v>
      </c>
      <c r="AR20" s="27" t="s">
        <v>208</v>
      </c>
      <c r="AS20" s="27">
        <f t="shared" si="171"/>
        <v>0</v>
      </c>
      <c r="AT20" s="27" t="s">
        <v>208</v>
      </c>
      <c r="AU20" s="27">
        <f t="shared" si="172"/>
        <v>0</v>
      </c>
      <c r="AV20" s="27" t="s">
        <v>207</v>
      </c>
      <c r="AW20" s="27">
        <f t="shared" si="173"/>
        <v>5</v>
      </c>
      <c r="AX20" s="27" t="s">
        <v>208</v>
      </c>
      <c r="AY20" s="27">
        <f t="shared" si="174"/>
        <v>0</v>
      </c>
      <c r="AZ20" s="27" t="s">
        <v>207</v>
      </c>
      <c r="BB20" s="27" t="s">
        <v>208</v>
      </c>
      <c r="BC20" s="27">
        <f t="shared" si="175"/>
        <v>0</v>
      </c>
      <c r="BD20" s="27" t="s">
        <v>207</v>
      </c>
      <c r="BE20" s="27">
        <f t="shared" si="176"/>
        <v>5</v>
      </c>
      <c r="BF20" s="27" t="s">
        <v>207</v>
      </c>
      <c r="BG20" s="27">
        <f t="shared" si="177"/>
        <v>5</v>
      </c>
      <c r="BH20" s="27" t="s">
        <v>208</v>
      </c>
      <c r="BI20" s="27">
        <f t="shared" si="178"/>
        <v>0</v>
      </c>
      <c r="BJ20" s="27" t="s">
        <v>207</v>
      </c>
      <c r="BK20" s="27">
        <f t="shared" si="179"/>
        <v>5</v>
      </c>
      <c r="BL20" s="27" t="s">
        <v>207</v>
      </c>
      <c r="BM20" s="27">
        <f t="shared" si="180"/>
        <v>5</v>
      </c>
      <c r="BN20" s="27" t="s">
        <v>207</v>
      </c>
      <c r="BO20" s="27">
        <f t="shared" si="181"/>
        <v>5</v>
      </c>
      <c r="BP20" s="27" t="s">
        <v>207</v>
      </c>
      <c r="BQ20" s="27">
        <f t="shared" si="182"/>
        <v>5</v>
      </c>
      <c r="BR20" s="27" t="s">
        <v>207</v>
      </c>
      <c r="BS20" s="27">
        <f t="shared" si="183"/>
        <v>5</v>
      </c>
      <c r="BT20" s="27" t="s">
        <v>207</v>
      </c>
      <c r="BU20" s="27">
        <f t="shared" si="184"/>
        <v>5</v>
      </c>
      <c r="BV20" s="27" t="s">
        <v>207</v>
      </c>
      <c r="BW20" s="27">
        <f t="shared" si="185"/>
        <v>5</v>
      </c>
      <c r="BX20" s="27" t="s">
        <v>207</v>
      </c>
      <c r="BY20" s="27">
        <f t="shared" si="186"/>
        <v>5</v>
      </c>
      <c r="BZ20" s="27" t="s">
        <v>208</v>
      </c>
      <c r="CA20" s="27">
        <f t="shared" si="187"/>
        <v>0</v>
      </c>
    </row>
    <row r="21" spans="1:79" ht="15.75" customHeight="1" x14ac:dyDescent="0.25">
      <c r="A21" s="12" t="s">
        <v>320</v>
      </c>
      <c r="B21" s="13">
        <v>10</v>
      </c>
      <c r="C21" s="35">
        <f t="shared" si="112"/>
        <v>4.1666666666666664E-2</v>
      </c>
      <c r="D21" s="36">
        <v>0</v>
      </c>
      <c r="E21" s="27">
        <f t="shared" ref="E21:E23" si="188">D21*B21</f>
        <v>0</v>
      </c>
      <c r="F21" s="36">
        <v>0</v>
      </c>
      <c r="G21" s="27">
        <f>F21*B21</f>
        <v>0</v>
      </c>
      <c r="H21" s="36">
        <v>0</v>
      </c>
      <c r="I21" s="27">
        <f t="shared" ref="I21:I23" si="189">H21*$B21</f>
        <v>0</v>
      </c>
      <c r="J21" s="36">
        <v>0.7</v>
      </c>
      <c r="K21" s="27">
        <f t="shared" ref="K21:K23" si="190">J21*$B21</f>
        <v>7</v>
      </c>
      <c r="L21" s="36">
        <v>0.8</v>
      </c>
      <c r="M21" s="27">
        <f t="shared" ref="M21:M23" si="191">L21*$B21</f>
        <v>8</v>
      </c>
      <c r="N21" s="36">
        <v>0</v>
      </c>
      <c r="O21" s="27">
        <f t="shared" ref="O21:O23" si="192">N21*$B21</f>
        <v>0</v>
      </c>
      <c r="P21" s="36">
        <v>0</v>
      </c>
      <c r="Q21" s="27">
        <f t="shared" ref="Q21:Q23" si="193">P21*$B21</f>
        <v>0</v>
      </c>
      <c r="R21" s="36">
        <v>0</v>
      </c>
      <c r="S21" s="27">
        <f t="shared" ref="S21:S23" si="194">R21*$B21</f>
        <v>0</v>
      </c>
      <c r="T21" s="36">
        <v>0</v>
      </c>
      <c r="U21" s="27">
        <f t="shared" ref="U21:U23" si="195">T21*$B21</f>
        <v>0</v>
      </c>
      <c r="V21" s="36">
        <v>0.8</v>
      </c>
      <c r="W21" s="27">
        <f t="shared" ref="W21:W23" si="196">V21*$B21</f>
        <v>8</v>
      </c>
      <c r="X21" s="36">
        <v>0</v>
      </c>
      <c r="Y21" s="27">
        <f t="shared" ref="Y21:Y23" si="197">X21*$B21</f>
        <v>0</v>
      </c>
      <c r="Z21" s="36">
        <v>0</v>
      </c>
      <c r="AA21" s="27">
        <f t="shared" ref="AA21:AA23" si="198">Z21*$B21</f>
        <v>0</v>
      </c>
      <c r="AB21" s="36">
        <v>0</v>
      </c>
      <c r="AC21" s="27">
        <f t="shared" ref="AC21:AC23" si="199">AB21*$B21</f>
        <v>0</v>
      </c>
      <c r="AD21" s="36">
        <v>0</v>
      </c>
      <c r="AE21" s="27">
        <f t="shared" ref="AE21:AE23" si="200">AD21*$B21</f>
        <v>0</v>
      </c>
      <c r="AF21" s="36">
        <v>0</v>
      </c>
      <c r="AG21" s="27">
        <f t="shared" ref="AG21:AG23" si="201">AF21*$B21</f>
        <v>0</v>
      </c>
      <c r="AH21" s="36">
        <v>0</v>
      </c>
      <c r="AI21" s="27">
        <f t="shared" ref="AI21:AI23" si="202">AH21*$B21</f>
        <v>0</v>
      </c>
      <c r="AJ21" s="36">
        <v>0</v>
      </c>
      <c r="AK21" s="27">
        <f t="shared" ref="AK21:AK23" si="203">AJ21*$B21</f>
        <v>0</v>
      </c>
      <c r="AL21" s="36">
        <v>0.5</v>
      </c>
      <c r="AM21" s="27">
        <f t="shared" ref="AM21:AM23" si="204">AL21*$B21</f>
        <v>5</v>
      </c>
      <c r="AN21" s="36">
        <v>0</v>
      </c>
      <c r="AO21" s="27">
        <f t="shared" ref="AO21:AO23" si="205">AN21*$B21</f>
        <v>0</v>
      </c>
      <c r="AP21" s="36">
        <v>1</v>
      </c>
      <c r="AQ21" s="27">
        <f t="shared" ref="AQ21:AQ23" si="206">AP21*$B21</f>
        <v>10</v>
      </c>
      <c r="AR21" s="36">
        <v>0</v>
      </c>
      <c r="AS21" s="27">
        <f t="shared" ref="AS21:AS23" si="207">AR21*$B21</f>
        <v>0</v>
      </c>
      <c r="AT21" s="36">
        <v>0</v>
      </c>
      <c r="AU21" s="27">
        <f t="shared" ref="AU21:AU23" si="208">AT21*$B21</f>
        <v>0</v>
      </c>
      <c r="AV21" s="36">
        <v>0.7</v>
      </c>
      <c r="AW21" s="27">
        <f t="shared" ref="AW21:AW23" si="209">AV21*$B21</f>
        <v>7</v>
      </c>
      <c r="AX21" s="36">
        <v>0</v>
      </c>
      <c r="AY21" s="27">
        <f t="shared" ref="AY21:AY23" si="210">AX21*$B21</f>
        <v>0</v>
      </c>
      <c r="AZ21" s="36">
        <v>0</v>
      </c>
      <c r="BA21" s="27">
        <f t="shared" ref="BA21:BA23" si="211">AZ21*$B21</f>
        <v>0</v>
      </c>
      <c r="BB21" s="36">
        <v>0</v>
      </c>
      <c r="BC21" s="27">
        <f t="shared" ref="BC21:BC23" si="212">BB21*$B21</f>
        <v>0</v>
      </c>
      <c r="BD21" s="36">
        <v>0</v>
      </c>
      <c r="BE21" s="27">
        <f t="shared" ref="BE21:BE23" si="213">BD21*$B21</f>
        <v>0</v>
      </c>
      <c r="BF21" s="36">
        <v>1</v>
      </c>
      <c r="BG21" s="27">
        <f t="shared" ref="BG21:BG23" si="214">BF21*$B21</f>
        <v>10</v>
      </c>
      <c r="BH21" s="36">
        <v>0</v>
      </c>
      <c r="BI21" s="27">
        <f t="shared" ref="BI21:BI23" si="215">BH21*$B21</f>
        <v>0</v>
      </c>
      <c r="BJ21" s="36">
        <v>1</v>
      </c>
      <c r="BK21" s="27">
        <f t="shared" ref="BK21:BK23" si="216">BJ21*$B21</f>
        <v>10</v>
      </c>
      <c r="BL21" s="36">
        <v>0</v>
      </c>
      <c r="BM21" s="27">
        <f t="shared" ref="BM21:BM23" si="217">BL21*$B21</f>
        <v>0</v>
      </c>
      <c r="BN21" s="36">
        <v>0</v>
      </c>
      <c r="BO21" s="27">
        <f t="shared" ref="BO21:BO23" si="218">BN21*$B21</f>
        <v>0</v>
      </c>
      <c r="BP21" s="36">
        <v>0</v>
      </c>
      <c r="BQ21" s="27">
        <f t="shared" ref="BQ21:BQ23" si="219">BP21*$B21</f>
        <v>0</v>
      </c>
      <c r="BR21" s="36">
        <v>0</v>
      </c>
      <c r="BS21" s="27">
        <f t="shared" ref="BS21:BS23" si="220">BR21*$B21</f>
        <v>0</v>
      </c>
      <c r="BT21" s="36">
        <v>0</v>
      </c>
      <c r="BU21" s="27">
        <f t="shared" ref="BU21:BU23" si="221">BT21*$B21</f>
        <v>0</v>
      </c>
      <c r="BV21" s="36">
        <v>0</v>
      </c>
      <c r="BW21" s="27">
        <f t="shared" ref="BW21:BW23" si="222">BV21*$B21</f>
        <v>0</v>
      </c>
      <c r="BX21" s="36">
        <v>0</v>
      </c>
      <c r="BY21" s="27">
        <f t="shared" ref="BY21:BY23" si="223">BX21*$B21</f>
        <v>0</v>
      </c>
      <c r="BZ21" s="36">
        <v>0</v>
      </c>
      <c r="CA21" s="27">
        <f t="shared" ref="CA21:CA23" si="224">BZ21*$B21</f>
        <v>0</v>
      </c>
    </row>
    <row r="22" spans="1:79" ht="15.75" customHeight="1" x14ac:dyDescent="0.25">
      <c r="A22" s="12" t="s">
        <v>321</v>
      </c>
      <c r="B22" s="13">
        <v>5</v>
      </c>
      <c r="C22" s="35">
        <f t="shared" si="112"/>
        <v>2.0833333333333332E-2</v>
      </c>
      <c r="D22" s="36">
        <v>1</v>
      </c>
      <c r="E22" s="27">
        <f t="shared" si="188"/>
        <v>5</v>
      </c>
      <c r="F22" s="36">
        <v>0</v>
      </c>
      <c r="G22" s="27">
        <f t="shared" ref="G22:G23" si="225">F22*E22</f>
        <v>0</v>
      </c>
      <c r="H22" s="36">
        <v>0</v>
      </c>
      <c r="I22" s="27">
        <f t="shared" si="189"/>
        <v>0</v>
      </c>
      <c r="J22" s="36">
        <v>0</v>
      </c>
      <c r="K22" s="27">
        <f t="shared" si="190"/>
        <v>0</v>
      </c>
      <c r="L22" s="36">
        <v>0</v>
      </c>
      <c r="M22" s="27">
        <f t="shared" si="191"/>
        <v>0</v>
      </c>
      <c r="N22" s="36">
        <v>0</v>
      </c>
      <c r="O22" s="27">
        <f t="shared" si="192"/>
        <v>0</v>
      </c>
      <c r="P22" s="36">
        <v>0</v>
      </c>
      <c r="Q22" s="27">
        <f t="shared" si="193"/>
        <v>0</v>
      </c>
      <c r="R22" s="36">
        <v>1</v>
      </c>
      <c r="S22" s="27">
        <f t="shared" si="194"/>
        <v>5</v>
      </c>
      <c r="T22" s="36">
        <v>0</v>
      </c>
      <c r="U22" s="27">
        <f t="shared" si="195"/>
        <v>0</v>
      </c>
      <c r="V22" s="36">
        <v>0</v>
      </c>
      <c r="W22" s="27">
        <f t="shared" si="196"/>
        <v>0</v>
      </c>
      <c r="X22" s="36">
        <v>0</v>
      </c>
      <c r="Y22" s="27">
        <f t="shared" si="197"/>
        <v>0</v>
      </c>
      <c r="Z22" s="36">
        <v>0</v>
      </c>
      <c r="AA22" s="27">
        <f t="shared" si="198"/>
        <v>0</v>
      </c>
      <c r="AB22" s="36">
        <v>1</v>
      </c>
      <c r="AC22" s="27">
        <f t="shared" si="199"/>
        <v>5</v>
      </c>
      <c r="AD22" s="36">
        <v>0</v>
      </c>
      <c r="AE22" s="27">
        <f t="shared" si="200"/>
        <v>0</v>
      </c>
      <c r="AF22" s="36">
        <v>0</v>
      </c>
      <c r="AG22" s="27">
        <f t="shared" si="201"/>
        <v>0</v>
      </c>
      <c r="AH22" s="36">
        <v>0</v>
      </c>
      <c r="AI22" s="27">
        <f t="shared" si="202"/>
        <v>0</v>
      </c>
      <c r="AJ22" s="36">
        <v>0</v>
      </c>
      <c r="AK22" s="27">
        <f t="shared" si="203"/>
        <v>0</v>
      </c>
      <c r="AL22" s="36">
        <v>0</v>
      </c>
      <c r="AM22" s="27">
        <f t="shared" si="204"/>
        <v>0</v>
      </c>
      <c r="AN22" s="36">
        <v>0</v>
      </c>
      <c r="AO22" s="27">
        <f t="shared" si="205"/>
        <v>0</v>
      </c>
      <c r="AP22" s="36">
        <v>0</v>
      </c>
      <c r="AQ22" s="27">
        <f t="shared" si="206"/>
        <v>0</v>
      </c>
      <c r="AR22" s="36">
        <v>0</v>
      </c>
      <c r="AS22" s="27">
        <f t="shared" si="207"/>
        <v>0</v>
      </c>
      <c r="AT22" s="36">
        <v>0</v>
      </c>
      <c r="AU22" s="27">
        <f t="shared" si="208"/>
        <v>0</v>
      </c>
      <c r="AV22" s="36">
        <v>0</v>
      </c>
      <c r="AW22" s="27">
        <f t="shared" si="209"/>
        <v>0</v>
      </c>
      <c r="AX22" s="36">
        <v>0</v>
      </c>
      <c r="AY22" s="27">
        <f t="shared" si="210"/>
        <v>0</v>
      </c>
      <c r="AZ22" s="36">
        <v>1</v>
      </c>
      <c r="BA22" s="27">
        <f t="shared" si="211"/>
        <v>5</v>
      </c>
      <c r="BB22" s="36">
        <v>0</v>
      </c>
      <c r="BC22" s="27">
        <f t="shared" si="212"/>
        <v>0</v>
      </c>
      <c r="BD22" s="36">
        <v>0</v>
      </c>
      <c r="BE22" s="27">
        <f t="shared" si="213"/>
        <v>0</v>
      </c>
      <c r="BF22" s="36">
        <v>1</v>
      </c>
      <c r="BG22" s="27">
        <f t="shared" si="214"/>
        <v>5</v>
      </c>
      <c r="BH22" s="36">
        <v>0</v>
      </c>
      <c r="BI22" s="27">
        <f t="shared" si="215"/>
        <v>0</v>
      </c>
      <c r="BJ22" s="36">
        <v>0</v>
      </c>
      <c r="BK22" s="27">
        <f t="shared" si="216"/>
        <v>0</v>
      </c>
      <c r="BL22" s="36">
        <v>0</v>
      </c>
      <c r="BM22" s="27">
        <f t="shared" si="217"/>
        <v>0</v>
      </c>
      <c r="BN22" s="36">
        <v>0</v>
      </c>
      <c r="BO22" s="27">
        <f t="shared" si="218"/>
        <v>0</v>
      </c>
      <c r="BP22" s="36">
        <v>0</v>
      </c>
      <c r="BQ22" s="27">
        <f t="shared" si="219"/>
        <v>0</v>
      </c>
      <c r="BR22" s="36">
        <v>0</v>
      </c>
      <c r="BS22" s="27">
        <f t="shared" si="220"/>
        <v>0</v>
      </c>
      <c r="BT22" s="36">
        <v>0</v>
      </c>
      <c r="BU22" s="27">
        <f t="shared" si="221"/>
        <v>0</v>
      </c>
      <c r="BV22" s="36">
        <v>0</v>
      </c>
      <c r="BW22" s="27">
        <f t="shared" si="222"/>
        <v>0</v>
      </c>
      <c r="BX22" s="36">
        <v>0</v>
      </c>
      <c r="BY22" s="27">
        <f t="shared" si="223"/>
        <v>0</v>
      </c>
      <c r="BZ22" s="36">
        <v>0</v>
      </c>
      <c r="CA22" s="27">
        <f t="shared" si="224"/>
        <v>0</v>
      </c>
    </row>
    <row r="23" spans="1:79" ht="15.75" customHeight="1" x14ac:dyDescent="0.25">
      <c r="A23" s="12" t="s">
        <v>322</v>
      </c>
      <c r="B23" s="13">
        <v>5</v>
      </c>
      <c r="C23" s="38">
        <f t="shared" si="112"/>
        <v>2.0833333333333332E-2</v>
      </c>
      <c r="D23" s="36">
        <v>1</v>
      </c>
      <c r="E23" s="27">
        <f t="shared" si="188"/>
        <v>5</v>
      </c>
      <c r="F23" s="36">
        <v>0</v>
      </c>
      <c r="G23" s="27">
        <f t="shared" si="225"/>
        <v>0</v>
      </c>
      <c r="H23" s="36">
        <v>0</v>
      </c>
      <c r="I23" s="27">
        <f t="shared" si="189"/>
        <v>0</v>
      </c>
      <c r="J23" s="36">
        <v>1</v>
      </c>
      <c r="K23" s="27">
        <f t="shared" si="190"/>
        <v>5</v>
      </c>
      <c r="L23" s="36">
        <v>1</v>
      </c>
      <c r="M23" s="27">
        <f t="shared" si="191"/>
        <v>5</v>
      </c>
      <c r="N23" s="36">
        <v>0</v>
      </c>
      <c r="O23" s="27">
        <f t="shared" si="192"/>
        <v>0</v>
      </c>
      <c r="P23" s="36">
        <v>0.4</v>
      </c>
      <c r="Q23" s="27">
        <f t="shared" si="193"/>
        <v>2</v>
      </c>
      <c r="R23" s="36">
        <v>1</v>
      </c>
      <c r="S23" s="27">
        <f t="shared" si="194"/>
        <v>5</v>
      </c>
      <c r="T23" s="36">
        <v>0</v>
      </c>
      <c r="U23" s="27">
        <f t="shared" si="195"/>
        <v>0</v>
      </c>
      <c r="V23" s="36">
        <v>1</v>
      </c>
      <c r="W23" s="27">
        <f t="shared" si="196"/>
        <v>5</v>
      </c>
      <c r="X23" s="36">
        <v>1</v>
      </c>
      <c r="Y23" s="27">
        <f t="shared" si="197"/>
        <v>5</v>
      </c>
      <c r="Z23" s="36">
        <v>0</v>
      </c>
      <c r="AA23" s="27">
        <f t="shared" si="198"/>
        <v>0</v>
      </c>
      <c r="AB23" s="36">
        <v>1</v>
      </c>
      <c r="AC23" s="27">
        <f t="shared" si="199"/>
        <v>5</v>
      </c>
      <c r="AD23" s="36">
        <v>0</v>
      </c>
      <c r="AE23" s="27">
        <f t="shared" si="200"/>
        <v>0</v>
      </c>
      <c r="AF23" s="36">
        <v>0</v>
      </c>
      <c r="AG23" s="27">
        <f t="shared" si="201"/>
        <v>0</v>
      </c>
      <c r="AH23" s="36">
        <v>0</v>
      </c>
      <c r="AI23" s="27">
        <f t="shared" si="202"/>
        <v>0</v>
      </c>
      <c r="AJ23" s="36">
        <v>0</v>
      </c>
      <c r="AK23" s="27">
        <f t="shared" si="203"/>
        <v>0</v>
      </c>
      <c r="AL23" s="36">
        <v>0</v>
      </c>
      <c r="AM23" s="27">
        <f t="shared" si="204"/>
        <v>0</v>
      </c>
      <c r="AN23" s="36">
        <v>0</v>
      </c>
      <c r="AO23" s="27">
        <f t="shared" si="205"/>
        <v>0</v>
      </c>
      <c r="AP23" s="36">
        <v>1</v>
      </c>
      <c r="AQ23" s="27">
        <f t="shared" si="206"/>
        <v>5</v>
      </c>
      <c r="AR23" s="36">
        <v>0</v>
      </c>
      <c r="AS23" s="27">
        <f t="shared" si="207"/>
        <v>0</v>
      </c>
      <c r="AT23" s="36">
        <v>0</v>
      </c>
      <c r="AU23" s="27">
        <f t="shared" si="208"/>
        <v>0</v>
      </c>
      <c r="AV23" s="36">
        <v>0</v>
      </c>
      <c r="AW23" s="27">
        <f t="shared" si="209"/>
        <v>0</v>
      </c>
      <c r="AX23" s="36">
        <v>0</v>
      </c>
      <c r="AY23" s="27">
        <f t="shared" si="210"/>
        <v>0</v>
      </c>
      <c r="AZ23" s="36">
        <v>1</v>
      </c>
      <c r="BA23" s="27">
        <f t="shared" si="211"/>
        <v>5</v>
      </c>
      <c r="BB23" s="36">
        <v>0</v>
      </c>
      <c r="BC23" s="27">
        <f t="shared" si="212"/>
        <v>0</v>
      </c>
      <c r="BD23" s="36">
        <v>1</v>
      </c>
      <c r="BE23" s="27">
        <f t="shared" si="213"/>
        <v>5</v>
      </c>
      <c r="BF23" s="36">
        <v>1</v>
      </c>
      <c r="BG23" s="27">
        <f t="shared" si="214"/>
        <v>5</v>
      </c>
      <c r="BH23" s="36">
        <v>0</v>
      </c>
      <c r="BI23" s="27">
        <f t="shared" si="215"/>
        <v>0</v>
      </c>
      <c r="BJ23" s="36">
        <v>1</v>
      </c>
      <c r="BK23" s="27">
        <f t="shared" si="216"/>
        <v>5</v>
      </c>
      <c r="BL23" s="36">
        <v>0</v>
      </c>
      <c r="BM23" s="27">
        <f t="shared" si="217"/>
        <v>0</v>
      </c>
      <c r="BN23" s="36">
        <v>0</v>
      </c>
      <c r="BO23" s="27">
        <f t="shared" si="218"/>
        <v>0</v>
      </c>
      <c r="BP23" s="36">
        <v>0</v>
      </c>
      <c r="BQ23" s="27">
        <f t="shared" si="219"/>
        <v>0</v>
      </c>
      <c r="BR23" s="36">
        <v>0</v>
      </c>
      <c r="BS23" s="27">
        <f t="shared" si="220"/>
        <v>0</v>
      </c>
      <c r="BT23" s="36">
        <v>1</v>
      </c>
      <c r="BU23" s="27">
        <f t="shared" si="221"/>
        <v>5</v>
      </c>
      <c r="BV23" s="36">
        <v>0</v>
      </c>
      <c r="BW23" s="27">
        <f t="shared" si="222"/>
        <v>0</v>
      </c>
      <c r="BX23" s="36">
        <v>0</v>
      </c>
      <c r="BY23" s="27">
        <f t="shared" si="223"/>
        <v>0</v>
      </c>
      <c r="BZ23" s="36">
        <v>0</v>
      </c>
      <c r="CA23" s="27">
        <f t="shared" si="224"/>
        <v>0</v>
      </c>
    </row>
    <row r="24" spans="1:79" ht="15.75" customHeight="1" x14ac:dyDescent="0.25">
      <c r="A24" s="12"/>
      <c r="B24" s="13"/>
      <c r="C24" s="35">
        <f>SUM(C17:C23)</f>
        <v>0.22916666666666666</v>
      </c>
      <c r="D24" s="36"/>
      <c r="E24" s="27"/>
      <c r="F24" s="36"/>
      <c r="G24" s="27"/>
      <c r="H24" s="36"/>
      <c r="I24" s="27"/>
      <c r="J24" s="36"/>
      <c r="K24" s="27"/>
      <c r="L24" s="36"/>
      <c r="M24" s="27"/>
      <c r="N24" s="36"/>
      <c r="O24" s="27"/>
      <c r="P24" s="36"/>
      <c r="Q24" s="27"/>
      <c r="R24" s="36"/>
      <c r="S24" s="27"/>
      <c r="T24" s="36"/>
      <c r="U24" s="27"/>
      <c r="V24" s="36"/>
      <c r="W24" s="27"/>
      <c r="X24" s="36"/>
      <c r="Y24" s="27"/>
      <c r="Z24" s="36"/>
      <c r="AA24" s="27"/>
      <c r="AB24" s="36"/>
      <c r="AC24" s="27"/>
      <c r="AD24" s="36"/>
      <c r="AE24" s="27"/>
      <c r="AF24" s="36"/>
      <c r="AG24" s="27"/>
      <c r="AH24" s="36"/>
      <c r="AI24" s="27"/>
      <c r="AJ24" s="36"/>
      <c r="AK24" s="27"/>
      <c r="AL24" s="36"/>
      <c r="AM24" s="27"/>
      <c r="AN24" s="36"/>
      <c r="AO24" s="27"/>
      <c r="AP24" s="36"/>
      <c r="AQ24" s="27"/>
      <c r="AR24" s="36"/>
      <c r="AS24" s="27"/>
      <c r="AT24" s="36"/>
      <c r="AU24" s="27"/>
      <c r="AV24" s="36"/>
      <c r="AW24" s="27"/>
      <c r="AX24" s="36"/>
      <c r="AY24" s="27"/>
      <c r="AZ24" s="36"/>
      <c r="BA24" s="27"/>
      <c r="BB24" s="36"/>
      <c r="BC24" s="27">
        <f>IF(AZ20="Y",$B20,0)</f>
        <v>5</v>
      </c>
      <c r="BD24" s="36"/>
      <c r="BE24" s="27"/>
      <c r="BF24" s="36"/>
      <c r="BG24" s="27"/>
      <c r="BH24" s="36"/>
      <c r="BI24" s="27"/>
      <c r="BJ24" s="36"/>
      <c r="BK24" s="27"/>
      <c r="BL24" s="36"/>
      <c r="BM24" s="27"/>
      <c r="BN24" s="36"/>
      <c r="BO24" s="27"/>
      <c r="BP24" s="36"/>
      <c r="BQ24" s="27"/>
      <c r="BR24" s="36"/>
      <c r="BS24" s="27"/>
      <c r="BT24" s="36"/>
      <c r="BU24" s="27"/>
      <c r="BV24" s="36"/>
      <c r="BW24" s="27"/>
      <c r="BX24" s="36"/>
      <c r="BY24" s="27"/>
      <c r="BZ24" s="36"/>
      <c r="CA24" s="27"/>
    </row>
    <row r="25" spans="1:79" ht="15.75" customHeight="1" x14ac:dyDescent="0.3">
      <c r="A25" s="8" t="s">
        <v>323</v>
      </c>
      <c r="B25" s="7"/>
      <c r="C25" s="35"/>
    </row>
    <row r="26" spans="1:79" ht="15.75" customHeight="1" x14ac:dyDescent="0.25">
      <c r="A26" s="12" t="s">
        <v>324</v>
      </c>
      <c r="B26" s="13">
        <v>70</v>
      </c>
      <c r="C26" s="35">
        <f>B26/$B$3</f>
        <v>0.29166666666666669</v>
      </c>
      <c r="D26" s="36">
        <v>1</v>
      </c>
      <c r="E26" s="27">
        <f>D26*$B$26</f>
        <v>70</v>
      </c>
      <c r="F26" s="36">
        <v>0.1</v>
      </c>
      <c r="G26" s="27">
        <f>F26*$B$26</f>
        <v>7</v>
      </c>
      <c r="H26" s="36">
        <v>0.9</v>
      </c>
      <c r="I26" s="27">
        <f>H26*$B26</f>
        <v>63</v>
      </c>
      <c r="J26" s="36">
        <v>0.75</v>
      </c>
      <c r="K26" s="27">
        <f>J26*$B26</f>
        <v>52.5</v>
      </c>
      <c r="L26" s="36">
        <v>0.9</v>
      </c>
      <c r="M26" s="27">
        <f>L26*$B26</f>
        <v>63</v>
      </c>
      <c r="N26" s="36">
        <v>0</v>
      </c>
      <c r="O26" s="27">
        <f>N26*$B26</f>
        <v>0</v>
      </c>
      <c r="P26" s="36">
        <v>0.9</v>
      </c>
      <c r="Q26" s="27">
        <f>P26*$B26</f>
        <v>63</v>
      </c>
      <c r="R26" s="36">
        <v>1</v>
      </c>
      <c r="S26" s="27">
        <f>R26*$B26</f>
        <v>70</v>
      </c>
      <c r="T26" s="36">
        <v>0.2</v>
      </c>
      <c r="U26" s="27">
        <f>T26*$B26</f>
        <v>14</v>
      </c>
      <c r="V26" s="36">
        <v>1</v>
      </c>
      <c r="W26" s="27">
        <f>V26*$B26</f>
        <v>70</v>
      </c>
      <c r="X26" s="36">
        <v>0.9</v>
      </c>
      <c r="Y26" s="27">
        <f>X26*$B26</f>
        <v>63</v>
      </c>
      <c r="Z26" s="36">
        <v>0.2</v>
      </c>
      <c r="AA26" s="27">
        <f>Z26*$B26</f>
        <v>14</v>
      </c>
      <c r="AB26" s="36">
        <v>0.9</v>
      </c>
      <c r="AC26" s="27">
        <f>AB26*$B26</f>
        <v>63</v>
      </c>
      <c r="AD26" s="36">
        <v>1</v>
      </c>
      <c r="AE26" s="27">
        <f>AD26*$B26</f>
        <v>70</v>
      </c>
      <c r="AF26" s="36">
        <v>0.2</v>
      </c>
      <c r="AG26" s="27">
        <f>AF26*$B26</f>
        <v>14</v>
      </c>
      <c r="AH26" s="36">
        <v>0.7</v>
      </c>
      <c r="AI26" s="27">
        <f>AH26*$B26</f>
        <v>49</v>
      </c>
      <c r="AJ26" s="36">
        <v>1</v>
      </c>
      <c r="AK26" s="27">
        <f>AJ26*$B26</f>
        <v>70</v>
      </c>
      <c r="AL26" s="36">
        <v>1</v>
      </c>
      <c r="AM26" s="27">
        <f>AL26*$B26</f>
        <v>70</v>
      </c>
      <c r="AN26" s="36">
        <v>0.2</v>
      </c>
      <c r="AO26" s="27">
        <f>AN26*$B26</f>
        <v>14</v>
      </c>
      <c r="AP26" s="36">
        <v>1</v>
      </c>
      <c r="AQ26" s="27">
        <f>AP26*$B26</f>
        <v>70</v>
      </c>
      <c r="AR26" s="36">
        <v>0</v>
      </c>
      <c r="AS26" s="27">
        <f>AR26*$B26</f>
        <v>0</v>
      </c>
      <c r="AT26" s="36">
        <v>0.75</v>
      </c>
      <c r="AU26" s="27">
        <f>AT26*$B26</f>
        <v>52.5</v>
      </c>
      <c r="AV26" s="36">
        <v>1</v>
      </c>
      <c r="AW26" s="27">
        <f>AV26*$B26</f>
        <v>70</v>
      </c>
      <c r="AX26" s="36">
        <v>0</v>
      </c>
      <c r="AY26" s="27">
        <f>AX26*$B26</f>
        <v>0</v>
      </c>
      <c r="AZ26" s="36">
        <v>1</v>
      </c>
      <c r="BA26" s="27">
        <f>AZ26*$B26</f>
        <v>70</v>
      </c>
      <c r="BB26" s="36">
        <v>0</v>
      </c>
      <c r="BC26" s="27">
        <f>BB26*$B26</f>
        <v>0</v>
      </c>
      <c r="BD26" s="36">
        <v>1</v>
      </c>
      <c r="BE26" s="27">
        <f>BD26*$B26</f>
        <v>70</v>
      </c>
      <c r="BF26" s="36">
        <v>1</v>
      </c>
      <c r="BG26" s="27">
        <f>BF26*$B26</f>
        <v>70</v>
      </c>
      <c r="BH26" s="36">
        <v>0.7</v>
      </c>
      <c r="BI26" s="27">
        <f>BH26*$B26</f>
        <v>49</v>
      </c>
      <c r="BJ26" s="36">
        <v>1</v>
      </c>
      <c r="BK26" s="27">
        <f>BJ26*$B26</f>
        <v>70</v>
      </c>
      <c r="BL26" s="36">
        <v>0.2</v>
      </c>
      <c r="BM26" s="27">
        <f>BL26*$B26</f>
        <v>14</v>
      </c>
      <c r="BN26" s="36">
        <v>0.6</v>
      </c>
      <c r="BO26" s="27">
        <f>BN26*$B26</f>
        <v>42</v>
      </c>
      <c r="BP26" s="36">
        <v>0</v>
      </c>
      <c r="BQ26" s="27">
        <f>BP26*$B26</f>
        <v>0</v>
      </c>
      <c r="BR26" s="36">
        <v>0.9</v>
      </c>
      <c r="BS26" s="27">
        <f>BR26*$B26</f>
        <v>63</v>
      </c>
      <c r="BT26" s="36">
        <v>1</v>
      </c>
      <c r="BU26" s="27">
        <f>BT26*$B26</f>
        <v>70</v>
      </c>
      <c r="BV26" s="36">
        <v>0.7</v>
      </c>
      <c r="BW26" s="27">
        <f>BV26*$B26</f>
        <v>49</v>
      </c>
      <c r="BX26" s="36">
        <v>1</v>
      </c>
      <c r="BY26" s="27">
        <f>BX26*$B26</f>
        <v>70</v>
      </c>
      <c r="BZ26" s="36">
        <v>0.2</v>
      </c>
      <c r="CA26" s="27">
        <f>BZ26*$B26</f>
        <v>14</v>
      </c>
    </row>
    <row r="27" spans="1:79" ht="15.75" customHeight="1" x14ac:dyDescent="0.25">
      <c r="A27" s="12"/>
      <c r="B27" s="13"/>
      <c r="C27" s="35"/>
      <c r="D27" s="36"/>
      <c r="E27" s="27"/>
      <c r="F27" s="36"/>
      <c r="G27" s="27"/>
      <c r="H27" s="36"/>
      <c r="I27" s="27"/>
      <c r="J27" s="36"/>
      <c r="K27" s="27"/>
      <c r="L27" s="36"/>
      <c r="M27" s="27"/>
      <c r="N27" s="36"/>
      <c r="O27" s="27"/>
      <c r="P27" s="36"/>
      <c r="Q27" s="27"/>
      <c r="R27" s="36"/>
      <c r="S27" s="27"/>
      <c r="T27" s="36"/>
      <c r="U27" s="27"/>
      <c r="V27" s="36"/>
      <c r="W27" s="27"/>
      <c r="X27" s="36"/>
      <c r="Y27" s="27"/>
      <c r="Z27" s="36"/>
      <c r="AA27" s="27"/>
      <c r="AB27" s="36"/>
      <c r="AC27" s="27"/>
      <c r="AD27" s="36"/>
      <c r="AE27" s="27"/>
      <c r="AF27" s="36"/>
      <c r="AG27" s="27"/>
      <c r="AH27" s="36"/>
      <c r="AI27" s="27"/>
      <c r="AJ27" s="36"/>
      <c r="AK27" s="27"/>
      <c r="AL27" s="36"/>
      <c r="AM27" s="27"/>
      <c r="AN27" s="36"/>
      <c r="AO27" s="27"/>
      <c r="AP27" s="36"/>
      <c r="AQ27" s="27"/>
      <c r="AR27" s="36"/>
      <c r="AS27" s="27"/>
      <c r="AT27" s="36"/>
      <c r="AU27" s="27"/>
      <c r="AV27" s="36"/>
      <c r="AW27" s="27"/>
      <c r="AX27" s="36"/>
      <c r="AY27" s="27"/>
      <c r="AZ27" s="36"/>
      <c r="BA27" s="27"/>
      <c r="BB27" s="36"/>
      <c r="BC27" s="27"/>
      <c r="BD27" s="36"/>
      <c r="BE27" s="27"/>
      <c r="BF27" s="36"/>
      <c r="BG27" s="27"/>
      <c r="BH27" s="36"/>
      <c r="BI27" s="27"/>
      <c r="BJ27" s="36"/>
      <c r="BK27" s="27"/>
      <c r="BL27" s="36"/>
      <c r="BM27" s="27"/>
      <c r="BN27" s="36"/>
      <c r="BO27" s="27"/>
      <c r="BP27" s="36"/>
      <c r="BQ27" s="27"/>
      <c r="BR27" s="36"/>
      <c r="BS27" s="27"/>
      <c r="BT27" s="36"/>
      <c r="BU27" s="27"/>
      <c r="BV27" s="36"/>
      <c r="BW27" s="27"/>
      <c r="BX27" s="36"/>
      <c r="BY27" s="27"/>
      <c r="BZ27" s="36"/>
      <c r="CA27" s="27"/>
    </row>
    <row r="28" spans="1:79" ht="15.75" customHeight="1" x14ac:dyDescent="0.3">
      <c r="A28" s="8" t="s">
        <v>213</v>
      </c>
      <c r="B28" s="27"/>
      <c r="C28" s="27"/>
    </row>
    <row r="29" spans="1:79" ht="15.75" customHeight="1" x14ac:dyDescent="0.3">
      <c r="A29" s="29" t="s">
        <v>441</v>
      </c>
      <c r="B29" s="27">
        <f>SUM(B5:B9)</f>
        <v>70</v>
      </c>
      <c r="C29" s="27"/>
      <c r="D29" s="41">
        <f>SUM(E5:E9)/$B29</f>
        <v>0.94285714285714284</v>
      </c>
      <c r="F29" s="41">
        <f>SUM(G5:G9)/$B29</f>
        <v>0.70857142857142863</v>
      </c>
      <c r="H29" s="41">
        <f>SUM(I5:I9)/$B29</f>
        <v>0.8571428571428571</v>
      </c>
      <c r="J29" s="41">
        <f>SUM(K5:K9)/$B29</f>
        <v>0.95714285714285718</v>
      </c>
      <c r="L29" s="41">
        <f>SUM(M5:M9)/$B29</f>
        <v>0.5714285714285714</v>
      </c>
      <c r="N29" s="41">
        <v>0.14000000000000001</v>
      </c>
      <c r="P29" s="41">
        <f>SUM(Q5:Q9)/$B29</f>
        <v>0.88571428571428568</v>
      </c>
      <c r="R29" s="41">
        <f>SUM(S5:S9)/$B29</f>
        <v>0.8</v>
      </c>
      <c r="T29" s="41">
        <f>SUM(U5:U9)/$B29</f>
        <v>0.17142857142857143</v>
      </c>
      <c r="V29" s="41">
        <f>SUM(W5:W9)/$B29</f>
        <v>1</v>
      </c>
      <c r="X29" s="41">
        <f>SUM(Y5:Y9)/$B29</f>
        <v>0.69285714285714284</v>
      </c>
      <c r="Z29" s="41">
        <f>SUM(AA5:AA9)/$B29</f>
        <v>0.8</v>
      </c>
      <c r="AB29" s="41">
        <f>SUM(AC5:AC9)/$B29</f>
        <v>0.97142857142857142</v>
      </c>
      <c r="AD29" s="41">
        <f>SUM(AE5:AE9)/$B29</f>
        <v>0.37142857142857144</v>
      </c>
      <c r="AF29" s="41">
        <f>SUM(AG5:AG9)/$B29</f>
        <v>0.14285714285714285</v>
      </c>
      <c r="AH29" s="41">
        <f>SUM(AI5:AI9)/$B29</f>
        <v>0.74285714285714288</v>
      </c>
      <c r="AJ29" s="41">
        <f>SUM(AK5:AK9)/$B29</f>
        <v>0.88571428571428568</v>
      </c>
      <c r="AL29" s="41">
        <f>SUM(AM5:AM9)/$B29</f>
        <v>0.97857142857142854</v>
      </c>
      <c r="AN29" s="41">
        <f>SUM(AO5:AO9)/$B29</f>
        <v>0.8571428571428571</v>
      </c>
      <c r="AP29" s="41">
        <f>SUM(AQ5:AQ9)/$B29</f>
        <v>1</v>
      </c>
      <c r="AR29" s="41">
        <f>SUM(AS5:AS9)/$B29</f>
        <v>7.1428571428571425E-2</v>
      </c>
      <c r="AT29" s="41">
        <f>SUM(AU5:AU9)/$B29</f>
        <v>0.84285714285714286</v>
      </c>
      <c r="AV29" s="41">
        <f>SUM(AW5:AW9)/$B29</f>
        <v>1</v>
      </c>
      <c r="AX29" s="41">
        <f>SUM(AY5:AY9)/$B29</f>
        <v>0.14285714285714285</v>
      </c>
      <c r="AZ29" s="41">
        <f>SUM(BA5:BA9)/$B29</f>
        <v>0.88571428571428568</v>
      </c>
      <c r="BB29" s="41">
        <f>SUM(BC5:BC9)/$B29</f>
        <v>0.17142857142857143</v>
      </c>
      <c r="BD29" s="41">
        <f>SUM(BE5:BE9)/$B29</f>
        <v>0.88571428571428568</v>
      </c>
      <c r="BF29" s="41">
        <f>SUM(BG5:BG9)/$B29</f>
        <v>0.97857142857142854</v>
      </c>
      <c r="BH29" s="41">
        <f>SUM(BI5:BI9)/$B29</f>
        <v>0.74285714285714288</v>
      </c>
      <c r="BJ29" s="41">
        <f>SUM(BK5:BK9)/$B29</f>
        <v>1</v>
      </c>
      <c r="BL29" s="41">
        <f>SUM(BM5:BM9)/$B29</f>
        <v>0.88571428571428568</v>
      </c>
      <c r="BN29" s="41">
        <f>SUM(BO5:BO9)/$B29</f>
        <v>0.88571428571428568</v>
      </c>
      <c r="BP29" s="41">
        <f>SUM(BQ5:BQ9)/$B29</f>
        <v>0.94285714285714284</v>
      </c>
      <c r="BR29" s="41">
        <f>SUM(BS5:BS9)/$B29</f>
        <v>0.92142857142857137</v>
      </c>
      <c r="BT29" s="41">
        <f>SUM(BU5:BU9)/$B29</f>
        <v>0.88571428571428568</v>
      </c>
      <c r="BV29" s="41">
        <f>SUM(BW5:BW9)/$B29</f>
        <v>0.9285714285714286</v>
      </c>
      <c r="BX29" s="41">
        <f>SUM(BY5:BY9)/$B29</f>
        <v>0.8571428571428571</v>
      </c>
      <c r="BZ29" s="41">
        <f>SUM(CA5:CA9)/$B29</f>
        <v>0.9285714285714286</v>
      </c>
    </row>
    <row r="30" spans="1:79" ht="15.75" customHeight="1" x14ac:dyDescent="0.3">
      <c r="A30" s="29" t="s">
        <v>214</v>
      </c>
      <c r="B30" s="27">
        <f>SUM(B11:B15)</f>
        <v>45</v>
      </c>
      <c r="C30" s="27"/>
      <c r="D30" s="41">
        <f>SUM(E11:E15)/$B30</f>
        <v>0.72222222222222221</v>
      </c>
      <c r="F30" s="41">
        <f>SUM(G11:G15)/$B30</f>
        <v>2.2222222222222223E-2</v>
      </c>
      <c r="H30" s="41">
        <f>SUM(I11:I15)/$B30</f>
        <v>0.62222222222222223</v>
      </c>
      <c r="J30" s="41">
        <f>SUM(K11:K15)/$B30</f>
        <v>0.9</v>
      </c>
      <c r="L30" s="41">
        <f>SUM(M11:M15)/$B30</f>
        <v>0.6166666666666667</v>
      </c>
      <c r="N30" s="41">
        <f>SUM(O11:O15)/$B30</f>
        <v>8.8888888888888892E-2</v>
      </c>
      <c r="P30" s="41">
        <f>SUM(Q11:Q15)/$B30</f>
        <v>0.13333333333333333</v>
      </c>
      <c r="R30" s="41">
        <f>SUM(S11:S15)/$B30</f>
        <v>0.81111111111111112</v>
      </c>
      <c r="T30" s="41">
        <f>SUM(U11:U15)/$B30</f>
        <v>0.1088888888888889</v>
      </c>
      <c r="V30" s="41">
        <f>SUM(W11:W15)/$B30</f>
        <v>0.92222222222222228</v>
      </c>
      <c r="X30" s="41">
        <f>SUM(Y11:Y15)/$B30</f>
        <v>0.93333333333333335</v>
      </c>
      <c r="Z30" s="41">
        <f>SUM(AA11:AA15)/$B30</f>
        <v>2.2222222222222223E-2</v>
      </c>
      <c r="AB30" s="41">
        <f>SUM(AC11:AC15)/$B30</f>
        <v>0.75555555555555554</v>
      </c>
      <c r="AD30" s="41">
        <f>SUM(AE11:AE15)/$B30</f>
        <v>0.24444444444444444</v>
      </c>
      <c r="AF30" s="41">
        <f>SUM(AG11:AG15)/$B30</f>
        <v>0</v>
      </c>
      <c r="AH30" s="41">
        <f>SUM(AI11:AI15)/$B30</f>
        <v>0.2</v>
      </c>
      <c r="AJ30" s="41">
        <f>SUM(AK11:AK15)/$B30</f>
        <v>0.17777777777777778</v>
      </c>
      <c r="AL30" s="41">
        <f>SUM(AM11:AM15)/$B30</f>
        <v>0.75555555555555554</v>
      </c>
      <c r="AN30" s="41">
        <f>SUM(AO11:AO15)/$B30</f>
        <v>0.58888888888888891</v>
      </c>
      <c r="AP30" s="41">
        <f>SUM(AQ11:AQ15)/$B30</f>
        <v>0.46666666666666667</v>
      </c>
      <c r="AR30" s="41">
        <f>SUM(AS11:AS15)/$B30</f>
        <v>0</v>
      </c>
      <c r="AT30" s="41">
        <f>SUM(AU11:AU15)/$B30</f>
        <v>0.87777777777777777</v>
      </c>
      <c r="AV30" s="41">
        <f>SUM(AW11:AW15)/$B30</f>
        <v>0.66666666666666663</v>
      </c>
      <c r="AX30" s="41">
        <f>SUM(AY11:AY15)/$B30</f>
        <v>0.15555555555555556</v>
      </c>
      <c r="AZ30" s="41">
        <f>SUM(BA11:BA15)/$B30</f>
        <v>0.75555555555555554</v>
      </c>
      <c r="BB30" s="41">
        <f>SUM(BC11:BC15)/$B30</f>
        <v>0.17777777777777778</v>
      </c>
      <c r="BD30" s="41">
        <f>SUM(BE11:BE15)/$B30</f>
        <v>0.2</v>
      </c>
      <c r="BF30" s="41">
        <f>SUM(BG11:BG15)/$B30</f>
        <v>0.67777777777777781</v>
      </c>
      <c r="BH30" s="41">
        <f>SUM(BI11:BI15)/$B30</f>
        <v>0.25555555555555554</v>
      </c>
      <c r="BJ30" s="41">
        <f>SUM(BK11:BK15)/$B30</f>
        <v>0.96666666666666667</v>
      </c>
      <c r="BL30" s="41">
        <f>SUM(BM11:BM15)/$B30</f>
        <v>0.37777777777777777</v>
      </c>
      <c r="BN30" s="41">
        <f>SUM(BO11:BO15)/$B30</f>
        <v>0.37777777777777777</v>
      </c>
      <c r="BP30" s="41">
        <f>SUM(BQ11:BQ15)/$B30</f>
        <v>0.72222222222222221</v>
      </c>
      <c r="BR30" s="41">
        <f>SUM(BS11:BS15)/$B30</f>
        <v>0.9555555555555556</v>
      </c>
      <c r="BT30" s="41">
        <f>SUM(BU11:BU15)/$B30</f>
        <v>0.82222222222222219</v>
      </c>
      <c r="BV30" s="41">
        <f>SUM(BW11:BW15)/$B30</f>
        <v>0.37777777777777777</v>
      </c>
      <c r="BX30" s="41">
        <f>SUM(BY11:BY15)/$B30</f>
        <v>0.65555555555555556</v>
      </c>
      <c r="BZ30" s="41">
        <f>SUM(CA11:CA15)/$B30</f>
        <v>0.5444444444444444</v>
      </c>
    </row>
    <row r="31" spans="1:79" ht="15.75" customHeight="1" x14ac:dyDescent="0.3">
      <c r="A31" s="29" t="s">
        <v>27</v>
      </c>
      <c r="B31" s="27">
        <f>SUM(B17:B23)</f>
        <v>55</v>
      </c>
      <c r="C31" s="27"/>
      <c r="D31" s="41">
        <f>SUM(E17:E23)/$B31</f>
        <v>0.79090909090909089</v>
      </c>
      <c r="F31" s="41">
        <f>SUM(G17:G23)/$B31</f>
        <v>0.16363636363636364</v>
      </c>
      <c r="H31" s="41">
        <f>SUM(I17:I23)/$B31</f>
        <v>0.60909090909090913</v>
      </c>
      <c r="J31" s="41">
        <f>SUM(K17:K23)/$B31</f>
        <v>0.75818181818181818</v>
      </c>
      <c r="L31" s="41">
        <f>SUM(M17:M23)/$B31</f>
        <v>0.86909090909090903</v>
      </c>
      <c r="N31" s="41">
        <f>SUM(O17:O23)/$B31</f>
        <v>0.47272727272727272</v>
      </c>
      <c r="P31" s="41">
        <f>SUM(Q17:Q23)/$B31</f>
        <v>0.51818181818181819</v>
      </c>
      <c r="R31" s="41">
        <f>SUM(S17:S23)/$B31</f>
        <v>0.77272727272727271</v>
      </c>
      <c r="T31" s="41">
        <f>SUM(U17:U23)/$B31</f>
        <v>0.51818181818181819</v>
      </c>
      <c r="V31" s="41">
        <f>SUM(W17:W23)/$B31</f>
        <v>0.87181818181818183</v>
      </c>
      <c r="X31" s="41">
        <f>SUM(Y17:Y23)/$B31</f>
        <v>0.68181818181818177</v>
      </c>
      <c r="Z31" s="41">
        <f>SUM(AA17:AA23)/$B31</f>
        <v>0.59090909090909094</v>
      </c>
      <c r="AB31" s="41">
        <f>SUM(AC17:AC23)/$B31</f>
        <v>0.77272727272727271</v>
      </c>
      <c r="AD31" s="41">
        <f>SUM(AE17:AE23)/$B31</f>
        <v>0.59090909090909094</v>
      </c>
      <c r="AF31" s="41">
        <f>SUM(AG17:AG23)/$B31</f>
        <v>0</v>
      </c>
      <c r="AH31" s="41">
        <f>SUM(AI17:AI23)/$B31</f>
        <v>0.5</v>
      </c>
      <c r="AJ31" s="41">
        <f>SUM(AK17:AK23)/$B31</f>
        <v>0.35454545454545455</v>
      </c>
      <c r="AL31" s="41">
        <f>SUM(AM17:AM23)/$B31</f>
        <v>0.62</v>
      </c>
      <c r="AN31" s="41">
        <f>SUM(AO17:AO23)/$B31</f>
        <v>0.59090909090909094</v>
      </c>
      <c r="AP31" s="41">
        <f>SUM(AQ17:AQ23)/$B31</f>
        <v>0.9081818181818182</v>
      </c>
      <c r="AR31" s="41">
        <f>SUM(AS17:AS23)/$B31</f>
        <v>0</v>
      </c>
      <c r="AT31" s="41">
        <f>SUM(AU17:AU23)/$B31</f>
        <v>0</v>
      </c>
      <c r="AV31" s="41">
        <f>SUM(AW17:AW23)/$B31</f>
        <v>0.71818181818181814</v>
      </c>
      <c r="AX31" s="41">
        <f>SUM(AY17:AY23)/$B31</f>
        <v>0</v>
      </c>
      <c r="AZ31" s="41">
        <f>SUM(BA17:BA23)/$B31</f>
        <v>0.69090909090909092</v>
      </c>
      <c r="BB31" s="41">
        <f>SUM(BC17:BC23)/$B31</f>
        <v>0</v>
      </c>
      <c r="BD31" s="41">
        <f>SUM(BE17:BE23)/$B31</f>
        <v>0.48181818181818181</v>
      </c>
      <c r="BF31" s="41">
        <f>SUM(BG17:BG23)/$B31</f>
        <v>0.99636363636363634</v>
      </c>
      <c r="BH31" s="41">
        <f>SUM(BI17:BI23)/$B31</f>
        <v>0</v>
      </c>
      <c r="BJ31" s="41">
        <f>SUM(BK17:BK23)/$B31</f>
        <v>0.90805454545454545</v>
      </c>
      <c r="BL31" s="41">
        <f>SUM(BM17:BM23)/$B31</f>
        <v>0.59090909090909094</v>
      </c>
      <c r="BN31" s="41">
        <f>SUM(BO17:BO23)/$B31</f>
        <v>0.59090909090909094</v>
      </c>
      <c r="BP31" s="41">
        <f>SUM(BQ17:BQ23)/$B31</f>
        <v>0.5</v>
      </c>
      <c r="BR31" s="41">
        <f>SUM(BS17:BS23)/$B31</f>
        <v>0.5</v>
      </c>
      <c r="BT31" s="41">
        <f>SUM(BU17:BU23)/$B31</f>
        <v>0.59090909090909094</v>
      </c>
      <c r="BV31" s="41">
        <f>SUM(BW17:BW23)/$B31</f>
        <v>0.5</v>
      </c>
      <c r="BX31" s="41">
        <f>SUM(BY17:BY23)/$B31</f>
        <v>0.35454545454545455</v>
      </c>
      <c r="BZ31" s="41">
        <f>SUM(CA17:CA23)/$B31</f>
        <v>0</v>
      </c>
    </row>
    <row r="32" spans="1:79" ht="15.75" customHeight="1" x14ac:dyDescent="0.3">
      <c r="A32" s="29" t="s">
        <v>323</v>
      </c>
      <c r="B32" s="27">
        <f>B26</f>
        <v>70</v>
      </c>
      <c r="C32" s="27"/>
      <c r="D32" s="41">
        <f>D26</f>
        <v>1</v>
      </c>
      <c r="F32" s="41">
        <f>F26</f>
        <v>0.1</v>
      </c>
      <c r="H32" s="41">
        <f>H26</f>
        <v>0.9</v>
      </c>
      <c r="J32" s="41">
        <f>J26</f>
        <v>0.75</v>
      </c>
      <c r="L32" s="41">
        <f>L26</f>
        <v>0.9</v>
      </c>
      <c r="N32" s="41">
        <f>N26</f>
        <v>0</v>
      </c>
      <c r="P32" s="41">
        <f>P26</f>
        <v>0.9</v>
      </c>
      <c r="R32" s="41">
        <f>R26</f>
        <v>1</v>
      </c>
      <c r="T32" s="41">
        <f>T26</f>
        <v>0.2</v>
      </c>
      <c r="V32" s="41">
        <f>V26</f>
        <v>1</v>
      </c>
      <c r="X32" s="41">
        <f>X26</f>
        <v>0.9</v>
      </c>
      <c r="Z32" s="41">
        <f>Z26</f>
        <v>0.2</v>
      </c>
      <c r="AB32" s="41">
        <f>AB26</f>
        <v>0.9</v>
      </c>
      <c r="AD32" s="41">
        <f>AD26</f>
        <v>1</v>
      </c>
      <c r="AF32" s="41">
        <f>AF26</f>
        <v>0.2</v>
      </c>
      <c r="AH32" s="41">
        <f>AH26</f>
        <v>0.7</v>
      </c>
      <c r="AJ32" s="41">
        <f>AJ26</f>
        <v>1</v>
      </c>
      <c r="AL32" s="41">
        <f>AL26</f>
        <v>1</v>
      </c>
      <c r="AN32" s="41">
        <f>AN26</f>
        <v>0.2</v>
      </c>
      <c r="AP32" s="41">
        <f>AP26</f>
        <v>1</v>
      </c>
      <c r="AR32" s="41">
        <f>AR26</f>
        <v>0</v>
      </c>
      <c r="AT32" s="41">
        <f>AT26</f>
        <v>0.75</v>
      </c>
      <c r="AV32" s="41">
        <f>AV26</f>
        <v>1</v>
      </c>
      <c r="AX32" s="41">
        <f>AX26</f>
        <v>0</v>
      </c>
      <c r="AZ32" s="41">
        <f>AZ26</f>
        <v>1</v>
      </c>
      <c r="BB32" s="41">
        <f>BB26</f>
        <v>0</v>
      </c>
      <c r="BD32" s="41">
        <f>BD26</f>
        <v>1</v>
      </c>
      <c r="BF32" s="41">
        <f>BF26</f>
        <v>1</v>
      </c>
      <c r="BH32" s="41">
        <f>BH26</f>
        <v>0.7</v>
      </c>
      <c r="BJ32" s="41">
        <f>BJ26</f>
        <v>1</v>
      </c>
      <c r="BL32" s="41">
        <f>BL26</f>
        <v>0.2</v>
      </c>
      <c r="BN32" s="41">
        <f>BN26</f>
        <v>0.6</v>
      </c>
      <c r="BP32" s="41">
        <f>BP26</f>
        <v>0</v>
      </c>
      <c r="BR32" s="41">
        <f>BR26</f>
        <v>0.9</v>
      </c>
      <c r="BT32" s="41">
        <f>BT26</f>
        <v>1</v>
      </c>
      <c r="BV32" s="41">
        <f>BV26</f>
        <v>0.7</v>
      </c>
      <c r="BX32" s="41">
        <f>BX26</f>
        <v>1</v>
      </c>
      <c r="BZ32" s="41">
        <f>BZ26</f>
        <v>0.2</v>
      </c>
    </row>
    <row r="33" spans="1:78" ht="15.75" customHeight="1" x14ac:dyDescent="0.25">
      <c r="B33" s="27"/>
      <c r="C33" s="27"/>
    </row>
    <row r="34" spans="1:78" ht="15.75" customHeight="1" x14ac:dyDescent="0.25">
      <c r="B34" s="27"/>
      <c r="C34" s="27"/>
    </row>
    <row r="35" spans="1:78" ht="15.75" customHeight="1" x14ac:dyDescent="0.3">
      <c r="A35" s="29" t="s">
        <v>216</v>
      </c>
      <c r="B35" s="27"/>
      <c r="C35" s="27"/>
      <c r="D35" s="42">
        <v>44000</v>
      </c>
      <c r="F35" s="42">
        <v>44000</v>
      </c>
      <c r="H35" s="42">
        <v>44000</v>
      </c>
      <c r="J35" s="42">
        <v>44000</v>
      </c>
      <c r="L35" s="42">
        <v>44022</v>
      </c>
      <c r="N35" s="42">
        <v>44033</v>
      </c>
      <c r="P35" s="42">
        <v>44048</v>
      </c>
      <c r="R35" s="42">
        <v>44053</v>
      </c>
      <c r="T35" s="42">
        <v>44055</v>
      </c>
      <c r="V35" s="42">
        <v>44058</v>
      </c>
      <c r="X35" s="42">
        <v>44062</v>
      </c>
      <c r="Z35" s="42">
        <v>44064</v>
      </c>
      <c r="AB35" s="42">
        <v>44068</v>
      </c>
      <c r="AD35" s="42">
        <v>44068</v>
      </c>
      <c r="AF35" s="42">
        <v>44071</v>
      </c>
      <c r="AH35" s="42">
        <v>44096</v>
      </c>
      <c r="AJ35" s="42">
        <v>44076</v>
      </c>
      <c r="AL35" s="42">
        <v>44078</v>
      </c>
      <c r="AN35" s="42">
        <v>44081</v>
      </c>
      <c r="AP35" s="42">
        <v>44081</v>
      </c>
      <c r="AR35" s="42">
        <v>44083</v>
      </c>
      <c r="AT35" s="42">
        <v>44085</v>
      </c>
      <c r="AV35" s="42">
        <v>44089</v>
      </c>
      <c r="AX35" s="42">
        <v>44092</v>
      </c>
      <c r="AZ35" s="42">
        <v>44110</v>
      </c>
      <c r="BB35" s="42">
        <v>44105</v>
      </c>
      <c r="BD35" s="42">
        <v>44109</v>
      </c>
      <c r="BF35" s="42">
        <v>44109</v>
      </c>
      <c r="BH35" s="42">
        <v>44109</v>
      </c>
      <c r="BJ35" s="42">
        <v>44125</v>
      </c>
      <c r="BL35" s="42">
        <v>44124</v>
      </c>
      <c r="BN35" s="42">
        <v>44124</v>
      </c>
      <c r="BP35" s="42">
        <v>44126</v>
      </c>
      <c r="BR35" s="42">
        <v>44130</v>
      </c>
      <c r="BT35" s="42">
        <v>44130</v>
      </c>
      <c r="BV35" s="42">
        <v>44137</v>
      </c>
      <c r="BX35" s="42">
        <v>44137</v>
      </c>
      <c r="BZ35" s="42">
        <v>44138</v>
      </c>
    </row>
    <row r="36" spans="1:78" ht="15.75" customHeight="1" x14ac:dyDescent="0.3">
      <c r="A36" s="29" t="s">
        <v>217</v>
      </c>
      <c r="B36" s="27"/>
      <c r="C36" s="27"/>
      <c r="D36" s="27" t="s">
        <v>208</v>
      </c>
      <c r="F36" s="27" t="s">
        <v>208</v>
      </c>
      <c r="H36" s="27" t="s">
        <v>208</v>
      </c>
      <c r="J36" s="27" t="s">
        <v>207</v>
      </c>
      <c r="L36" s="27" t="s">
        <v>208</v>
      </c>
      <c r="N36" s="27" t="s">
        <v>208</v>
      </c>
      <c r="P36" s="27" t="s">
        <v>208</v>
      </c>
      <c r="R36" s="27" t="s">
        <v>208</v>
      </c>
      <c r="T36" s="27" t="s">
        <v>208</v>
      </c>
      <c r="V36" s="27" t="s">
        <v>208</v>
      </c>
      <c r="X36" s="27" t="s">
        <v>208</v>
      </c>
      <c r="Z36" s="27" t="s">
        <v>208</v>
      </c>
      <c r="AB36" s="27" t="s">
        <v>208</v>
      </c>
      <c r="AD36" s="27" t="s">
        <v>208</v>
      </c>
      <c r="AF36" s="27" t="s">
        <v>208</v>
      </c>
      <c r="AH36" s="27" t="s">
        <v>208</v>
      </c>
      <c r="AJ36" s="27" t="s">
        <v>208</v>
      </c>
      <c r="AL36" s="27" t="s">
        <v>208</v>
      </c>
      <c r="AN36" s="27" t="s">
        <v>208</v>
      </c>
      <c r="AP36" s="27" t="s">
        <v>208</v>
      </c>
      <c r="AR36" s="27" t="s">
        <v>207</v>
      </c>
      <c r="AT36" s="27" t="s">
        <v>207</v>
      </c>
      <c r="AV36" s="27" t="s">
        <v>208</v>
      </c>
      <c r="AX36" s="27" t="s">
        <v>208</v>
      </c>
      <c r="AZ36" s="27" t="s">
        <v>208</v>
      </c>
      <c r="BB36" s="27" t="s">
        <v>208</v>
      </c>
      <c r="BD36" s="27" t="s">
        <v>208</v>
      </c>
      <c r="BF36" s="27" t="s">
        <v>208</v>
      </c>
      <c r="BH36" s="27" t="s">
        <v>208</v>
      </c>
      <c r="BJ36" s="27" t="s">
        <v>208</v>
      </c>
      <c r="BL36" s="27" t="s">
        <v>208</v>
      </c>
      <c r="BN36" s="27" t="s">
        <v>208</v>
      </c>
      <c r="BP36" s="27" t="s">
        <v>208</v>
      </c>
      <c r="BR36" s="27" t="s">
        <v>208</v>
      </c>
      <c r="BT36" s="27" t="s">
        <v>208</v>
      </c>
      <c r="BV36" s="27" t="s">
        <v>208</v>
      </c>
      <c r="BX36" s="27" t="s">
        <v>208</v>
      </c>
      <c r="BZ36" s="27" t="s">
        <v>208</v>
      </c>
    </row>
    <row r="37" spans="1:78" ht="15.75" customHeight="1" x14ac:dyDescent="0.3">
      <c r="A37" s="29" t="s">
        <v>219</v>
      </c>
      <c r="B37" s="27"/>
      <c r="C37" s="27"/>
      <c r="D37" s="27">
        <v>0.4</v>
      </c>
      <c r="F37" s="27">
        <v>0.4</v>
      </c>
      <c r="H37" s="27">
        <v>0.4</v>
      </c>
      <c r="J37" s="27">
        <v>0.4</v>
      </c>
      <c r="L37" s="27">
        <v>0.4</v>
      </c>
      <c r="N37" s="27">
        <v>0.4</v>
      </c>
      <c r="P37" s="27">
        <v>0.4</v>
      </c>
      <c r="R37" s="27">
        <v>0.5</v>
      </c>
      <c r="T37" s="27">
        <v>0.5</v>
      </c>
      <c r="V37" s="27">
        <v>0.5</v>
      </c>
      <c r="X37" s="27">
        <v>0.5</v>
      </c>
      <c r="Z37" s="27">
        <v>0.5</v>
      </c>
      <c r="AB37" s="27">
        <v>0.5</v>
      </c>
      <c r="AD37" s="27">
        <v>0.5</v>
      </c>
      <c r="AF37" s="27">
        <v>0.5</v>
      </c>
      <c r="AH37" s="27">
        <v>0.5</v>
      </c>
      <c r="AJ37" s="27">
        <v>0.5</v>
      </c>
      <c r="AL37" s="27">
        <v>0.5</v>
      </c>
      <c r="AN37" s="27">
        <v>0.5</v>
      </c>
      <c r="AP37" s="27">
        <v>0.5</v>
      </c>
      <c r="AR37" s="27">
        <v>0.5</v>
      </c>
      <c r="AT37" s="27">
        <v>0.5</v>
      </c>
      <c r="AV37" s="27">
        <v>0.5</v>
      </c>
      <c r="AX37" s="27">
        <v>0.5</v>
      </c>
      <c r="AZ37" s="27">
        <v>0.5</v>
      </c>
      <c r="BB37" s="27">
        <v>0.5</v>
      </c>
      <c r="BD37" s="27">
        <v>0.5</v>
      </c>
      <c r="BF37" s="27">
        <v>0.5</v>
      </c>
      <c r="BH37" s="27">
        <v>0.5</v>
      </c>
      <c r="BJ37" s="27">
        <v>0.5</v>
      </c>
      <c r="BL37" s="27">
        <v>0.5</v>
      </c>
      <c r="BN37" s="27">
        <v>0.5</v>
      </c>
      <c r="BP37" s="27">
        <v>0.5</v>
      </c>
      <c r="BR37" s="27">
        <v>0.5</v>
      </c>
      <c r="BT37" s="27">
        <v>0.5</v>
      </c>
      <c r="BV37" s="27">
        <v>0.5</v>
      </c>
      <c r="BX37" s="27">
        <v>0.5</v>
      </c>
      <c r="BZ37" s="27">
        <v>0.5</v>
      </c>
    </row>
    <row r="38" spans="1:78" ht="15.75" customHeight="1" x14ac:dyDescent="0.3">
      <c r="A38" s="29" t="s">
        <v>449</v>
      </c>
      <c r="B38" s="27"/>
      <c r="C38" s="27"/>
    </row>
    <row r="39" spans="1:78" ht="15.75" customHeight="1" x14ac:dyDescent="0.3">
      <c r="A39" s="29" t="s">
        <v>450</v>
      </c>
      <c r="B39" s="27"/>
      <c r="C39" s="27"/>
      <c r="D39" s="28" t="s">
        <v>326</v>
      </c>
      <c r="F39" s="28" t="s">
        <v>451</v>
      </c>
      <c r="H39" s="28" t="s">
        <v>326</v>
      </c>
      <c r="J39" s="28" t="s">
        <v>326</v>
      </c>
      <c r="L39" s="28" t="s">
        <v>326</v>
      </c>
      <c r="N39" s="28" t="s">
        <v>451</v>
      </c>
      <c r="P39" s="28" t="s">
        <v>326</v>
      </c>
      <c r="R39" s="28" t="s">
        <v>326</v>
      </c>
      <c r="T39" s="28" t="s">
        <v>451</v>
      </c>
      <c r="V39" s="28" t="s">
        <v>326</v>
      </c>
      <c r="X39" s="28" t="s">
        <v>326</v>
      </c>
      <c r="Z39" s="28" t="s">
        <v>326</v>
      </c>
      <c r="AB39" s="28" t="s">
        <v>326</v>
      </c>
      <c r="AD39" s="28" t="s">
        <v>326</v>
      </c>
      <c r="AF39" s="28" t="s">
        <v>326</v>
      </c>
      <c r="AH39" s="28" t="s">
        <v>326</v>
      </c>
      <c r="AJ39" s="28" t="s">
        <v>326</v>
      </c>
      <c r="AL39" s="28" t="s">
        <v>326</v>
      </c>
      <c r="AN39" s="28" t="s">
        <v>326</v>
      </c>
      <c r="AP39" s="28" t="s">
        <v>326</v>
      </c>
      <c r="AR39" s="28" t="s">
        <v>326</v>
      </c>
      <c r="AT39" s="28" t="s">
        <v>326</v>
      </c>
      <c r="AV39" s="28" t="s">
        <v>326</v>
      </c>
      <c r="AX39" s="28" t="s">
        <v>326</v>
      </c>
      <c r="AZ39" s="28" t="s">
        <v>326</v>
      </c>
      <c r="BB39" s="28" t="s">
        <v>326</v>
      </c>
      <c r="BD39" s="28" t="s">
        <v>326</v>
      </c>
      <c r="BF39" s="28" t="s">
        <v>326</v>
      </c>
      <c r="BH39" s="28" t="s">
        <v>326</v>
      </c>
      <c r="BJ39" s="28" t="s">
        <v>326</v>
      </c>
      <c r="BL39" s="28" t="s">
        <v>326</v>
      </c>
      <c r="BN39" s="28" t="s">
        <v>326</v>
      </c>
      <c r="BP39" s="28" t="s">
        <v>326</v>
      </c>
      <c r="BR39" s="28" t="s">
        <v>326</v>
      </c>
      <c r="BT39" s="28" t="s">
        <v>326</v>
      </c>
      <c r="BV39" s="28" t="s">
        <v>326</v>
      </c>
      <c r="BX39" s="28" t="s">
        <v>326</v>
      </c>
      <c r="BZ39" s="28" t="s">
        <v>326</v>
      </c>
    </row>
    <row r="40" spans="1:78" ht="15.75" customHeight="1" x14ac:dyDescent="0.3">
      <c r="A40" s="29" t="s">
        <v>452</v>
      </c>
      <c r="B40" s="27"/>
      <c r="C40" s="27"/>
      <c r="D40" s="28" t="s">
        <v>330</v>
      </c>
      <c r="F40" s="28" t="s">
        <v>330</v>
      </c>
      <c r="H40" s="28" t="s">
        <v>330</v>
      </c>
      <c r="J40" s="28" t="s">
        <v>330</v>
      </c>
      <c r="L40" s="28" t="s">
        <v>328</v>
      </c>
      <c r="N40" s="28" t="s">
        <v>330</v>
      </c>
      <c r="P40" s="28" t="s">
        <v>328</v>
      </c>
      <c r="R40" s="28" t="s">
        <v>330</v>
      </c>
      <c r="T40" s="28" t="s">
        <v>327</v>
      </c>
      <c r="V40" s="28" t="s">
        <v>329</v>
      </c>
      <c r="X40" s="28" t="s">
        <v>329</v>
      </c>
      <c r="Z40" s="28" t="s">
        <v>327</v>
      </c>
      <c r="AB40" s="28" t="s">
        <v>328</v>
      </c>
      <c r="AD40" s="28" t="s">
        <v>330</v>
      </c>
      <c r="AF40" s="28" t="s">
        <v>330</v>
      </c>
      <c r="AH40" s="28" t="s">
        <v>328</v>
      </c>
      <c r="AJ40" s="28" t="s">
        <v>327</v>
      </c>
      <c r="AL40" s="28" t="s">
        <v>330</v>
      </c>
      <c r="AN40" s="28" t="s">
        <v>327</v>
      </c>
      <c r="AP40" s="28" t="s">
        <v>327</v>
      </c>
      <c r="AR40" s="28" t="s">
        <v>327</v>
      </c>
      <c r="AT40" s="28" t="s">
        <v>327</v>
      </c>
      <c r="AV40" s="28" t="s">
        <v>327</v>
      </c>
      <c r="AX40" s="28" t="s">
        <v>327</v>
      </c>
      <c r="AZ40" s="28" t="s">
        <v>330</v>
      </c>
      <c r="BB40" s="28" t="s">
        <v>330</v>
      </c>
      <c r="BD40" s="28" t="s">
        <v>327</v>
      </c>
      <c r="BF40" s="28" t="s">
        <v>327</v>
      </c>
      <c r="BH40" s="28" t="s">
        <v>327</v>
      </c>
      <c r="BJ40" s="28" t="s">
        <v>327</v>
      </c>
      <c r="BL40" s="28" t="s">
        <v>327</v>
      </c>
      <c r="BN40" s="28" t="s">
        <v>327</v>
      </c>
      <c r="BP40" s="28" t="s">
        <v>328</v>
      </c>
      <c r="BR40" s="28" t="s">
        <v>329</v>
      </c>
      <c r="BT40" s="28" t="s">
        <v>328</v>
      </c>
      <c r="BV40" s="28" t="s">
        <v>327</v>
      </c>
      <c r="BX40" s="28" t="s">
        <v>330</v>
      </c>
      <c r="BZ40" s="28" t="s">
        <v>327</v>
      </c>
    </row>
    <row r="41" spans="1:78" ht="15.75" customHeight="1" x14ac:dyDescent="0.3">
      <c r="A41" s="29" t="s">
        <v>453</v>
      </c>
      <c r="B41" s="27"/>
      <c r="C41" s="27"/>
      <c r="D41" s="28" t="s">
        <v>331</v>
      </c>
      <c r="F41" s="28" t="s">
        <v>331</v>
      </c>
      <c r="H41" s="28" t="s">
        <v>331</v>
      </c>
      <c r="J41" s="28" t="s">
        <v>331</v>
      </c>
      <c r="L41" s="28" t="s">
        <v>331</v>
      </c>
      <c r="N41" s="28" t="s">
        <v>331</v>
      </c>
      <c r="P41" s="28" t="s">
        <v>331</v>
      </c>
      <c r="R41" s="28" t="s">
        <v>331</v>
      </c>
      <c r="T41" s="28" t="s">
        <v>332</v>
      </c>
      <c r="V41" s="28" t="s">
        <v>331</v>
      </c>
      <c r="X41" s="28" t="s">
        <v>331</v>
      </c>
      <c r="Z41" s="28" t="s">
        <v>332</v>
      </c>
      <c r="AB41" s="28" t="s">
        <v>331</v>
      </c>
      <c r="AD41" s="28" t="s">
        <v>331</v>
      </c>
      <c r="AF41" s="28" t="s">
        <v>332</v>
      </c>
      <c r="AH41" s="28" t="s">
        <v>332</v>
      </c>
      <c r="AJ41" s="28" t="s">
        <v>331</v>
      </c>
      <c r="AL41" s="28" t="s">
        <v>332</v>
      </c>
      <c r="AN41" s="28" t="s">
        <v>332</v>
      </c>
      <c r="AP41" s="28" t="s">
        <v>331</v>
      </c>
      <c r="AR41" s="28" t="s">
        <v>332</v>
      </c>
      <c r="AT41" s="28" t="s">
        <v>332</v>
      </c>
      <c r="AV41" s="28" t="s">
        <v>331</v>
      </c>
      <c r="AX41" s="28" t="s">
        <v>331</v>
      </c>
      <c r="AZ41" s="28" t="s">
        <v>331</v>
      </c>
      <c r="BB41" s="28" t="s">
        <v>332</v>
      </c>
      <c r="BD41" s="28" t="s">
        <v>331</v>
      </c>
      <c r="BF41" s="28" t="s">
        <v>332</v>
      </c>
      <c r="BH41" s="28" t="s">
        <v>332</v>
      </c>
      <c r="BJ41" s="28" t="s">
        <v>331</v>
      </c>
      <c r="BL41" s="28" t="s">
        <v>332</v>
      </c>
      <c r="BN41" s="28" t="s">
        <v>332</v>
      </c>
      <c r="BP41" s="28" t="s">
        <v>332</v>
      </c>
      <c r="BR41" s="28" t="s">
        <v>332</v>
      </c>
      <c r="BT41" s="28" t="s">
        <v>332</v>
      </c>
      <c r="BV41" s="28" t="s">
        <v>332</v>
      </c>
      <c r="BX41" s="28" t="s">
        <v>331</v>
      </c>
      <c r="BZ41" s="28" t="s">
        <v>331</v>
      </c>
    </row>
    <row r="42" spans="1:78" ht="15.75" customHeight="1" x14ac:dyDescent="0.3">
      <c r="A42" s="29" t="s">
        <v>454</v>
      </c>
      <c r="B42" s="27"/>
      <c r="C42" s="27"/>
      <c r="D42" s="28" t="s">
        <v>333</v>
      </c>
      <c r="F42" s="28" t="s">
        <v>333</v>
      </c>
      <c r="H42" s="28" t="s">
        <v>333</v>
      </c>
      <c r="J42" s="28" t="s">
        <v>333</v>
      </c>
      <c r="L42" s="28" t="s">
        <v>333</v>
      </c>
      <c r="N42" s="28" t="s">
        <v>333</v>
      </c>
      <c r="P42" s="28" t="s">
        <v>333</v>
      </c>
      <c r="R42" s="28" t="s">
        <v>333</v>
      </c>
      <c r="T42" s="28" t="s">
        <v>333</v>
      </c>
      <c r="V42" s="28" t="s">
        <v>333</v>
      </c>
      <c r="X42" s="28" t="s">
        <v>333</v>
      </c>
      <c r="Z42" s="28" t="s">
        <v>333</v>
      </c>
      <c r="AB42" s="28" t="s">
        <v>333</v>
      </c>
      <c r="AD42" s="28" t="s">
        <v>333</v>
      </c>
      <c r="AF42" s="28" t="s">
        <v>333</v>
      </c>
      <c r="AH42" s="28" t="s">
        <v>333</v>
      </c>
      <c r="AJ42" s="28" t="s">
        <v>333</v>
      </c>
      <c r="AL42" s="28" t="s">
        <v>333</v>
      </c>
      <c r="AN42" s="28" t="s">
        <v>333</v>
      </c>
      <c r="AP42" s="28" t="s">
        <v>333</v>
      </c>
      <c r="AR42" s="28" t="s">
        <v>333</v>
      </c>
      <c r="AT42" s="28" t="s">
        <v>333</v>
      </c>
      <c r="AV42" s="28" t="s">
        <v>333</v>
      </c>
      <c r="AX42" s="28" t="s">
        <v>333</v>
      </c>
      <c r="AZ42" s="28" t="s">
        <v>333</v>
      </c>
      <c r="BB42" s="28" t="s">
        <v>333</v>
      </c>
      <c r="BD42" s="28" t="s">
        <v>333</v>
      </c>
      <c r="BF42" s="28" t="s">
        <v>333</v>
      </c>
      <c r="BH42" s="28" t="s">
        <v>333</v>
      </c>
      <c r="BJ42" s="28" t="s">
        <v>333</v>
      </c>
      <c r="BL42" s="28" t="s">
        <v>333</v>
      </c>
      <c r="BN42" s="28" t="s">
        <v>333</v>
      </c>
      <c r="BP42" s="28" t="s">
        <v>333</v>
      </c>
      <c r="BR42" s="28" t="s">
        <v>333</v>
      </c>
      <c r="BT42" s="28" t="s">
        <v>333</v>
      </c>
      <c r="BV42" s="28" t="s">
        <v>333</v>
      </c>
      <c r="BX42" s="28" t="s">
        <v>333</v>
      </c>
      <c r="BZ42" s="28" t="s">
        <v>333</v>
      </c>
    </row>
    <row r="43" spans="1:78" ht="15.75" customHeight="1" x14ac:dyDescent="0.25">
      <c r="B43" s="27"/>
      <c r="C43" s="27"/>
    </row>
    <row r="44" spans="1:78" ht="15.75" customHeight="1" x14ac:dyDescent="0.25">
      <c r="B44" s="27"/>
      <c r="C44" s="27"/>
    </row>
    <row r="45" spans="1:78" ht="15.75" customHeight="1" x14ac:dyDescent="0.25">
      <c r="B45" s="27"/>
      <c r="C45" s="27"/>
    </row>
    <row r="46" spans="1:78" ht="15.75" customHeight="1" x14ac:dyDescent="0.25">
      <c r="B46" s="27"/>
      <c r="C46" s="27"/>
    </row>
    <row r="47" spans="1:78" ht="15.75" customHeight="1" x14ac:dyDescent="0.25">
      <c r="B47" s="27"/>
      <c r="C47" s="27"/>
    </row>
    <row r="48" spans="1:78" ht="15.75" customHeight="1" x14ac:dyDescent="0.25">
      <c r="B48" s="27"/>
      <c r="C48" s="27"/>
    </row>
    <row r="49" spans="2:3" ht="15.75" customHeight="1" x14ac:dyDescent="0.25">
      <c r="B49" s="27"/>
      <c r="C49" s="27"/>
    </row>
    <row r="50" spans="2:3" ht="15.75" customHeight="1" x14ac:dyDescent="0.25">
      <c r="B50" s="27"/>
      <c r="C50" s="27"/>
    </row>
    <row r="51" spans="2:3" ht="15.75" customHeight="1" x14ac:dyDescent="0.25">
      <c r="B51" s="27"/>
      <c r="C51" s="27"/>
    </row>
    <row r="52" spans="2:3" ht="15.75" customHeight="1" x14ac:dyDescent="0.25">
      <c r="B52" s="27"/>
      <c r="C52" s="27"/>
    </row>
    <row r="53" spans="2:3" ht="15.75" customHeight="1" x14ac:dyDescent="0.25">
      <c r="B53" s="27"/>
      <c r="C53" s="27"/>
    </row>
    <row r="54" spans="2:3" ht="15.75" customHeight="1" x14ac:dyDescent="0.25">
      <c r="B54" s="27"/>
      <c r="C54" s="27"/>
    </row>
    <row r="55" spans="2:3" ht="15.75" customHeight="1" x14ac:dyDescent="0.25">
      <c r="B55" s="27"/>
      <c r="C55" s="27"/>
    </row>
    <row r="56" spans="2:3" ht="15.75" customHeight="1" x14ac:dyDescent="0.25">
      <c r="B56" s="27"/>
      <c r="C56" s="27"/>
    </row>
    <row r="57" spans="2:3" ht="15.75" customHeight="1" x14ac:dyDescent="0.25">
      <c r="B57" s="27"/>
      <c r="C57" s="27"/>
    </row>
    <row r="58" spans="2:3" ht="15.75" customHeight="1" x14ac:dyDescent="0.25">
      <c r="B58" s="27"/>
      <c r="C58" s="27"/>
    </row>
    <row r="59" spans="2:3" ht="15.75" customHeight="1" x14ac:dyDescent="0.25">
      <c r="B59" s="27"/>
      <c r="C59" s="27"/>
    </row>
    <row r="60" spans="2:3" ht="15.75" customHeight="1" x14ac:dyDescent="0.25">
      <c r="B60" s="27"/>
      <c r="C60" s="27"/>
    </row>
    <row r="61" spans="2:3" ht="15.75" customHeight="1" x14ac:dyDescent="0.25">
      <c r="B61" s="27"/>
      <c r="C61" s="27"/>
    </row>
    <row r="62" spans="2:3" ht="15.75" customHeight="1" x14ac:dyDescent="0.25">
      <c r="B62" s="27"/>
      <c r="C62" s="27"/>
    </row>
    <row r="63" spans="2:3" ht="15.75" customHeight="1" x14ac:dyDescent="0.25">
      <c r="B63" s="27"/>
      <c r="C63" s="27"/>
    </row>
    <row r="64" spans="2:3" ht="15.75" customHeight="1" x14ac:dyDescent="0.25">
      <c r="B64" s="27"/>
      <c r="C64" s="27"/>
    </row>
    <row r="65" spans="2:3" ht="15.75" customHeight="1" x14ac:dyDescent="0.25">
      <c r="B65" s="27"/>
      <c r="C65" s="27"/>
    </row>
    <row r="66" spans="2:3" ht="15.75" customHeight="1" x14ac:dyDescent="0.25">
      <c r="B66" s="27"/>
      <c r="C66" s="27"/>
    </row>
    <row r="67" spans="2:3" ht="15.75" customHeight="1" x14ac:dyDescent="0.25">
      <c r="B67" s="27"/>
      <c r="C67" s="27"/>
    </row>
    <row r="68" spans="2:3" ht="15.75" customHeight="1" x14ac:dyDescent="0.25">
      <c r="B68" s="27"/>
      <c r="C68" s="27"/>
    </row>
    <row r="69" spans="2:3" ht="15.75" customHeight="1" x14ac:dyDescent="0.25">
      <c r="B69" s="27"/>
      <c r="C69" s="27"/>
    </row>
    <row r="70" spans="2:3" ht="15.75" customHeight="1" x14ac:dyDescent="0.25">
      <c r="B70" s="27"/>
      <c r="C70" s="27"/>
    </row>
    <row r="71" spans="2:3" ht="15.75" customHeight="1" x14ac:dyDescent="0.25">
      <c r="B71" s="27"/>
      <c r="C71" s="27"/>
    </row>
    <row r="72" spans="2:3" ht="15.75" customHeight="1" x14ac:dyDescent="0.25">
      <c r="B72" s="27"/>
      <c r="C72" s="27"/>
    </row>
    <row r="73" spans="2:3" ht="15.75" customHeight="1" x14ac:dyDescent="0.25">
      <c r="B73" s="27"/>
      <c r="C73" s="27"/>
    </row>
    <row r="74" spans="2:3" ht="15.75" customHeight="1" x14ac:dyDescent="0.25">
      <c r="B74" s="27"/>
      <c r="C74" s="27"/>
    </row>
    <row r="75" spans="2:3" ht="15.75" customHeight="1" x14ac:dyDescent="0.25">
      <c r="B75" s="27"/>
      <c r="C75" s="27"/>
    </row>
    <row r="76" spans="2:3" ht="15.75" customHeight="1" x14ac:dyDescent="0.25">
      <c r="B76" s="27"/>
      <c r="C76" s="27"/>
    </row>
    <row r="77" spans="2:3" ht="15.75" customHeight="1" x14ac:dyDescent="0.25">
      <c r="B77" s="27"/>
      <c r="C77" s="27"/>
    </row>
    <row r="78" spans="2:3" ht="15.75" customHeight="1" x14ac:dyDescent="0.25">
      <c r="B78" s="27"/>
      <c r="C78" s="27"/>
    </row>
    <row r="79" spans="2:3" ht="15.75" customHeight="1" x14ac:dyDescent="0.25">
      <c r="B79" s="27"/>
      <c r="C79" s="27"/>
    </row>
    <row r="80" spans="2:3" ht="15.75" customHeight="1" x14ac:dyDescent="0.25">
      <c r="B80" s="27"/>
      <c r="C80" s="27"/>
    </row>
    <row r="81" spans="2:3" ht="15.75" customHeight="1" x14ac:dyDescent="0.25">
      <c r="B81" s="27"/>
      <c r="C81" s="27"/>
    </row>
    <row r="82" spans="2:3" ht="15.75" customHeight="1" x14ac:dyDescent="0.25">
      <c r="B82" s="27"/>
      <c r="C82" s="27"/>
    </row>
    <row r="83" spans="2:3" ht="15.75" customHeight="1" x14ac:dyDescent="0.25">
      <c r="B83" s="27"/>
      <c r="C83" s="27"/>
    </row>
    <row r="84" spans="2:3" ht="15.75" customHeight="1" x14ac:dyDescent="0.25">
      <c r="B84" s="27"/>
      <c r="C84" s="27"/>
    </row>
    <row r="85" spans="2:3" ht="15.75" customHeight="1" x14ac:dyDescent="0.25">
      <c r="B85" s="27"/>
      <c r="C85" s="27"/>
    </row>
    <row r="86" spans="2:3" ht="15.75" customHeight="1" x14ac:dyDescent="0.25">
      <c r="B86" s="27"/>
      <c r="C86" s="27"/>
    </row>
    <row r="87" spans="2:3" ht="15.75" customHeight="1" x14ac:dyDescent="0.25">
      <c r="B87" s="27"/>
      <c r="C87" s="27"/>
    </row>
    <row r="88" spans="2:3" ht="15.75" customHeight="1" x14ac:dyDescent="0.25">
      <c r="B88" s="27"/>
      <c r="C88" s="27"/>
    </row>
    <row r="89" spans="2:3" ht="15.75" customHeight="1" x14ac:dyDescent="0.25">
      <c r="B89" s="27"/>
      <c r="C89" s="27"/>
    </row>
    <row r="90" spans="2:3" ht="15.75" customHeight="1" x14ac:dyDescent="0.25">
      <c r="B90" s="27"/>
      <c r="C90" s="27"/>
    </row>
    <row r="91" spans="2:3" ht="15.75" customHeight="1" x14ac:dyDescent="0.25">
      <c r="B91" s="27"/>
      <c r="C91" s="27"/>
    </row>
    <row r="92" spans="2:3" ht="15.75" customHeight="1" x14ac:dyDescent="0.25">
      <c r="B92" s="27"/>
      <c r="C92" s="27"/>
    </row>
    <row r="93" spans="2:3" ht="15.75" customHeight="1" x14ac:dyDescent="0.25">
      <c r="B93" s="27"/>
      <c r="C93" s="27"/>
    </row>
    <row r="94" spans="2:3" ht="15.75" customHeight="1" x14ac:dyDescent="0.25">
      <c r="B94" s="27"/>
      <c r="C94" s="27"/>
    </row>
    <row r="95" spans="2:3" ht="15.75" customHeight="1" x14ac:dyDescent="0.25">
      <c r="B95" s="27"/>
      <c r="C95" s="27"/>
    </row>
    <row r="96" spans="2:3" ht="15.75" customHeight="1" x14ac:dyDescent="0.25">
      <c r="B96" s="27"/>
      <c r="C96" s="27"/>
    </row>
    <row r="97" spans="2:3" ht="15.75" customHeight="1" x14ac:dyDescent="0.25">
      <c r="B97" s="27"/>
      <c r="C97" s="27"/>
    </row>
    <row r="98" spans="2:3" ht="15.75" customHeight="1" x14ac:dyDescent="0.25">
      <c r="B98" s="27"/>
      <c r="C98" s="27"/>
    </row>
    <row r="99" spans="2:3" ht="15.75" customHeight="1" x14ac:dyDescent="0.25">
      <c r="B99" s="27"/>
      <c r="C99" s="27"/>
    </row>
    <row r="100" spans="2:3" ht="15.75" customHeight="1" x14ac:dyDescent="0.25">
      <c r="B100" s="27"/>
      <c r="C100" s="27"/>
    </row>
    <row r="101" spans="2:3" ht="15.75" customHeight="1" x14ac:dyDescent="0.25">
      <c r="B101" s="27"/>
      <c r="C101" s="27"/>
    </row>
    <row r="102" spans="2:3" ht="15.75" customHeight="1" x14ac:dyDescent="0.25">
      <c r="B102" s="27"/>
      <c r="C102" s="27"/>
    </row>
    <row r="103" spans="2:3" ht="15.75" customHeight="1" x14ac:dyDescent="0.25">
      <c r="B103" s="27"/>
      <c r="C103" s="27"/>
    </row>
    <row r="104" spans="2:3" ht="15.75" customHeight="1" x14ac:dyDescent="0.25">
      <c r="B104" s="27"/>
      <c r="C104" s="27"/>
    </row>
    <row r="105" spans="2:3" ht="15.75" customHeight="1" x14ac:dyDescent="0.25">
      <c r="B105" s="27"/>
      <c r="C105" s="27"/>
    </row>
    <row r="106" spans="2:3" ht="15.75" customHeight="1" x14ac:dyDescent="0.25">
      <c r="B106" s="27"/>
      <c r="C106" s="27"/>
    </row>
    <row r="107" spans="2:3" ht="15.75" customHeight="1" x14ac:dyDescent="0.25">
      <c r="B107" s="27"/>
      <c r="C107" s="27"/>
    </row>
    <row r="108" spans="2:3" ht="15.75" customHeight="1" x14ac:dyDescent="0.25">
      <c r="B108" s="27"/>
      <c r="C108" s="27"/>
    </row>
    <row r="109" spans="2:3" ht="15.75" customHeight="1" x14ac:dyDescent="0.25">
      <c r="B109" s="27"/>
      <c r="C109" s="27"/>
    </row>
    <row r="110" spans="2:3" ht="15.75" customHeight="1" x14ac:dyDescent="0.25">
      <c r="B110" s="27"/>
      <c r="C110" s="27"/>
    </row>
    <row r="111" spans="2:3" ht="15.75" customHeight="1" x14ac:dyDescent="0.25">
      <c r="B111" s="27"/>
      <c r="C111" s="27"/>
    </row>
    <row r="112" spans="2:3" ht="15.75" customHeight="1" x14ac:dyDescent="0.25">
      <c r="B112" s="27"/>
      <c r="C112" s="27"/>
    </row>
    <row r="113" spans="2:3" ht="15.75" customHeight="1" x14ac:dyDescent="0.25">
      <c r="B113" s="27"/>
      <c r="C113" s="27"/>
    </row>
    <row r="114" spans="2:3" ht="15.75" customHeight="1" x14ac:dyDescent="0.25">
      <c r="B114" s="27"/>
      <c r="C114" s="27"/>
    </row>
    <row r="115" spans="2:3" ht="15.75" customHeight="1" x14ac:dyDescent="0.25">
      <c r="B115" s="27"/>
      <c r="C115" s="27"/>
    </row>
    <row r="116" spans="2:3" ht="15.75" customHeight="1" x14ac:dyDescent="0.25">
      <c r="B116" s="27"/>
      <c r="C116" s="27"/>
    </row>
    <row r="117" spans="2:3" ht="15.75" customHeight="1" x14ac:dyDescent="0.25">
      <c r="B117" s="27"/>
      <c r="C117" s="27"/>
    </row>
    <row r="118" spans="2:3" ht="15.75" customHeight="1" x14ac:dyDescent="0.25">
      <c r="B118" s="27"/>
      <c r="C118" s="27"/>
    </row>
    <row r="119" spans="2:3" ht="15.75" customHeight="1" x14ac:dyDescent="0.25">
      <c r="B119" s="27"/>
      <c r="C119" s="27"/>
    </row>
    <row r="120" spans="2:3" ht="15.75" customHeight="1" x14ac:dyDescent="0.25">
      <c r="B120" s="27"/>
      <c r="C120" s="27"/>
    </row>
    <row r="121" spans="2:3" ht="15.75" customHeight="1" x14ac:dyDescent="0.25">
      <c r="B121" s="27"/>
      <c r="C121" s="27"/>
    </row>
    <row r="122" spans="2:3" ht="15.75" customHeight="1" x14ac:dyDescent="0.25">
      <c r="B122" s="27"/>
      <c r="C122" s="27"/>
    </row>
    <row r="123" spans="2:3" ht="15.75" customHeight="1" x14ac:dyDescent="0.25">
      <c r="B123" s="27"/>
      <c r="C123" s="27"/>
    </row>
    <row r="124" spans="2:3" ht="15.75" customHeight="1" x14ac:dyDescent="0.25">
      <c r="B124" s="27"/>
      <c r="C124" s="27"/>
    </row>
    <row r="125" spans="2:3" ht="15.75" customHeight="1" x14ac:dyDescent="0.25">
      <c r="B125" s="27"/>
      <c r="C125" s="27"/>
    </row>
    <row r="126" spans="2:3" ht="15.75" customHeight="1" x14ac:dyDescent="0.25">
      <c r="B126" s="27"/>
      <c r="C126" s="27"/>
    </row>
    <row r="127" spans="2:3" ht="15.75" customHeight="1" x14ac:dyDescent="0.25">
      <c r="B127" s="27"/>
      <c r="C127" s="27"/>
    </row>
    <row r="128" spans="2:3" ht="15.75" customHeight="1" x14ac:dyDescent="0.25">
      <c r="B128" s="27"/>
      <c r="C128" s="27"/>
    </row>
    <row r="129" spans="2:3" ht="15.75" customHeight="1" x14ac:dyDescent="0.25">
      <c r="B129" s="27"/>
      <c r="C129" s="27"/>
    </row>
    <row r="130" spans="2:3" ht="15.75" customHeight="1" x14ac:dyDescent="0.25">
      <c r="B130" s="27"/>
      <c r="C130" s="27"/>
    </row>
    <row r="131" spans="2:3" ht="15.75" customHeight="1" x14ac:dyDescent="0.25">
      <c r="B131" s="27"/>
      <c r="C131" s="27"/>
    </row>
    <row r="132" spans="2:3" ht="15.75" customHeight="1" x14ac:dyDescent="0.25">
      <c r="B132" s="27"/>
      <c r="C132" s="27"/>
    </row>
    <row r="133" spans="2:3" ht="15.75" customHeight="1" x14ac:dyDescent="0.25">
      <c r="B133" s="27"/>
      <c r="C133" s="27"/>
    </row>
    <row r="134" spans="2:3" ht="15.75" customHeight="1" x14ac:dyDescent="0.25">
      <c r="B134" s="27"/>
      <c r="C134" s="27"/>
    </row>
    <row r="135" spans="2:3" ht="15.75" customHeight="1" x14ac:dyDescent="0.25">
      <c r="B135" s="27"/>
      <c r="C135" s="27"/>
    </row>
    <row r="136" spans="2:3" ht="15.75" customHeight="1" x14ac:dyDescent="0.25">
      <c r="B136" s="27"/>
      <c r="C136" s="27"/>
    </row>
    <row r="137" spans="2:3" ht="15.75" customHeight="1" x14ac:dyDescent="0.25">
      <c r="B137" s="27"/>
      <c r="C137" s="27"/>
    </row>
    <row r="138" spans="2:3" ht="15.75" customHeight="1" x14ac:dyDescent="0.25">
      <c r="B138" s="27"/>
      <c r="C138" s="27"/>
    </row>
    <row r="139" spans="2:3" ht="15.75" customHeight="1" x14ac:dyDescent="0.25">
      <c r="B139" s="27"/>
      <c r="C139" s="27"/>
    </row>
    <row r="140" spans="2:3" ht="15.75" customHeight="1" x14ac:dyDescent="0.25">
      <c r="B140" s="27"/>
      <c r="C140" s="27"/>
    </row>
    <row r="141" spans="2:3" ht="15.75" customHeight="1" x14ac:dyDescent="0.25">
      <c r="B141" s="27"/>
      <c r="C141" s="27"/>
    </row>
    <row r="142" spans="2:3" ht="15.75" customHeight="1" x14ac:dyDescent="0.25">
      <c r="B142" s="27"/>
      <c r="C142" s="27"/>
    </row>
    <row r="143" spans="2:3" ht="15.75" customHeight="1" x14ac:dyDescent="0.25">
      <c r="B143" s="27"/>
      <c r="C143" s="27"/>
    </row>
    <row r="144" spans="2:3" ht="15.75" customHeight="1" x14ac:dyDescent="0.25">
      <c r="B144" s="27"/>
      <c r="C144" s="27"/>
    </row>
    <row r="145" spans="2:3" ht="15.75" customHeight="1" x14ac:dyDescent="0.25">
      <c r="B145" s="27"/>
      <c r="C145" s="27"/>
    </row>
    <row r="146" spans="2:3" ht="15.75" customHeight="1" x14ac:dyDescent="0.25">
      <c r="B146" s="27"/>
      <c r="C146" s="27"/>
    </row>
    <row r="147" spans="2:3" ht="15.75" customHeight="1" x14ac:dyDescent="0.25">
      <c r="B147" s="27"/>
      <c r="C147" s="27"/>
    </row>
    <row r="148" spans="2:3" ht="15.75" customHeight="1" x14ac:dyDescent="0.25">
      <c r="B148" s="27"/>
      <c r="C148" s="27"/>
    </row>
    <row r="149" spans="2:3" ht="15.75" customHeight="1" x14ac:dyDescent="0.25">
      <c r="B149" s="27"/>
      <c r="C149" s="27"/>
    </row>
    <row r="150" spans="2:3" ht="15.75" customHeight="1" x14ac:dyDescent="0.25">
      <c r="B150" s="27"/>
      <c r="C150" s="27"/>
    </row>
    <row r="151" spans="2:3" ht="15.75" customHeight="1" x14ac:dyDescent="0.25">
      <c r="B151" s="27"/>
      <c r="C151" s="27"/>
    </row>
    <row r="152" spans="2:3" ht="15.75" customHeight="1" x14ac:dyDescent="0.25">
      <c r="B152" s="27"/>
      <c r="C152" s="27"/>
    </row>
    <row r="153" spans="2:3" ht="15.75" customHeight="1" x14ac:dyDescent="0.25">
      <c r="B153" s="27"/>
      <c r="C153" s="27"/>
    </row>
    <row r="154" spans="2:3" ht="15.75" customHeight="1" x14ac:dyDescent="0.25">
      <c r="B154" s="27"/>
      <c r="C154" s="27"/>
    </row>
    <row r="155" spans="2:3" ht="15.75" customHeight="1" x14ac:dyDescent="0.25">
      <c r="B155" s="27"/>
      <c r="C155" s="27"/>
    </row>
    <row r="156" spans="2:3" ht="15.75" customHeight="1" x14ac:dyDescent="0.25">
      <c r="B156" s="27"/>
      <c r="C156" s="27"/>
    </row>
    <row r="157" spans="2:3" ht="15.75" customHeight="1" x14ac:dyDescent="0.25">
      <c r="B157" s="27"/>
      <c r="C157" s="27"/>
    </row>
    <row r="158" spans="2:3" ht="15.75" customHeight="1" x14ac:dyDescent="0.25">
      <c r="B158" s="27"/>
      <c r="C158" s="27"/>
    </row>
    <row r="159" spans="2:3" ht="15.75" customHeight="1" x14ac:dyDescent="0.25">
      <c r="B159" s="27"/>
      <c r="C159" s="27"/>
    </row>
    <row r="160" spans="2:3" ht="15.75" customHeight="1" x14ac:dyDescent="0.25">
      <c r="B160" s="27"/>
      <c r="C160" s="27"/>
    </row>
    <row r="161" spans="2:3" ht="15.75" customHeight="1" x14ac:dyDescent="0.25">
      <c r="B161" s="27"/>
      <c r="C161" s="27"/>
    </row>
    <row r="162" spans="2:3" ht="15.75" customHeight="1" x14ac:dyDescent="0.25">
      <c r="B162" s="27"/>
      <c r="C162" s="27"/>
    </row>
    <row r="163" spans="2:3" ht="15.75" customHeight="1" x14ac:dyDescent="0.25">
      <c r="B163" s="27"/>
      <c r="C163" s="27"/>
    </row>
    <row r="164" spans="2:3" ht="15.75" customHeight="1" x14ac:dyDescent="0.25">
      <c r="B164" s="27"/>
      <c r="C164" s="27"/>
    </row>
    <row r="165" spans="2:3" ht="15.75" customHeight="1" x14ac:dyDescent="0.25">
      <c r="B165" s="27"/>
      <c r="C165" s="27"/>
    </row>
    <row r="166" spans="2:3" ht="15.75" customHeight="1" x14ac:dyDescent="0.25">
      <c r="B166" s="27"/>
      <c r="C166" s="27"/>
    </row>
    <row r="167" spans="2:3" ht="15.75" customHeight="1" x14ac:dyDescent="0.25">
      <c r="B167" s="27"/>
      <c r="C167" s="27"/>
    </row>
    <row r="168" spans="2:3" ht="15.75" customHeight="1" x14ac:dyDescent="0.25">
      <c r="B168" s="27"/>
      <c r="C168" s="27"/>
    </row>
    <row r="169" spans="2:3" ht="15.75" customHeight="1" x14ac:dyDescent="0.25">
      <c r="B169" s="27"/>
      <c r="C169" s="27"/>
    </row>
    <row r="170" spans="2:3" ht="15.75" customHeight="1" x14ac:dyDescent="0.25">
      <c r="B170" s="27"/>
      <c r="C170" s="27"/>
    </row>
    <row r="171" spans="2:3" ht="15.75" customHeight="1" x14ac:dyDescent="0.25">
      <c r="B171" s="27"/>
      <c r="C171" s="27"/>
    </row>
    <row r="172" spans="2:3" ht="15.75" customHeight="1" x14ac:dyDescent="0.25">
      <c r="B172" s="27"/>
      <c r="C172" s="27"/>
    </row>
    <row r="173" spans="2:3" ht="15.75" customHeight="1" x14ac:dyDescent="0.25">
      <c r="B173" s="27"/>
      <c r="C173" s="27"/>
    </row>
    <row r="174" spans="2:3" ht="15.75" customHeight="1" x14ac:dyDescent="0.25">
      <c r="B174" s="27"/>
      <c r="C174" s="27"/>
    </row>
    <row r="175" spans="2:3" ht="15.75" customHeight="1" x14ac:dyDescent="0.25">
      <c r="B175" s="27"/>
      <c r="C175" s="27"/>
    </row>
    <row r="176" spans="2:3" ht="15.75" customHeight="1" x14ac:dyDescent="0.25">
      <c r="B176" s="27"/>
      <c r="C176" s="27"/>
    </row>
    <row r="177" spans="2:3" ht="15.75" customHeight="1" x14ac:dyDescent="0.25">
      <c r="B177" s="27"/>
      <c r="C177" s="27"/>
    </row>
    <row r="178" spans="2:3" ht="15.75" customHeight="1" x14ac:dyDescent="0.25">
      <c r="B178" s="27"/>
      <c r="C178" s="27"/>
    </row>
    <row r="179" spans="2:3" ht="15.75" customHeight="1" x14ac:dyDescent="0.25">
      <c r="B179" s="27"/>
      <c r="C179" s="27"/>
    </row>
    <row r="180" spans="2:3" ht="15.75" customHeight="1" x14ac:dyDescent="0.25">
      <c r="B180" s="27"/>
      <c r="C180" s="27"/>
    </row>
    <row r="181" spans="2:3" ht="15.75" customHeight="1" x14ac:dyDescent="0.25">
      <c r="B181" s="27"/>
      <c r="C181" s="27"/>
    </row>
    <row r="182" spans="2:3" ht="15.75" customHeight="1" x14ac:dyDescent="0.25">
      <c r="B182" s="27"/>
      <c r="C182" s="27"/>
    </row>
    <row r="183" spans="2:3" ht="15.75" customHeight="1" x14ac:dyDescent="0.25">
      <c r="B183" s="27"/>
      <c r="C183" s="27"/>
    </row>
    <row r="184" spans="2:3" ht="15.75" customHeight="1" x14ac:dyDescent="0.25">
      <c r="B184" s="27"/>
      <c r="C184" s="27"/>
    </row>
    <row r="185" spans="2:3" ht="15.75" customHeight="1" x14ac:dyDescent="0.25">
      <c r="B185" s="27"/>
      <c r="C185" s="27"/>
    </row>
    <row r="186" spans="2:3" ht="15.75" customHeight="1" x14ac:dyDescent="0.25">
      <c r="B186" s="27"/>
      <c r="C186" s="27"/>
    </row>
    <row r="187" spans="2:3" ht="15.75" customHeight="1" x14ac:dyDescent="0.25">
      <c r="B187" s="27"/>
      <c r="C187" s="27"/>
    </row>
    <row r="188" spans="2:3" ht="15.75" customHeight="1" x14ac:dyDescent="0.25">
      <c r="B188" s="27"/>
      <c r="C188" s="27"/>
    </row>
    <row r="189" spans="2:3" ht="15.75" customHeight="1" x14ac:dyDescent="0.25">
      <c r="B189" s="27"/>
      <c r="C189" s="27"/>
    </row>
    <row r="190" spans="2:3" ht="15.75" customHeight="1" x14ac:dyDescent="0.25">
      <c r="B190" s="27"/>
      <c r="C190" s="27"/>
    </row>
    <row r="191" spans="2:3" ht="15.75" customHeight="1" x14ac:dyDescent="0.25">
      <c r="B191" s="27"/>
      <c r="C191" s="27"/>
    </row>
    <row r="192" spans="2:3" ht="15.75" customHeight="1" x14ac:dyDescent="0.25">
      <c r="B192" s="27"/>
      <c r="C192" s="27"/>
    </row>
    <row r="193" spans="2:3" ht="15.75" customHeight="1" x14ac:dyDescent="0.25">
      <c r="B193" s="27"/>
      <c r="C193" s="27"/>
    </row>
    <row r="194" spans="2:3" ht="15.75" customHeight="1" x14ac:dyDescent="0.25">
      <c r="B194" s="27"/>
      <c r="C194" s="27"/>
    </row>
    <row r="195" spans="2:3" ht="15.75" customHeight="1" x14ac:dyDescent="0.25">
      <c r="B195" s="27"/>
      <c r="C195" s="27"/>
    </row>
    <row r="196" spans="2:3" ht="15.75" customHeight="1" x14ac:dyDescent="0.25">
      <c r="B196" s="27"/>
      <c r="C196" s="27"/>
    </row>
    <row r="197" spans="2:3" ht="15.75" customHeight="1" x14ac:dyDescent="0.25">
      <c r="B197" s="27"/>
      <c r="C197" s="27"/>
    </row>
    <row r="198" spans="2:3" ht="15.75" customHeight="1" x14ac:dyDescent="0.25">
      <c r="B198" s="27"/>
      <c r="C198" s="27"/>
    </row>
    <row r="199" spans="2:3" ht="15.75" customHeight="1" x14ac:dyDescent="0.25">
      <c r="B199" s="27"/>
      <c r="C199" s="27"/>
    </row>
    <row r="200" spans="2:3" ht="15.75" customHeight="1" x14ac:dyDescent="0.25">
      <c r="B200" s="27"/>
      <c r="C200" s="27"/>
    </row>
    <row r="201" spans="2:3" ht="15.75" customHeight="1" x14ac:dyDescent="0.25">
      <c r="B201" s="27"/>
      <c r="C201" s="27"/>
    </row>
    <row r="202" spans="2:3" ht="15.75" customHeight="1" x14ac:dyDescent="0.25">
      <c r="B202" s="27"/>
      <c r="C202" s="27"/>
    </row>
    <row r="203" spans="2:3" ht="15.75" customHeight="1" x14ac:dyDescent="0.25">
      <c r="B203" s="27"/>
      <c r="C203" s="27"/>
    </row>
    <row r="204" spans="2:3" ht="15.75" customHeight="1" x14ac:dyDescent="0.25">
      <c r="B204" s="27"/>
      <c r="C204" s="27"/>
    </row>
    <row r="205" spans="2:3" ht="15.75" customHeight="1" x14ac:dyDescent="0.25">
      <c r="B205" s="27"/>
      <c r="C205" s="27"/>
    </row>
    <row r="206" spans="2:3" ht="15.75" customHeight="1" x14ac:dyDescent="0.25">
      <c r="B206" s="27"/>
      <c r="C206" s="27"/>
    </row>
    <row r="207" spans="2:3" ht="15.75" customHeight="1" x14ac:dyDescent="0.25">
      <c r="B207" s="27"/>
      <c r="C207" s="27"/>
    </row>
    <row r="208" spans="2:3" ht="15.75" customHeight="1" x14ac:dyDescent="0.25">
      <c r="B208" s="27"/>
      <c r="C208" s="27"/>
    </row>
    <row r="209" spans="2:3" ht="15.75" customHeight="1" x14ac:dyDescent="0.25">
      <c r="B209" s="27"/>
      <c r="C209" s="27"/>
    </row>
    <row r="210" spans="2:3" ht="15.75" customHeight="1" x14ac:dyDescent="0.25">
      <c r="B210" s="27"/>
      <c r="C210" s="27"/>
    </row>
    <row r="211" spans="2:3" ht="15.75" customHeight="1" x14ac:dyDescent="0.25">
      <c r="B211" s="27"/>
      <c r="C211" s="27"/>
    </row>
    <row r="212" spans="2:3" ht="15.75" customHeight="1" x14ac:dyDescent="0.25">
      <c r="B212" s="27"/>
      <c r="C212" s="27"/>
    </row>
    <row r="213" spans="2:3" ht="15.75" customHeight="1" x14ac:dyDescent="0.25">
      <c r="B213" s="27"/>
      <c r="C213" s="27"/>
    </row>
    <row r="214" spans="2:3" ht="15.75" customHeight="1" x14ac:dyDescent="0.25">
      <c r="B214" s="27"/>
      <c r="C214" s="27"/>
    </row>
    <row r="215" spans="2:3" ht="15.75" customHeight="1" x14ac:dyDescent="0.25">
      <c r="B215" s="27"/>
      <c r="C215" s="27"/>
    </row>
    <row r="216" spans="2:3" ht="15.75" customHeight="1" x14ac:dyDescent="0.25">
      <c r="B216" s="27"/>
      <c r="C216" s="27"/>
    </row>
    <row r="217" spans="2:3" ht="15.75" customHeight="1" x14ac:dyDescent="0.25">
      <c r="B217" s="27"/>
      <c r="C217" s="27"/>
    </row>
    <row r="218" spans="2:3" ht="15.75" customHeight="1" x14ac:dyDescent="0.25">
      <c r="B218" s="27"/>
      <c r="C218" s="27"/>
    </row>
    <row r="219" spans="2:3" ht="15.75" customHeight="1" x14ac:dyDescent="0.25">
      <c r="B219" s="27"/>
      <c r="C219" s="27"/>
    </row>
    <row r="220" spans="2:3" ht="15.75" customHeight="1" x14ac:dyDescent="0.25">
      <c r="B220" s="27"/>
      <c r="C220" s="27"/>
    </row>
    <row r="221" spans="2:3" ht="15.75" customHeight="1" x14ac:dyDescent="0.25">
      <c r="B221" s="27"/>
      <c r="C221" s="27"/>
    </row>
    <row r="222" spans="2:3" ht="15.75" customHeight="1" x14ac:dyDescent="0.25">
      <c r="B222" s="27"/>
      <c r="C222" s="27"/>
    </row>
    <row r="223" spans="2:3" ht="15.75" customHeight="1" x14ac:dyDescent="0.25">
      <c r="B223" s="27"/>
      <c r="C223" s="27"/>
    </row>
    <row r="224" spans="2:3" ht="15.75" customHeight="1" x14ac:dyDescent="0.25">
      <c r="B224" s="27"/>
      <c r="C224" s="27"/>
    </row>
    <row r="225" spans="2:3" ht="15.75" customHeight="1" x14ac:dyDescent="0.25">
      <c r="B225" s="27"/>
      <c r="C225" s="27"/>
    </row>
    <row r="226" spans="2:3" ht="15.75" customHeight="1" x14ac:dyDescent="0.25">
      <c r="B226" s="27"/>
      <c r="C226" s="27"/>
    </row>
    <row r="227" spans="2:3" ht="15.75" customHeight="1" x14ac:dyDescent="0.25">
      <c r="B227" s="27"/>
      <c r="C227" s="27"/>
    </row>
    <row r="228" spans="2:3" ht="15.75" customHeight="1" x14ac:dyDescent="0.25">
      <c r="B228" s="27"/>
      <c r="C228" s="27"/>
    </row>
    <row r="229" spans="2:3" ht="15.75" customHeight="1" x14ac:dyDescent="0.25">
      <c r="B229" s="27"/>
      <c r="C229" s="27"/>
    </row>
    <row r="230" spans="2:3" ht="15.75" customHeight="1" x14ac:dyDescent="0.25">
      <c r="B230" s="27"/>
      <c r="C230" s="27"/>
    </row>
    <row r="231" spans="2:3" ht="15.75" customHeight="1" x14ac:dyDescent="0.25">
      <c r="B231" s="27"/>
      <c r="C231" s="27"/>
    </row>
    <row r="232" spans="2:3" ht="15.75" customHeight="1" x14ac:dyDescent="0.25">
      <c r="B232" s="27"/>
      <c r="C232" s="27"/>
    </row>
    <row r="233" spans="2:3" ht="15.75" customHeight="1" x14ac:dyDescent="0.25">
      <c r="B233" s="27"/>
      <c r="C233" s="27"/>
    </row>
    <row r="234" spans="2:3" ht="15.75" customHeight="1" x14ac:dyDescent="0.25">
      <c r="B234" s="27"/>
      <c r="C234" s="27"/>
    </row>
    <row r="235" spans="2:3" ht="15.75" customHeight="1" x14ac:dyDescent="0.25">
      <c r="B235" s="27"/>
      <c r="C235" s="27"/>
    </row>
    <row r="236" spans="2:3" ht="15.75" customHeight="1" x14ac:dyDescent="0.25">
      <c r="B236" s="27"/>
      <c r="C236" s="27"/>
    </row>
    <row r="237" spans="2:3" ht="15.75" customHeight="1" x14ac:dyDescent="0.25">
      <c r="B237" s="27"/>
      <c r="C237" s="27"/>
    </row>
    <row r="238" spans="2:3" ht="15.75" customHeight="1" x14ac:dyDescent="0.25">
      <c r="B238" s="27"/>
      <c r="C238" s="27"/>
    </row>
    <row r="239" spans="2:3" ht="15.75" customHeight="1" x14ac:dyDescent="0.25">
      <c r="B239" s="27"/>
      <c r="C239" s="27"/>
    </row>
    <row r="240" spans="2:3" ht="15.75" customHeight="1" x14ac:dyDescent="0.25">
      <c r="B240" s="27"/>
      <c r="C240" s="27"/>
    </row>
    <row r="241" spans="2:3" ht="15.75" customHeight="1" x14ac:dyDescent="0.25">
      <c r="B241" s="27"/>
      <c r="C241" s="27"/>
    </row>
    <row r="242" spans="2:3" ht="15.75" customHeight="1" x14ac:dyDescent="0.25">
      <c r="B242" s="27"/>
      <c r="C242" s="27"/>
    </row>
    <row r="243" spans="2:3" ht="15.75" customHeight="1" x14ac:dyDescent="0.25">
      <c r="B243" s="27"/>
      <c r="C243" s="27"/>
    </row>
    <row r="244" spans="2:3" ht="15.75" customHeight="1" x14ac:dyDescent="0.25">
      <c r="B244" s="27"/>
      <c r="C244" s="27"/>
    </row>
    <row r="245" spans="2:3" ht="15.75" customHeight="1" x14ac:dyDescent="0.25">
      <c r="B245" s="27"/>
      <c r="C245" s="27"/>
    </row>
    <row r="246" spans="2:3" ht="15.75" customHeight="1" x14ac:dyDescent="0.25">
      <c r="B246" s="27"/>
      <c r="C246" s="27"/>
    </row>
    <row r="247" spans="2:3" ht="15.75" customHeight="1" x14ac:dyDescent="0.25">
      <c r="B247" s="27"/>
      <c r="C247" s="27"/>
    </row>
    <row r="248" spans="2:3" ht="15.75" customHeight="1" x14ac:dyDescent="0.25">
      <c r="B248" s="27"/>
      <c r="C248" s="27"/>
    </row>
    <row r="249" spans="2:3" ht="15.75" customHeight="1" x14ac:dyDescent="0.25">
      <c r="B249" s="27"/>
      <c r="C249" s="27"/>
    </row>
    <row r="250" spans="2:3" ht="15.75" customHeight="1" x14ac:dyDescent="0.25">
      <c r="B250" s="27"/>
      <c r="C250" s="27"/>
    </row>
    <row r="251" spans="2:3" ht="15.75" customHeight="1" x14ac:dyDescent="0.25">
      <c r="B251" s="27"/>
      <c r="C251" s="27"/>
    </row>
    <row r="252" spans="2:3" ht="15.75" customHeight="1" x14ac:dyDescent="0.25">
      <c r="B252" s="27"/>
      <c r="C252" s="27"/>
    </row>
    <row r="253" spans="2:3" ht="15.75" customHeight="1" x14ac:dyDescent="0.25">
      <c r="B253" s="27"/>
      <c r="C253" s="27"/>
    </row>
    <row r="254" spans="2:3" ht="15.75" customHeight="1" x14ac:dyDescent="0.25">
      <c r="B254" s="27"/>
      <c r="C254" s="27"/>
    </row>
    <row r="255" spans="2:3" ht="15.75" customHeight="1" x14ac:dyDescent="0.25">
      <c r="B255" s="27"/>
      <c r="C255" s="27"/>
    </row>
    <row r="256" spans="2:3" ht="15.75" customHeight="1" x14ac:dyDescent="0.25">
      <c r="B256" s="27"/>
      <c r="C256" s="27"/>
    </row>
    <row r="257" spans="2:3" ht="15.75" customHeight="1" x14ac:dyDescent="0.25">
      <c r="B257" s="27"/>
      <c r="C257" s="27"/>
    </row>
    <row r="258" spans="2:3" ht="15.75" customHeight="1" x14ac:dyDescent="0.25">
      <c r="B258" s="27"/>
      <c r="C258" s="27"/>
    </row>
    <row r="259" spans="2:3" ht="15.75" customHeight="1" x14ac:dyDescent="0.25">
      <c r="B259" s="27"/>
      <c r="C259" s="27"/>
    </row>
    <row r="260" spans="2:3" ht="15.75" customHeight="1" x14ac:dyDescent="0.25">
      <c r="B260" s="27"/>
      <c r="C260" s="27"/>
    </row>
    <row r="261" spans="2:3" ht="15.75" customHeight="1" x14ac:dyDescent="0.25">
      <c r="B261" s="27"/>
      <c r="C261" s="27"/>
    </row>
    <row r="262" spans="2:3" ht="15.75" customHeight="1" x14ac:dyDescent="0.25">
      <c r="B262" s="27"/>
      <c r="C262" s="27"/>
    </row>
    <row r="263" spans="2:3" ht="15.75" customHeight="1" x14ac:dyDescent="0.25">
      <c r="B263" s="27"/>
      <c r="C263" s="27"/>
    </row>
    <row r="264" spans="2:3" ht="15.75" customHeight="1" x14ac:dyDescent="0.25">
      <c r="B264" s="27"/>
      <c r="C264" s="27"/>
    </row>
    <row r="265" spans="2:3" ht="15.75" customHeight="1" x14ac:dyDescent="0.25">
      <c r="B265" s="27"/>
      <c r="C265" s="27"/>
    </row>
    <row r="266" spans="2:3" ht="15.75" customHeight="1" x14ac:dyDescent="0.25">
      <c r="B266" s="27"/>
      <c r="C266" s="27"/>
    </row>
    <row r="267" spans="2:3" ht="15.75" customHeight="1" x14ac:dyDescent="0.25">
      <c r="B267" s="27"/>
      <c r="C267" s="27"/>
    </row>
    <row r="268" spans="2:3" ht="15.75" customHeight="1" x14ac:dyDescent="0.25">
      <c r="B268" s="27"/>
      <c r="C268" s="27"/>
    </row>
    <row r="269" spans="2:3" ht="15.75" customHeight="1" x14ac:dyDescent="0.25">
      <c r="B269" s="27"/>
      <c r="C269" s="27"/>
    </row>
    <row r="270" spans="2:3" ht="15.75" customHeight="1" x14ac:dyDescent="0.25">
      <c r="B270" s="27"/>
      <c r="C270" s="27"/>
    </row>
    <row r="271" spans="2:3" ht="15.75" customHeight="1" x14ac:dyDescent="0.25">
      <c r="B271" s="27"/>
      <c r="C271" s="27"/>
    </row>
    <row r="272" spans="2:3" ht="15.75" customHeight="1" x14ac:dyDescent="0.25">
      <c r="B272" s="27"/>
      <c r="C272" s="27"/>
    </row>
    <row r="273" spans="2:3" ht="15.75" customHeight="1" x14ac:dyDescent="0.25">
      <c r="B273" s="27"/>
      <c r="C273" s="27"/>
    </row>
    <row r="274" spans="2:3" ht="15.75" customHeight="1" x14ac:dyDescent="0.25">
      <c r="B274" s="27"/>
      <c r="C274" s="27"/>
    </row>
    <row r="275" spans="2:3" ht="15.75" customHeight="1" x14ac:dyDescent="0.25">
      <c r="B275" s="27"/>
      <c r="C275" s="27"/>
    </row>
    <row r="276" spans="2:3" ht="15.75" customHeight="1" x14ac:dyDescent="0.25">
      <c r="B276" s="27"/>
      <c r="C276" s="27"/>
    </row>
    <row r="277" spans="2:3" ht="15.75" customHeight="1" x14ac:dyDescent="0.25">
      <c r="B277" s="27"/>
      <c r="C277" s="27"/>
    </row>
    <row r="278" spans="2:3" ht="15.75" customHeight="1" x14ac:dyDescent="0.25">
      <c r="B278" s="27"/>
      <c r="C278" s="27"/>
    </row>
    <row r="279" spans="2:3" ht="15.75" customHeight="1" x14ac:dyDescent="0.25">
      <c r="B279" s="27"/>
      <c r="C279" s="27"/>
    </row>
    <row r="280" spans="2:3" ht="15.75" customHeight="1" x14ac:dyDescent="0.25">
      <c r="B280" s="27"/>
      <c r="C280" s="27"/>
    </row>
    <row r="281" spans="2:3" ht="15.75" customHeight="1" x14ac:dyDescent="0.25">
      <c r="B281" s="27"/>
      <c r="C281" s="27"/>
    </row>
    <row r="282" spans="2:3" ht="15.75" customHeight="1" x14ac:dyDescent="0.25">
      <c r="B282" s="27"/>
      <c r="C282" s="27"/>
    </row>
    <row r="283" spans="2:3" ht="15.75" customHeight="1" x14ac:dyDescent="0.25">
      <c r="B283" s="27"/>
      <c r="C283" s="27"/>
    </row>
    <row r="284" spans="2:3" ht="15.75" customHeight="1" x14ac:dyDescent="0.25">
      <c r="B284" s="27"/>
      <c r="C284" s="27"/>
    </row>
    <row r="285" spans="2:3" ht="15.75" customHeight="1" x14ac:dyDescent="0.25">
      <c r="B285" s="27"/>
      <c r="C285" s="27"/>
    </row>
    <row r="286" spans="2:3" ht="15.75" customHeight="1" x14ac:dyDescent="0.25">
      <c r="B286" s="27"/>
      <c r="C286" s="27"/>
    </row>
    <row r="287" spans="2:3" ht="15.75" customHeight="1" x14ac:dyDescent="0.25">
      <c r="B287" s="27"/>
      <c r="C287" s="27"/>
    </row>
    <row r="288" spans="2:3" ht="15.75" customHeight="1" x14ac:dyDescent="0.25">
      <c r="B288" s="27"/>
      <c r="C288" s="27"/>
    </row>
    <row r="289" spans="2:3" ht="15.75" customHeight="1" x14ac:dyDescent="0.25">
      <c r="B289" s="27"/>
      <c r="C289" s="27"/>
    </row>
    <row r="290" spans="2:3" ht="15.75" customHeight="1" x14ac:dyDescent="0.25">
      <c r="B290" s="27"/>
      <c r="C290" s="27"/>
    </row>
    <row r="291" spans="2:3" ht="15.75" customHeight="1" x14ac:dyDescent="0.25">
      <c r="B291" s="27"/>
      <c r="C291" s="27"/>
    </row>
    <row r="292" spans="2:3" ht="15.75" customHeight="1" x14ac:dyDescent="0.25">
      <c r="B292" s="27"/>
      <c r="C292" s="27"/>
    </row>
    <row r="293" spans="2:3" ht="15.75" customHeight="1" x14ac:dyDescent="0.25">
      <c r="B293" s="27"/>
      <c r="C293" s="27"/>
    </row>
    <row r="294" spans="2:3" ht="15.75" customHeight="1" x14ac:dyDescent="0.25">
      <c r="B294" s="27"/>
      <c r="C294" s="27"/>
    </row>
    <row r="295" spans="2:3" ht="15.75" customHeight="1" x14ac:dyDescent="0.25">
      <c r="B295" s="27"/>
      <c r="C295" s="27"/>
    </row>
    <row r="296" spans="2:3" ht="15.75" customHeight="1" x14ac:dyDescent="0.25">
      <c r="B296" s="27"/>
      <c r="C296" s="27"/>
    </row>
    <row r="297" spans="2:3" ht="15.75" customHeight="1" x14ac:dyDescent="0.25">
      <c r="B297" s="27"/>
      <c r="C297" s="27"/>
    </row>
    <row r="298" spans="2:3" ht="15.75" customHeight="1" x14ac:dyDescent="0.25">
      <c r="B298" s="27"/>
      <c r="C298" s="27"/>
    </row>
    <row r="299" spans="2:3" ht="15.75" customHeight="1" x14ac:dyDescent="0.25">
      <c r="B299" s="27"/>
      <c r="C299" s="27"/>
    </row>
    <row r="300" spans="2:3" ht="15.75" customHeight="1" x14ac:dyDescent="0.25">
      <c r="B300" s="27"/>
      <c r="C300" s="27"/>
    </row>
    <row r="301" spans="2:3" ht="15.75" customHeight="1" x14ac:dyDescent="0.25">
      <c r="B301" s="27"/>
      <c r="C301" s="27"/>
    </row>
    <row r="302" spans="2:3" ht="15.75" customHeight="1" x14ac:dyDescent="0.25">
      <c r="B302" s="27"/>
      <c r="C302" s="27"/>
    </row>
    <row r="303" spans="2:3" ht="15.75" customHeight="1" x14ac:dyDescent="0.25">
      <c r="B303" s="27"/>
      <c r="C303" s="27"/>
    </row>
    <row r="304" spans="2:3" ht="15.75" customHeight="1" x14ac:dyDescent="0.25">
      <c r="B304" s="27"/>
      <c r="C304" s="27"/>
    </row>
    <row r="305" spans="2:3" ht="15.75" customHeight="1" x14ac:dyDescent="0.25">
      <c r="B305" s="27"/>
      <c r="C305" s="27"/>
    </row>
    <row r="306" spans="2:3" ht="15.75" customHeight="1" x14ac:dyDescent="0.25">
      <c r="B306" s="27"/>
      <c r="C306" s="27"/>
    </row>
    <row r="307" spans="2:3" ht="15.75" customHeight="1" x14ac:dyDescent="0.25">
      <c r="B307" s="27"/>
      <c r="C307" s="27"/>
    </row>
    <row r="308" spans="2:3" ht="15.75" customHeight="1" x14ac:dyDescent="0.25">
      <c r="B308" s="27"/>
      <c r="C308" s="27"/>
    </row>
    <row r="309" spans="2:3" ht="15.75" customHeight="1" x14ac:dyDescent="0.25">
      <c r="B309" s="27"/>
      <c r="C309" s="27"/>
    </row>
    <row r="310" spans="2:3" ht="15.75" customHeight="1" x14ac:dyDescent="0.25">
      <c r="B310" s="27"/>
      <c r="C310" s="27"/>
    </row>
    <row r="311" spans="2:3" ht="15.75" customHeight="1" x14ac:dyDescent="0.25">
      <c r="B311" s="27"/>
      <c r="C311" s="27"/>
    </row>
    <row r="312" spans="2:3" ht="15.75" customHeight="1" x14ac:dyDescent="0.25">
      <c r="B312" s="27"/>
      <c r="C312" s="27"/>
    </row>
    <row r="313" spans="2:3" ht="15.75" customHeight="1" x14ac:dyDescent="0.25">
      <c r="B313" s="27"/>
      <c r="C313" s="27"/>
    </row>
    <row r="314" spans="2:3" ht="15.75" customHeight="1" x14ac:dyDescent="0.25">
      <c r="B314" s="27"/>
      <c r="C314" s="27"/>
    </row>
    <row r="315" spans="2:3" ht="15.75" customHeight="1" x14ac:dyDescent="0.25">
      <c r="B315" s="27"/>
      <c r="C315" s="27"/>
    </row>
    <row r="316" spans="2:3" ht="15.75" customHeight="1" x14ac:dyDescent="0.25">
      <c r="B316" s="27"/>
      <c r="C316" s="27"/>
    </row>
    <row r="317" spans="2:3" ht="15.75" customHeight="1" x14ac:dyDescent="0.25">
      <c r="B317" s="27"/>
      <c r="C317" s="27"/>
    </row>
    <row r="318" spans="2:3" ht="15.75" customHeight="1" x14ac:dyDescent="0.25">
      <c r="B318" s="27"/>
      <c r="C318" s="27"/>
    </row>
    <row r="319" spans="2:3" ht="15.75" customHeight="1" x14ac:dyDescent="0.25">
      <c r="B319" s="27"/>
      <c r="C319" s="27"/>
    </row>
    <row r="320" spans="2:3" ht="15.75" customHeight="1" x14ac:dyDescent="0.25">
      <c r="B320" s="27"/>
      <c r="C320" s="27"/>
    </row>
    <row r="321" spans="2:3" ht="15.75" customHeight="1" x14ac:dyDescent="0.25">
      <c r="B321" s="27"/>
      <c r="C321" s="27"/>
    </row>
    <row r="322" spans="2:3" ht="15.75" customHeight="1" x14ac:dyDescent="0.25">
      <c r="B322" s="27"/>
      <c r="C322" s="27"/>
    </row>
    <row r="323" spans="2:3" ht="15.75" customHeight="1" x14ac:dyDescent="0.25">
      <c r="B323" s="27"/>
      <c r="C323" s="27"/>
    </row>
    <row r="324" spans="2:3" ht="15.75" customHeight="1" x14ac:dyDescent="0.25">
      <c r="B324" s="27"/>
      <c r="C324" s="27"/>
    </row>
    <row r="325" spans="2:3" ht="15.75" customHeight="1" x14ac:dyDescent="0.25">
      <c r="B325" s="27"/>
      <c r="C325" s="27"/>
    </row>
    <row r="326" spans="2:3" ht="15.75" customHeight="1" x14ac:dyDescent="0.25">
      <c r="B326" s="27"/>
      <c r="C326" s="27"/>
    </row>
    <row r="327" spans="2:3" ht="15.75" customHeight="1" x14ac:dyDescent="0.25">
      <c r="B327" s="27"/>
      <c r="C327" s="27"/>
    </row>
    <row r="328" spans="2:3" ht="15.75" customHeight="1" x14ac:dyDescent="0.25">
      <c r="B328" s="27"/>
      <c r="C328" s="27"/>
    </row>
    <row r="329" spans="2:3" ht="15.75" customHeight="1" x14ac:dyDescent="0.25">
      <c r="B329" s="27"/>
      <c r="C329" s="27"/>
    </row>
    <row r="330" spans="2:3" ht="15.75" customHeight="1" x14ac:dyDescent="0.25">
      <c r="B330" s="27"/>
      <c r="C330" s="27"/>
    </row>
    <row r="331" spans="2:3" ht="15.75" customHeight="1" x14ac:dyDescent="0.25">
      <c r="B331" s="27"/>
      <c r="C331" s="27"/>
    </row>
    <row r="332" spans="2:3" ht="15.75" customHeight="1" x14ac:dyDescent="0.25">
      <c r="B332" s="27"/>
      <c r="C332" s="27"/>
    </row>
    <row r="333" spans="2:3" ht="15.75" customHeight="1" x14ac:dyDescent="0.25">
      <c r="B333" s="27"/>
      <c r="C333" s="27"/>
    </row>
    <row r="334" spans="2:3" ht="15.75" customHeight="1" x14ac:dyDescent="0.25">
      <c r="B334" s="27"/>
      <c r="C334" s="27"/>
    </row>
    <row r="335" spans="2:3" ht="15.75" customHeight="1" x14ac:dyDescent="0.25">
      <c r="B335" s="27"/>
      <c r="C335" s="27"/>
    </row>
    <row r="336" spans="2:3" ht="15.75" customHeight="1" x14ac:dyDescent="0.25">
      <c r="B336" s="27"/>
      <c r="C336" s="27"/>
    </row>
    <row r="337" spans="2:3" ht="15.75" customHeight="1" x14ac:dyDescent="0.25">
      <c r="B337" s="27"/>
      <c r="C337" s="27"/>
    </row>
    <row r="338" spans="2:3" ht="15.75" customHeight="1" x14ac:dyDescent="0.25">
      <c r="B338" s="27"/>
      <c r="C338" s="27"/>
    </row>
    <row r="339" spans="2:3" ht="15.75" customHeight="1" x14ac:dyDescent="0.25">
      <c r="B339" s="27"/>
      <c r="C339" s="27"/>
    </row>
    <row r="340" spans="2:3" ht="15.75" customHeight="1" x14ac:dyDescent="0.25">
      <c r="B340" s="27"/>
      <c r="C340" s="27"/>
    </row>
    <row r="341" spans="2:3" ht="15.75" customHeight="1" x14ac:dyDescent="0.25">
      <c r="B341" s="27"/>
      <c r="C341" s="27"/>
    </row>
    <row r="342" spans="2:3" ht="15.75" customHeight="1" x14ac:dyDescent="0.25">
      <c r="B342" s="27"/>
      <c r="C342" s="27"/>
    </row>
    <row r="343" spans="2:3" ht="15.75" customHeight="1" x14ac:dyDescent="0.25">
      <c r="B343" s="27"/>
      <c r="C343" s="27"/>
    </row>
    <row r="344" spans="2:3" ht="15.75" customHeight="1" x14ac:dyDescent="0.25">
      <c r="B344" s="27"/>
      <c r="C344" s="27"/>
    </row>
    <row r="345" spans="2:3" ht="15.75" customHeight="1" x14ac:dyDescent="0.25">
      <c r="B345" s="27"/>
      <c r="C345" s="27"/>
    </row>
    <row r="346" spans="2:3" ht="15.75" customHeight="1" x14ac:dyDescent="0.25">
      <c r="B346" s="27"/>
      <c r="C346" s="27"/>
    </row>
    <row r="347" spans="2:3" ht="15.75" customHeight="1" x14ac:dyDescent="0.25">
      <c r="B347" s="27"/>
      <c r="C347" s="27"/>
    </row>
    <row r="348" spans="2:3" ht="15.75" customHeight="1" x14ac:dyDescent="0.25">
      <c r="B348" s="27"/>
      <c r="C348" s="27"/>
    </row>
    <row r="349" spans="2:3" ht="15.75" customHeight="1" x14ac:dyDescent="0.25">
      <c r="B349" s="27"/>
      <c r="C349" s="27"/>
    </row>
    <row r="350" spans="2:3" ht="15.75" customHeight="1" x14ac:dyDescent="0.25">
      <c r="B350" s="27"/>
      <c r="C350" s="27"/>
    </row>
    <row r="351" spans="2:3" ht="15.75" customHeight="1" x14ac:dyDescent="0.25">
      <c r="B351" s="27"/>
      <c r="C351" s="27"/>
    </row>
    <row r="352" spans="2:3" ht="15.75" customHeight="1" x14ac:dyDescent="0.25">
      <c r="B352" s="27"/>
      <c r="C352" s="27"/>
    </row>
    <row r="353" spans="2:3" ht="15.75" customHeight="1" x14ac:dyDescent="0.25">
      <c r="B353" s="27"/>
      <c r="C353" s="27"/>
    </row>
    <row r="354" spans="2:3" ht="15.75" customHeight="1" x14ac:dyDescent="0.25">
      <c r="B354" s="27"/>
      <c r="C354" s="27"/>
    </row>
    <row r="355" spans="2:3" ht="15.75" customHeight="1" x14ac:dyDescent="0.25">
      <c r="B355" s="27"/>
      <c r="C355" s="27"/>
    </row>
    <row r="356" spans="2:3" ht="15.75" customHeight="1" x14ac:dyDescent="0.25">
      <c r="B356" s="27"/>
      <c r="C356" s="27"/>
    </row>
    <row r="357" spans="2:3" ht="15.75" customHeight="1" x14ac:dyDescent="0.25">
      <c r="B357" s="27"/>
      <c r="C357" s="27"/>
    </row>
    <row r="358" spans="2:3" ht="15.75" customHeight="1" x14ac:dyDescent="0.25">
      <c r="B358" s="27"/>
      <c r="C358" s="27"/>
    </row>
    <row r="359" spans="2:3" ht="15.75" customHeight="1" x14ac:dyDescent="0.25">
      <c r="B359" s="27"/>
      <c r="C359" s="27"/>
    </row>
    <row r="360" spans="2:3" ht="15.75" customHeight="1" x14ac:dyDescent="0.25">
      <c r="B360" s="27"/>
      <c r="C360" s="27"/>
    </row>
    <row r="361" spans="2:3" ht="15.75" customHeight="1" x14ac:dyDescent="0.25">
      <c r="B361" s="27"/>
      <c r="C361" s="27"/>
    </row>
    <row r="362" spans="2:3" ht="15.75" customHeight="1" x14ac:dyDescent="0.25">
      <c r="B362" s="27"/>
      <c r="C362" s="27"/>
    </row>
    <row r="363" spans="2:3" ht="15.75" customHeight="1" x14ac:dyDescent="0.25">
      <c r="B363" s="27"/>
      <c r="C363" s="27"/>
    </row>
    <row r="364" spans="2:3" ht="15.75" customHeight="1" x14ac:dyDescent="0.25">
      <c r="B364" s="27"/>
      <c r="C364" s="27"/>
    </row>
    <row r="365" spans="2:3" ht="15.75" customHeight="1" x14ac:dyDescent="0.25">
      <c r="B365" s="27"/>
      <c r="C365" s="27"/>
    </row>
    <row r="366" spans="2:3" ht="15.75" customHeight="1" x14ac:dyDescent="0.25">
      <c r="B366" s="27"/>
      <c r="C366" s="27"/>
    </row>
    <row r="367" spans="2:3" ht="15.75" customHeight="1" x14ac:dyDescent="0.25">
      <c r="B367" s="27"/>
      <c r="C367" s="27"/>
    </row>
    <row r="368" spans="2:3" ht="15.75" customHeight="1" x14ac:dyDescent="0.25">
      <c r="B368" s="27"/>
      <c r="C368" s="27"/>
    </row>
    <row r="369" spans="2:3" ht="15.75" customHeight="1" x14ac:dyDescent="0.25">
      <c r="B369" s="27"/>
      <c r="C369" s="27"/>
    </row>
    <row r="370" spans="2:3" ht="15.75" customHeight="1" x14ac:dyDescent="0.25">
      <c r="B370" s="27"/>
      <c r="C370" s="27"/>
    </row>
    <row r="371" spans="2:3" ht="15.75" customHeight="1" x14ac:dyDescent="0.25">
      <c r="B371" s="27"/>
      <c r="C371" s="27"/>
    </row>
    <row r="372" spans="2:3" ht="15.75" customHeight="1" x14ac:dyDescent="0.25">
      <c r="B372" s="27"/>
      <c r="C372" s="27"/>
    </row>
    <row r="373" spans="2:3" ht="15.75" customHeight="1" x14ac:dyDescent="0.25">
      <c r="B373" s="27"/>
      <c r="C373" s="27"/>
    </row>
    <row r="374" spans="2:3" ht="15.75" customHeight="1" x14ac:dyDescent="0.25">
      <c r="B374" s="27"/>
      <c r="C374" s="27"/>
    </row>
    <row r="375" spans="2:3" ht="15.75" customHeight="1" x14ac:dyDescent="0.25">
      <c r="B375" s="27"/>
      <c r="C375" s="27"/>
    </row>
    <row r="376" spans="2:3" ht="15.75" customHeight="1" x14ac:dyDescent="0.25">
      <c r="B376" s="27"/>
      <c r="C376" s="27"/>
    </row>
    <row r="377" spans="2:3" ht="15.75" customHeight="1" x14ac:dyDescent="0.25">
      <c r="B377" s="27"/>
      <c r="C377" s="27"/>
    </row>
    <row r="378" spans="2:3" ht="15.75" customHeight="1" x14ac:dyDescent="0.25">
      <c r="B378" s="27"/>
      <c r="C378" s="27"/>
    </row>
    <row r="379" spans="2:3" ht="15.75" customHeight="1" x14ac:dyDescent="0.25">
      <c r="B379" s="27"/>
      <c r="C379" s="27"/>
    </row>
    <row r="380" spans="2:3" ht="15.75" customHeight="1" x14ac:dyDescent="0.25">
      <c r="B380" s="27"/>
      <c r="C380" s="27"/>
    </row>
    <row r="381" spans="2:3" ht="15.75" customHeight="1" x14ac:dyDescent="0.25">
      <c r="B381" s="27"/>
      <c r="C381" s="27"/>
    </row>
    <row r="382" spans="2:3" ht="15.75" customHeight="1" x14ac:dyDescent="0.25">
      <c r="B382" s="27"/>
      <c r="C382" s="27"/>
    </row>
    <row r="383" spans="2:3" ht="15.75" customHeight="1" x14ac:dyDescent="0.25">
      <c r="B383" s="27"/>
      <c r="C383" s="27"/>
    </row>
    <row r="384" spans="2:3" ht="15.75" customHeight="1" x14ac:dyDescent="0.25">
      <c r="B384" s="27"/>
      <c r="C384" s="27"/>
    </row>
    <row r="385" spans="2:3" ht="15.75" customHeight="1" x14ac:dyDescent="0.25">
      <c r="B385" s="27"/>
      <c r="C385" s="27"/>
    </row>
    <row r="386" spans="2:3" ht="15.75" customHeight="1" x14ac:dyDescent="0.25">
      <c r="B386" s="27"/>
      <c r="C386" s="27"/>
    </row>
    <row r="387" spans="2:3" ht="15.75" customHeight="1" x14ac:dyDescent="0.25">
      <c r="B387" s="27"/>
      <c r="C387" s="27"/>
    </row>
    <row r="388" spans="2:3" ht="15.75" customHeight="1" x14ac:dyDescent="0.25">
      <c r="B388" s="27"/>
      <c r="C388" s="27"/>
    </row>
    <row r="389" spans="2:3" ht="15.75" customHeight="1" x14ac:dyDescent="0.25">
      <c r="B389" s="27"/>
      <c r="C389" s="27"/>
    </row>
    <row r="390" spans="2:3" ht="15.75" customHeight="1" x14ac:dyDescent="0.25">
      <c r="B390" s="27"/>
      <c r="C390" s="27"/>
    </row>
    <row r="391" spans="2:3" ht="15.75" customHeight="1" x14ac:dyDescent="0.25">
      <c r="B391" s="27"/>
      <c r="C391" s="27"/>
    </row>
    <row r="392" spans="2:3" ht="15.75" customHeight="1" x14ac:dyDescent="0.25">
      <c r="B392" s="27"/>
      <c r="C392" s="27"/>
    </row>
    <row r="393" spans="2:3" ht="15.75" customHeight="1" x14ac:dyDescent="0.25">
      <c r="B393" s="27"/>
      <c r="C393" s="27"/>
    </row>
    <row r="394" spans="2:3" ht="15.75" customHeight="1" x14ac:dyDescent="0.25">
      <c r="B394" s="27"/>
      <c r="C394" s="27"/>
    </row>
    <row r="395" spans="2:3" ht="15.75" customHeight="1" x14ac:dyDescent="0.25">
      <c r="B395" s="27"/>
      <c r="C395" s="27"/>
    </row>
    <row r="396" spans="2:3" ht="15.75" customHeight="1" x14ac:dyDescent="0.25">
      <c r="B396" s="27"/>
      <c r="C396" s="27"/>
    </row>
    <row r="397" spans="2:3" ht="15.75" customHeight="1" x14ac:dyDescent="0.25">
      <c r="B397" s="27"/>
      <c r="C397" s="27"/>
    </row>
    <row r="398" spans="2:3" ht="15.75" customHeight="1" x14ac:dyDescent="0.25">
      <c r="B398" s="27"/>
      <c r="C398" s="27"/>
    </row>
    <row r="399" spans="2:3" ht="15.75" customHeight="1" x14ac:dyDescent="0.25">
      <c r="B399" s="27"/>
      <c r="C399" s="27"/>
    </row>
    <row r="400" spans="2:3" ht="15.75" customHeight="1" x14ac:dyDescent="0.25">
      <c r="B400" s="27"/>
      <c r="C400" s="27"/>
    </row>
    <row r="401" spans="2:3" ht="15.75" customHeight="1" x14ac:dyDescent="0.25">
      <c r="B401" s="27"/>
      <c r="C401" s="27"/>
    </row>
    <row r="402" spans="2:3" ht="15.75" customHeight="1" x14ac:dyDescent="0.25">
      <c r="B402" s="27"/>
      <c r="C402" s="27"/>
    </row>
    <row r="403" spans="2:3" ht="15.75" customHeight="1" x14ac:dyDescent="0.25">
      <c r="B403" s="27"/>
      <c r="C403" s="27"/>
    </row>
    <row r="404" spans="2:3" ht="15.75" customHeight="1" x14ac:dyDescent="0.25">
      <c r="B404" s="27"/>
      <c r="C404" s="27"/>
    </row>
    <row r="405" spans="2:3" ht="15.75" customHeight="1" x14ac:dyDescent="0.25">
      <c r="B405" s="27"/>
      <c r="C405" s="27"/>
    </row>
    <row r="406" spans="2:3" ht="15.75" customHeight="1" x14ac:dyDescent="0.25">
      <c r="B406" s="27"/>
      <c r="C406" s="27"/>
    </row>
    <row r="407" spans="2:3" ht="15.75" customHeight="1" x14ac:dyDescent="0.25">
      <c r="B407" s="27"/>
      <c r="C407" s="27"/>
    </row>
    <row r="408" spans="2:3" ht="15.75" customHeight="1" x14ac:dyDescent="0.25">
      <c r="B408" s="27"/>
      <c r="C408" s="27"/>
    </row>
    <row r="409" spans="2:3" ht="15.75" customHeight="1" x14ac:dyDescent="0.25">
      <c r="B409" s="27"/>
      <c r="C409" s="27"/>
    </row>
    <row r="410" spans="2:3" ht="15.75" customHeight="1" x14ac:dyDescent="0.25">
      <c r="B410" s="27"/>
      <c r="C410" s="27"/>
    </row>
    <row r="411" spans="2:3" ht="15.75" customHeight="1" x14ac:dyDescent="0.25">
      <c r="B411" s="27"/>
      <c r="C411" s="27"/>
    </row>
    <row r="412" spans="2:3" ht="15.75" customHeight="1" x14ac:dyDescent="0.25">
      <c r="B412" s="27"/>
      <c r="C412" s="27"/>
    </row>
    <row r="413" spans="2:3" ht="15.75" customHeight="1" x14ac:dyDescent="0.25">
      <c r="B413" s="27"/>
      <c r="C413" s="27"/>
    </row>
    <row r="414" spans="2:3" ht="15.75" customHeight="1" x14ac:dyDescent="0.25">
      <c r="B414" s="27"/>
      <c r="C414" s="27"/>
    </row>
    <row r="415" spans="2:3" ht="15.75" customHeight="1" x14ac:dyDescent="0.25">
      <c r="B415" s="27"/>
      <c r="C415" s="27"/>
    </row>
    <row r="416" spans="2:3" ht="15.75" customHeight="1" x14ac:dyDescent="0.25">
      <c r="B416" s="27"/>
      <c r="C416" s="27"/>
    </row>
    <row r="417" spans="2:3" ht="15.75" customHeight="1" x14ac:dyDescent="0.25">
      <c r="B417" s="27"/>
      <c r="C417" s="27"/>
    </row>
    <row r="418" spans="2:3" ht="15.75" customHeight="1" x14ac:dyDescent="0.25">
      <c r="B418" s="27"/>
      <c r="C418" s="27"/>
    </row>
    <row r="419" spans="2:3" ht="15.75" customHeight="1" x14ac:dyDescent="0.25">
      <c r="B419" s="27"/>
      <c r="C419" s="27"/>
    </row>
    <row r="420" spans="2:3" ht="15.75" customHeight="1" x14ac:dyDescent="0.25">
      <c r="B420" s="27"/>
      <c r="C420" s="27"/>
    </row>
    <row r="421" spans="2:3" ht="15.75" customHeight="1" x14ac:dyDescent="0.25">
      <c r="B421" s="27"/>
      <c r="C421" s="27"/>
    </row>
    <row r="422" spans="2:3" ht="15.75" customHeight="1" x14ac:dyDescent="0.25">
      <c r="B422" s="27"/>
      <c r="C422" s="27"/>
    </row>
    <row r="423" spans="2:3" ht="15.75" customHeight="1" x14ac:dyDescent="0.25">
      <c r="B423" s="27"/>
      <c r="C423" s="27"/>
    </row>
    <row r="424" spans="2:3" ht="15.75" customHeight="1" x14ac:dyDescent="0.25">
      <c r="B424" s="27"/>
      <c r="C424" s="27"/>
    </row>
    <row r="425" spans="2:3" ht="15.75" customHeight="1" x14ac:dyDescent="0.25">
      <c r="B425" s="27"/>
      <c r="C425" s="27"/>
    </row>
    <row r="426" spans="2:3" ht="15.75" customHeight="1" x14ac:dyDescent="0.25">
      <c r="B426" s="27"/>
      <c r="C426" s="27"/>
    </row>
    <row r="427" spans="2:3" ht="15.75" customHeight="1" x14ac:dyDescent="0.25">
      <c r="B427" s="27"/>
      <c r="C427" s="27"/>
    </row>
    <row r="428" spans="2:3" ht="15.75" customHeight="1" x14ac:dyDescent="0.25">
      <c r="B428" s="27"/>
      <c r="C428" s="27"/>
    </row>
    <row r="429" spans="2:3" ht="15.75" customHeight="1" x14ac:dyDescent="0.25">
      <c r="B429" s="27"/>
      <c r="C429" s="27"/>
    </row>
    <row r="430" spans="2:3" ht="15.75" customHeight="1" x14ac:dyDescent="0.25">
      <c r="B430" s="27"/>
      <c r="C430" s="27"/>
    </row>
    <row r="431" spans="2:3" ht="15.75" customHeight="1" x14ac:dyDescent="0.25">
      <c r="B431" s="27"/>
      <c r="C431" s="27"/>
    </row>
    <row r="432" spans="2:3" ht="15.75" customHeight="1" x14ac:dyDescent="0.25">
      <c r="B432" s="27"/>
      <c r="C432" s="27"/>
    </row>
    <row r="433" spans="2:3" ht="15.75" customHeight="1" x14ac:dyDescent="0.25">
      <c r="B433" s="27"/>
      <c r="C433" s="27"/>
    </row>
    <row r="434" spans="2:3" ht="15.75" customHeight="1" x14ac:dyDescent="0.25">
      <c r="B434" s="27"/>
      <c r="C434" s="27"/>
    </row>
    <row r="435" spans="2:3" ht="15.75" customHeight="1" x14ac:dyDescent="0.25">
      <c r="B435" s="27"/>
      <c r="C435" s="27"/>
    </row>
    <row r="436" spans="2:3" ht="15.75" customHeight="1" x14ac:dyDescent="0.25">
      <c r="B436" s="27"/>
      <c r="C436" s="27"/>
    </row>
    <row r="437" spans="2:3" ht="15.75" customHeight="1" x14ac:dyDescent="0.25">
      <c r="B437" s="27"/>
      <c r="C437" s="27"/>
    </row>
    <row r="438" spans="2:3" ht="15.75" customHeight="1" x14ac:dyDescent="0.25">
      <c r="B438" s="27"/>
      <c r="C438" s="27"/>
    </row>
    <row r="439" spans="2:3" ht="15.75" customHeight="1" x14ac:dyDescent="0.25">
      <c r="B439" s="27"/>
      <c r="C439" s="27"/>
    </row>
    <row r="440" spans="2:3" ht="15.75" customHeight="1" x14ac:dyDescent="0.25">
      <c r="B440" s="27"/>
      <c r="C440" s="27"/>
    </row>
    <row r="441" spans="2:3" ht="15.75" customHeight="1" x14ac:dyDescent="0.25">
      <c r="B441" s="27"/>
      <c r="C441" s="27"/>
    </row>
    <row r="442" spans="2:3" ht="15.75" customHeight="1" x14ac:dyDescent="0.25">
      <c r="B442" s="27"/>
      <c r="C442" s="27"/>
    </row>
    <row r="443" spans="2:3" ht="15.75" customHeight="1" x14ac:dyDescent="0.25">
      <c r="B443" s="27"/>
      <c r="C443" s="27"/>
    </row>
    <row r="444" spans="2:3" ht="15.75" customHeight="1" x14ac:dyDescent="0.25">
      <c r="B444" s="27"/>
      <c r="C444" s="27"/>
    </row>
    <row r="445" spans="2:3" ht="15.75" customHeight="1" x14ac:dyDescent="0.25">
      <c r="B445" s="27"/>
      <c r="C445" s="27"/>
    </row>
    <row r="446" spans="2:3" ht="15.75" customHeight="1" x14ac:dyDescent="0.25">
      <c r="B446" s="27"/>
      <c r="C446" s="27"/>
    </row>
    <row r="447" spans="2:3" ht="15.75" customHeight="1" x14ac:dyDescent="0.25">
      <c r="B447" s="27"/>
      <c r="C447" s="27"/>
    </row>
    <row r="448" spans="2:3" ht="15.75" customHeight="1" x14ac:dyDescent="0.25">
      <c r="B448" s="27"/>
      <c r="C448" s="27"/>
    </row>
    <row r="449" spans="2:3" ht="15.75" customHeight="1" x14ac:dyDescent="0.25">
      <c r="B449" s="27"/>
      <c r="C449" s="27"/>
    </row>
    <row r="450" spans="2:3" ht="15.75" customHeight="1" x14ac:dyDescent="0.25">
      <c r="B450" s="27"/>
      <c r="C450" s="27"/>
    </row>
    <row r="451" spans="2:3" ht="15.75" customHeight="1" x14ac:dyDescent="0.25">
      <c r="B451" s="27"/>
      <c r="C451" s="27"/>
    </row>
    <row r="452" spans="2:3" ht="15.75" customHeight="1" x14ac:dyDescent="0.25">
      <c r="B452" s="27"/>
      <c r="C452" s="27"/>
    </row>
    <row r="453" spans="2:3" ht="15.75" customHeight="1" x14ac:dyDescent="0.25">
      <c r="B453" s="27"/>
      <c r="C453" s="27"/>
    </row>
    <row r="454" spans="2:3" ht="15.75" customHeight="1" x14ac:dyDescent="0.25">
      <c r="B454" s="27"/>
      <c r="C454" s="27"/>
    </row>
    <row r="455" spans="2:3" ht="15.75" customHeight="1" x14ac:dyDescent="0.25">
      <c r="B455" s="27"/>
      <c r="C455" s="27"/>
    </row>
    <row r="456" spans="2:3" ht="15.75" customHeight="1" x14ac:dyDescent="0.25">
      <c r="B456" s="27"/>
      <c r="C456" s="27"/>
    </row>
    <row r="457" spans="2:3" ht="15.75" customHeight="1" x14ac:dyDescent="0.25">
      <c r="B457" s="27"/>
      <c r="C457" s="27"/>
    </row>
    <row r="458" spans="2:3" ht="15.75" customHeight="1" x14ac:dyDescent="0.25">
      <c r="B458" s="27"/>
      <c r="C458" s="27"/>
    </row>
    <row r="459" spans="2:3" ht="15.75" customHeight="1" x14ac:dyDescent="0.25">
      <c r="B459" s="27"/>
      <c r="C459" s="27"/>
    </row>
    <row r="460" spans="2:3" ht="15.75" customHeight="1" x14ac:dyDescent="0.25">
      <c r="B460" s="27"/>
      <c r="C460" s="27"/>
    </row>
    <row r="461" spans="2:3" ht="15.75" customHeight="1" x14ac:dyDescent="0.25">
      <c r="B461" s="27"/>
      <c r="C461" s="27"/>
    </row>
    <row r="462" spans="2:3" ht="15.75" customHeight="1" x14ac:dyDescent="0.25">
      <c r="B462" s="27"/>
      <c r="C462" s="27"/>
    </row>
    <row r="463" spans="2:3" ht="15.75" customHeight="1" x14ac:dyDescent="0.25">
      <c r="B463" s="27"/>
      <c r="C463" s="27"/>
    </row>
    <row r="464" spans="2:3" ht="15.75" customHeight="1" x14ac:dyDescent="0.25">
      <c r="B464" s="27"/>
      <c r="C464" s="27"/>
    </row>
    <row r="465" spans="2:3" ht="15.75" customHeight="1" x14ac:dyDescent="0.25">
      <c r="B465" s="27"/>
      <c r="C465" s="27"/>
    </row>
    <row r="466" spans="2:3" ht="15.75" customHeight="1" x14ac:dyDescent="0.25">
      <c r="B466" s="27"/>
      <c r="C466" s="27"/>
    </row>
    <row r="467" spans="2:3" ht="15.75" customHeight="1" x14ac:dyDescent="0.25">
      <c r="B467" s="27"/>
      <c r="C467" s="27"/>
    </row>
    <row r="468" spans="2:3" ht="15.75" customHeight="1" x14ac:dyDescent="0.25">
      <c r="B468" s="27"/>
      <c r="C468" s="27"/>
    </row>
    <row r="469" spans="2:3" ht="15.75" customHeight="1" x14ac:dyDescent="0.25">
      <c r="B469" s="27"/>
      <c r="C469" s="27"/>
    </row>
    <row r="470" spans="2:3" ht="15.75" customHeight="1" x14ac:dyDescent="0.25">
      <c r="B470" s="27"/>
      <c r="C470" s="27"/>
    </row>
    <row r="471" spans="2:3" ht="15.75" customHeight="1" x14ac:dyDescent="0.25">
      <c r="B471" s="27"/>
      <c r="C471" s="27"/>
    </row>
    <row r="472" spans="2:3" ht="15.75" customHeight="1" x14ac:dyDescent="0.25">
      <c r="B472" s="27"/>
      <c r="C472" s="27"/>
    </row>
    <row r="473" spans="2:3" ht="15.75" customHeight="1" x14ac:dyDescent="0.25">
      <c r="B473" s="27"/>
      <c r="C473" s="27"/>
    </row>
    <row r="474" spans="2:3" ht="15.75" customHeight="1" x14ac:dyDescent="0.25">
      <c r="B474" s="27"/>
      <c r="C474" s="27"/>
    </row>
    <row r="475" spans="2:3" ht="15.75" customHeight="1" x14ac:dyDescent="0.25">
      <c r="B475" s="27"/>
      <c r="C475" s="27"/>
    </row>
    <row r="476" spans="2:3" ht="15.75" customHeight="1" x14ac:dyDescent="0.25">
      <c r="B476" s="27"/>
      <c r="C476" s="27"/>
    </row>
    <row r="477" spans="2:3" ht="15.75" customHeight="1" x14ac:dyDescent="0.25">
      <c r="B477" s="27"/>
      <c r="C477" s="27"/>
    </row>
    <row r="478" spans="2:3" ht="15.75" customHeight="1" x14ac:dyDescent="0.25">
      <c r="B478" s="27"/>
      <c r="C478" s="27"/>
    </row>
    <row r="479" spans="2:3" ht="15.75" customHeight="1" x14ac:dyDescent="0.25">
      <c r="B479" s="27"/>
      <c r="C479" s="27"/>
    </row>
    <row r="480" spans="2:3" ht="15.75" customHeight="1" x14ac:dyDescent="0.25">
      <c r="B480" s="27"/>
      <c r="C480" s="27"/>
    </row>
    <row r="481" spans="2:3" ht="15.75" customHeight="1" x14ac:dyDescent="0.25">
      <c r="B481" s="27"/>
      <c r="C481" s="27"/>
    </row>
    <row r="482" spans="2:3" ht="15.75" customHeight="1" x14ac:dyDescent="0.25">
      <c r="B482" s="27"/>
      <c r="C482" s="27"/>
    </row>
    <row r="483" spans="2:3" ht="15.75" customHeight="1" x14ac:dyDescent="0.25">
      <c r="B483" s="27"/>
      <c r="C483" s="27"/>
    </row>
    <row r="484" spans="2:3" ht="15.75" customHeight="1" x14ac:dyDescent="0.25">
      <c r="B484" s="27"/>
      <c r="C484" s="27"/>
    </row>
    <row r="485" spans="2:3" ht="15.75" customHeight="1" x14ac:dyDescent="0.25">
      <c r="B485" s="27"/>
      <c r="C485" s="27"/>
    </row>
    <row r="486" spans="2:3" ht="15.75" customHeight="1" x14ac:dyDescent="0.25">
      <c r="B486" s="27"/>
      <c r="C486" s="27"/>
    </row>
    <row r="487" spans="2:3" ht="15.75" customHeight="1" x14ac:dyDescent="0.25">
      <c r="B487" s="27"/>
      <c r="C487" s="27"/>
    </row>
    <row r="488" spans="2:3" ht="15.75" customHeight="1" x14ac:dyDescent="0.25">
      <c r="B488" s="27"/>
      <c r="C488" s="27"/>
    </row>
    <row r="489" spans="2:3" ht="15.75" customHeight="1" x14ac:dyDescent="0.25">
      <c r="B489" s="27"/>
      <c r="C489" s="27"/>
    </row>
    <row r="490" spans="2:3" ht="15.75" customHeight="1" x14ac:dyDescent="0.25">
      <c r="B490" s="27"/>
      <c r="C490" s="27"/>
    </row>
    <row r="491" spans="2:3" ht="15.75" customHeight="1" x14ac:dyDescent="0.25">
      <c r="B491" s="27"/>
      <c r="C491" s="27"/>
    </row>
    <row r="492" spans="2:3" ht="15.75" customHeight="1" x14ac:dyDescent="0.25">
      <c r="B492" s="27"/>
      <c r="C492" s="27"/>
    </row>
    <row r="493" spans="2:3" ht="15.75" customHeight="1" x14ac:dyDescent="0.25">
      <c r="B493" s="27"/>
      <c r="C493" s="27"/>
    </row>
    <row r="494" spans="2:3" ht="15.75" customHeight="1" x14ac:dyDescent="0.25">
      <c r="B494" s="27"/>
      <c r="C494" s="27"/>
    </row>
    <row r="495" spans="2:3" ht="15.75" customHeight="1" x14ac:dyDescent="0.25">
      <c r="B495" s="27"/>
      <c r="C495" s="27"/>
    </row>
    <row r="496" spans="2:3" ht="15.75" customHeight="1" x14ac:dyDescent="0.25">
      <c r="B496" s="27"/>
      <c r="C496" s="27"/>
    </row>
    <row r="497" spans="2:3" ht="15.75" customHeight="1" x14ac:dyDescent="0.25">
      <c r="B497" s="27"/>
      <c r="C497" s="27"/>
    </row>
    <row r="498" spans="2:3" ht="15.75" customHeight="1" x14ac:dyDescent="0.25">
      <c r="B498" s="27"/>
      <c r="C498" s="27"/>
    </row>
    <row r="499" spans="2:3" ht="15.75" customHeight="1" x14ac:dyDescent="0.25">
      <c r="B499" s="27"/>
      <c r="C499" s="27"/>
    </row>
    <row r="500" spans="2:3" ht="15.75" customHeight="1" x14ac:dyDescent="0.25">
      <c r="B500" s="27"/>
      <c r="C500" s="27"/>
    </row>
    <row r="501" spans="2:3" ht="15.75" customHeight="1" x14ac:dyDescent="0.25">
      <c r="B501" s="27"/>
      <c r="C501" s="27"/>
    </row>
    <row r="502" spans="2:3" ht="15.75" customHeight="1" x14ac:dyDescent="0.25">
      <c r="B502" s="27"/>
      <c r="C502" s="27"/>
    </row>
    <row r="503" spans="2:3" ht="15.75" customHeight="1" x14ac:dyDescent="0.25">
      <c r="B503" s="27"/>
      <c r="C503" s="27"/>
    </row>
    <row r="504" spans="2:3" ht="15.75" customHeight="1" x14ac:dyDescent="0.25">
      <c r="B504" s="27"/>
      <c r="C504" s="27"/>
    </row>
    <row r="505" spans="2:3" ht="15.75" customHeight="1" x14ac:dyDescent="0.25">
      <c r="B505" s="27"/>
      <c r="C505" s="27"/>
    </row>
    <row r="506" spans="2:3" ht="15.75" customHeight="1" x14ac:dyDescent="0.25">
      <c r="B506" s="27"/>
      <c r="C506" s="27"/>
    </row>
    <row r="507" spans="2:3" ht="15.75" customHeight="1" x14ac:dyDescent="0.25">
      <c r="B507" s="27"/>
      <c r="C507" s="27"/>
    </row>
    <row r="508" spans="2:3" ht="15.75" customHeight="1" x14ac:dyDescent="0.25">
      <c r="B508" s="27"/>
      <c r="C508" s="27"/>
    </row>
    <row r="509" spans="2:3" ht="15.75" customHeight="1" x14ac:dyDescent="0.25">
      <c r="B509" s="27"/>
      <c r="C509" s="27"/>
    </row>
    <row r="510" spans="2:3" ht="15.75" customHeight="1" x14ac:dyDescent="0.25">
      <c r="B510" s="27"/>
      <c r="C510" s="27"/>
    </row>
    <row r="511" spans="2:3" ht="15.75" customHeight="1" x14ac:dyDescent="0.25">
      <c r="B511" s="27"/>
      <c r="C511" s="27"/>
    </row>
    <row r="512" spans="2:3" ht="15.75" customHeight="1" x14ac:dyDescent="0.25">
      <c r="B512" s="27"/>
      <c r="C512" s="27"/>
    </row>
    <row r="513" spans="2:3" ht="15.75" customHeight="1" x14ac:dyDescent="0.25">
      <c r="B513" s="27"/>
      <c r="C513" s="27"/>
    </row>
    <row r="514" spans="2:3" ht="15.75" customHeight="1" x14ac:dyDescent="0.25">
      <c r="B514" s="27"/>
      <c r="C514" s="27"/>
    </row>
    <row r="515" spans="2:3" ht="15.75" customHeight="1" x14ac:dyDescent="0.25">
      <c r="B515" s="27"/>
      <c r="C515" s="27"/>
    </row>
    <row r="516" spans="2:3" ht="15.75" customHeight="1" x14ac:dyDescent="0.25">
      <c r="B516" s="27"/>
      <c r="C516" s="27"/>
    </row>
    <row r="517" spans="2:3" ht="15.75" customHeight="1" x14ac:dyDescent="0.25">
      <c r="B517" s="27"/>
      <c r="C517" s="27"/>
    </row>
    <row r="518" spans="2:3" ht="15.75" customHeight="1" x14ac:dyDescent="0.25">
      <c r="B518" s="27"/>
      <c r="C518" s="27"/>
    </row>
    <row r="519" spans="2:3" ht="15.75" customHeight="1" x14ac:dyDescent="0.25">
      <c r="B519" s="27"/>
      <c r="C519" s="27"/>
    </row>
    <row r="520" spans="2:3" ht="15.75" customHeight="1" x14ac:dyDescent="0.25">
      <c r="B520" s="27"/>
      <c r="C520" s="27"/>
    </row>
    <row r="521" spans="2:3" ht="15.75" customHeight="1" x14ac:dyDescent="0.25">
      <c r="B521" s="27"/>
      <c r="C521" s="27"/>
    </row>
    <row r="522" spans="2:3" ht="15.75" customHeight="1" x14ac:dyDescent="0.25">
      <c r="B522" s="27"/>
      <c r="C522" s="27"/>
    </row>
    <row r="523" spans="2:3" ht="15.75" customHeight="1" x14ac:dyDescent="0.25">
      <c r="B523" s="27"/>
      <c r="C523" s="27"/>
    </row>
    <row r="524" spans="2:3" ht="15.75" customHeight="1" x14ac:dyDescent="0.25">
      <c r="B524" s="27"/>
      <c r="C524" s="27"/>
    </row>
    <row r="525" spans="2:3" ht="15.75" customHeight="1" x14ac:dyDescent="0.25">
      <c r="B525" s="27"/>
      <c r="C525" s="27"/>
    </row>
    <row r="526" spans="2:3" ht="15.75" customHeight="1" x14ac:dyDescent="0.25">
      <c r="B526" s="27"/>
      <c r="C526" s="27"/>
    </row>
    <row r="527" spans="2:3" ht="15.75" customHeight="1" x14ac:dyDescent="0.25">
      <c r="B527" s="27"/>
      <c r="C527" s="27"/>
    </row>
    <row r="528" spans="2:3" ht="15.75" customHeight="1" x14ac:dyDescent="0.25">
      <c r="B528" s="27"/>
      <c r="C528" s="27"/>
    </row>
    <row r="529" spans="2:3" ht="15.75" customHeight="1" x14ac:dyDescent="0.25">
      <c r="B529" s="27"/>
      <c r="C529" s="27"/>
    </row>
    <row r="530" spans="2:3" ht="15.75" customHeight="1" x14ac:dyDescent="0.25">
      <c r="B530" s="27"/>
      <c r="C530" s="27"/>
    </row>
    <row r="531" spans="2:3" ht="15.75" customHeight="1" x14ac:dyDescent="0.25">
      <c r="B531" s="27"/>
      <c r="C531" s="27"/>
    </row>
    <row r="532" spans="2:3" ht="15.75" customHeight="1" x14ac:dyDescent="0.25">
      <c r="B532" s="27"/>
      <c r="C532" s="27"/>
    </row>
    <row r="533" spans="2:3" ht="15.75" customHeight="1" x14ac:dyDescent="0.25">
      <c r="B533" s="27"/>
      <c r="C533" s="27"/>
    </row>
    <row r="534" spans="2:3" ht="15.75" customHeight="1" x14ac:dyDescent="0.25">
      <c r="B534" s="27"/>
      <c r="C534" s="27"/>
    </row>
    <row r="535" spans="2:3" ht="15.75" customHeight="1" x14ac:dyDescent="0.25">
      <c r="B535" s="27"/>
      <c r="C535" s="27"/>
    </row>
    <row r="536" spans="2:3" ht="15.75" customHeight="1" x14ac:dyDescent="0.25">
      <c r="B536" s="27"/>
      <c r="C536" s="27"/>
    </row>
    <row r="537" spans="2:3" ht="15.75" customHeight="1" x14ac:dyDescent="0.25">
      <c r="B537" s="27"/>
      <c r="C537" s="27"/>
    </row>
    <row r="538" spans="2:3" ht="15.75" customHeight="1" x14ac:dyDescent="0.25">
      <c r="B538" s="27"/>
      <c r="C538" s="27"/>
    </row>
    <row r="539" spans="2:3" ht="15.75" customHeight="1" x14ac:dyDescent="0.25">
      <c r="B539" s="27"/>
      <c r="C539" s="27"/>
    </row>
    <row r="540" spans="2:3" ht="15.75" customHeight="1" x14ac:dyDescent="0.25">
      <c r="B540" s="27"/>
      <c r="C540" s="27"/>
    </row>
    <row r="541" spans="2:3" ht="15.75" customHeight="1" x14ac:dyDescent="0.25">
      <c r="B541" s="27"/>
      <c r="C541" s="27"/>
    </row>
    <row r="542" spans="2:3" ht="15.75" customHeight="1" x14ac:dyDescent="0.25">
      <c r="B542" s="27"/>
      <c r="C542" s="27"/>
    </row>
    <row r="543" spans="2:3" ht="15.75" customHeight="1" x14ac:dyDescent="0.25">
      <c r="B543" s="27"/>
      <c r="C543" s="27"/>
    </row>
    <row r="544" spans="2:3" ht="15.75" customHeight="1" x14ac:dyDescent="0.25">
      <c r="B544" s="27"/>
      <c r="C544" s="27"/>
    </row>
    <row r="545" spans="2:3" ht="15.75" customHeight="1" x14ac:dyDescent="0.25">
      <c r="B545" s="27"/>
      <c r="C545" s="27"/>
    </row>
    <row r="546" spans="2:3" ht="15.75" customHeight="1" x14ac:dyDescent="0.25">
      <c r="B546" s="27"/>
      <c r="C546" s="27"/>
    </row>
    <row r="547" spans="2:3" ht="15.75" customHeight="1" x14ac:dyDescent="0.25">
      <c r="B547" s="27"/>
      <c r="C547" s="27"/>
    </row>
    <row r="548" spans="2:3" ht="15.75" customHeight="1" x14ac:dyDescent="0.25">
      <c r="B548" s="27"/>
      <c r="C548" s="27"/>
    </row>
    <row r="549" spans="2:3" ht="15.75" customHeight="1" x14ac:dyDescent="0.25">
      <c r="B549" s="27"/>
      <c r="C549" s="27"/>
    </row>
    <row r="550" spans="2:3" ht="15.75" customHeight="1" x14ac:dyDescent="0.25">
      <c r="B550" s="27"/>
      <c r="C550" s="27"/>
    </row>
    <row r="551" spans="2:3" ht="15.75" customHeight="1" x14ac:dyDescent="0.25">
      <c r="B551" s="27"/>
      <c r="C551" s="27"/>
    </row>
    <row r="552" spans="2:3" ht="15.75" customHeight="1" x14ac:dyDescent="0.25">
      <c r="B552" s="27"/>
      <c r="C552" s="27"/>
    </row>
    <row r="553" spans="2:3" ht="15.75" customHeight="1" x14ac:dyDescent="0.25">
      <c r="B553" s="27"/>
      <c r="C553" s="27"/>
    </row>
    <row r="554" spans="2:3" ht="15.75" customHeight="1" x14ac:dyDescent="0.25">
      <c r="B554" s="27"/>
      <c r="C554" s="27"/>
    </row>
    <row r="555" spans="2:3" ht="15.75" customHeight="1" x14ac:dyDescent="0.25">
      <c r="B555" s="27"/>
      <c r="C555" s="27"/>
    </row>
    <row r="556" spans="2:3" ht="15.75" customHeight="1" x14ac:dyDescent="0.25">
      <c r="B556" s="27"/>
      <c r="C556" s="27"/>
    </row>
    <row r="557" spans="2:3" ht="15.75" customHeight="1" x14ac:dyDescent="0.25">
      <c r="B557" s="27"/>
      <c r="C557" s="27"/>
    </row>
    <row r="558" spans="2:3" ht="15.75" customHeight="1" x14ac:dyDescent="0.25">
      <c r="B558" s="27"/>
      <c r="C558" s="27"/>
    </row>
    <row r="559" spans="2:3" ht="15.75" customHeight="1" x14ac:dyDescent="0.25">
      <c r="B559" s="27"/>
      <c r="C559" s="27"/>
    </row>
    <row r="560" spans="2:3" ht="15.75" customHeight="1" x14ac:dyDescent="0.25">
      <c r="B560" s="27"/>
      <c r="C560" s="27"/>
    </row>
    <row r="561" spans="2:3" ht="15.75" customHeight="1" x14ac:dyDescent="0.25">
      <c r="B561" s="27"/>
      <c r="C561" s="27"/>
    </row>
    <row r="562" spans="2:3" ht="15.75" customHeight="1" x14ac:dyDescent="0.25">
      <c r="B562" s="27"/>
      <c r="C562" s="27"/>
    </row>
    <row r="563" spans="2:3" ht="15.75" customHeight="1" x14ac:dyDescent="0.25">
      <c r="B563" s="27"/>
      <c r="C563" s="27"/>
    </row>
    <row r="564" spans="2:3" ht="15.75" customHeight="1" x14ac:dyDescent="0.25">
      <c r="B564" s="27"/>
      <c r="C564" s="27"/>
    </row>
    <row r="565" spans="2:3" ht="15.75" customHeight="1" x14ac:dyDescent="0.25">
      <c r="B565" s="27"/>
      <c r="C565" s="27"/>
    </row>
    <row r="566" spans="2:3" ht="15.75" customHeight="1" x14ac:dyDescent="0.25">
      <c r="B566" s="27"/>
      <c r="C566" s="27"/>
    </row>
    <row r="567" spans="2:3" ht="15.75" customHeight="1" x14ac:dyDescent="0.25">
      <c r="B567" s="27"/>
      <c r="C567" s="27"/>
    </row>
    <row r="568" spans="2:3" ht="15.75" customHeight="1" x14ac:dyDescent="0.25">
      <c r="B568" s="27"/>
      <c r="C568" s="27"/>
    </row>
    <row r="569" spans="2:3" ht="15.75" customHeight="1" x14ac:dyDescent="0.25">
      <c r="B569" s="27"/>
      <c r="C569" s="27"/>
    </row>
    <row r="570" spans="2:3" ht="15.75" customHeight="1" x14ac:dyDescent="0.25">
      <c r="B570" s="27"/>
      <c r="C570" s="27"/>
    </row>
    <row r="571" spans="2:3" ht="15.75" customHeight="1" x14ac:dyDescent="0.25">
      <c r="B571" s="27"/>
      <c r="C571" s="27"/>
    </row>
    <row r="572" spans="2:3" ht="15.75" customHeight="1" x14ac:dyDescent="0.25">
      <c r="B572" s="27"/>
      <c r="C572" s="27"/>
    </row>
    <row r="573" spans="2:3" ht="15.75" customHeight="1" x14ac:dyDescent="0.25">
      <c r="B573" s="27"/>
      <c r="C573" s="27"/>
    </row>
    <row r="574" spans="2:3" ht="15.75" customHeight="1" x14ac:dyDescent="0.25">
      <c r="B574" s="27"/>
      <c r="C574" s="27"/>
    </row>
    <row r="575" spans="2:3" ht="15.75" customHeight="1" x14ac:dyDescent="0.25">
      <c r="B575" s="27"/>
      <c r="C575" s="27"/>
    </row>
    <row r="576" spans="2:3" ht="15.75" customHeight="1" x14ac:dyDescent="0.25">
      <c r="B576" s="27"/>
      <c r="C576" s="27"/>
    </row>
    <row r="577" spans="2:3" ht="15.75" customHeight="1" x14ac:dyDescent="0.25">
      <c r="B577" s="27"/>
      <c r="C577" s="27"/>
    </row>
    <row r="578" spans="2:3" ht="15.75" customHeight="1" x14ac:dyDescent="0.25">
      <c r="B578" s="27"/>
      <c r="C578" s="27"/>
    </row>
    <row r="579" spans="2:3" ht="15.75" customHeight="1" x14ac:dyDescent="0.25">
      <c r="B579" s="27"/>
      <c r="C579" s="27"/>
    </row>
    <row r="580" spans="2:3" ht="15.75" customHeight="1" x14ac:dyDescent="0.25">
      <c r="B580" s="27"/>
      <c r="C580" s="27"/>
    </row>
    <row r="581" spans="2:3" ht="15.75" customHeight="1" x14ac:dyDescent="0.25">
      <c r="B581" s="27"/>
      <c r="C581" s="27"/>
    </row>
    <row r="582" spans="2:3" ht="15.75" customHeight="1" x14ac:dyDescent="0.25">
      <c r="B582" s="27"/>
      <c r="C582" s="27"/>
    </row>
    <row r="583" spans="2:3" ht="15.75" customHeight="1" x14ac:dyDescent="0.25">
      <c r="B583" s="27"/>
      <c r="C583" s="27"/>
    </row>
    <row r="584" spans="2:3" ht="15.75" customHeight="1" x14ac:dyDescent="0.25">
      <c r="B584" s="27"/>
      <c r="C584" s="27"/>
    </row>
    <row r="585" spans="2:3" ht="15.75" customHeight="1" x14ac:dyDescent="0.25">
      <c r="B585" s="27"/>
      <c r="C585" s="27"/>
    </row>
    <row r="586" spans="2:3" ht="15.75" customHeight="1" x14ac:dyDescent="0.25">
      <c r="B586" s="27"/>
      <c r="C586" s="27"/>
    </row>
    <row r="587" spans="2:3" ht="15.75" customHeight="1" x14ac:dyDescent="0.25">
      <c r="B587" s="27"/>
      <c r="C587" s="27"/>
    </row>
    <row r="588" spans="2:3" ht="15.75" customHeight="1" x14ac:dyDescent="0.25">
      <c r="B588" s="27"/>
      <c r="C588" s="27"/>
    </row>
    <row r="589" spans="2:3" ht="15.75" customHeight="1" x14ac:dyDescent="0.25">
      <c r="B589" s="27"/>
      <c r="C589" s="27"/>
    </row>
    <row r="590" spans="2:3" ht="15.75" customHeight="1" x14ac:dyDescent="0.25">
      <c r="B590" s="27"/>
      <c r="C590" s="27"/>
    </row>
    <row r="591" spans="2:3" ht="15.75" customHeight="1" x14ac:dyDescent="0.25">
      <c r="B591" s="27"/>
      <c r="C591" s="27"/>
    </row>
    <row r="592" spans="2:3" ht="15.75" customHeight="1" x14ac:dyDescent="0.25">
      <c r="B592" s="27"/>
      <c r="C592" s="27"/>
    </row>
    <row r="593" spans="2:3" ht="15.75" customHeight="1" x14ac:dyDescent="0.25">
      <c r="B593" s="27"/>
      <c r="C593" s="27"/>
    </row>
    <row r="594" spans="2:3" ht="15.75" customHeight="1" x14ac:dyDescent="0.25">
      <c r="B594" s="27"/>
      <c r="C594" s="27"/>
    </row>
    <row r="595" spans="2:3" ht="15.75" customHeight="1" x14ac:dyDescent="0.25">
      <c r="B595" s="27"/>
      <c r="C595" s="27"/>
    </row>
    <row r="596" spans="2:3" ht="15.75" customHeight="1" x14ac:dyDescent="0.25">
      <c r="B596" s="27"/>
      <c r="C596" s="27"/>
    </row>
    <row r="597" spans="2:3" ht="15.75" customHeight="1" x14ac:dyDescent="0.25">
      <c r="B597" s="27"/>
      <c r="C597" s="27"/>
    </row>
    <row r="598" spans="2:3" ht="15.75" customHeight="1" x14ac:dyDescent="0.25">
      <c r="B598" s="27"/>
      <c r="C598" s="27"/>
    </row>
    <row r="599" spans="2:3" ht="15.75" customHeight="1" x14ac:dyDescent="0.25">
      <c r="B599" s="27"/>
      <c r="C599" s="27"/>
    </row>
    <row r="600" spans="2:3" ht="15.75" customHeight="1" x14ac:dyDescent="0.25">
      <c r="B600" s="27"/>
      <c r="C600" s="27"/>
    </row>
    <row r="601" spans="2:3" ht="15.75" customHeight="1" x14ac:dyDescent="0.25">
      <c r="B601" s="27"/>
      <c r="C601" s="27"/>
    </row>
    <row r="602" spans="2:3" ht="15.75" customHeight="1" x14ac:dyDescent="0.25">
      <c r="B602" s="27"/>
      <c r="C602" s="27"/>
    </row>
    <row r="603" spans="2:3" ht="15.75" customHeight="1" x14ac:dyDescent="0.25">
      <c r="B603" s="27"/>
      <c r="C603" s="27"/>
    </row>
    <row r="604" spans="2:3" ht="15.75" customHeight="1" x14ac:dyDescent="0.25">
      <c r="B604" s="27"/>
      <c r="C604" s="27"/>
    </row>
    <row r="605" spans="2:3" ht="15.75" customHeight="1" x14ac:dyDescent="0.25">
      <c r="B605" s="27"/>
      <c r="C605" s="27"/>
    </row>
    <row r="606" spans="2:3" ht="15.75" customHeight="1" x14ac:dyDescent="0.25">
      <c r="B606" s="27"/>
      <c r="C606" s="27"/>
    </row>
    <row r="607" spans="2:3" ht="15.75" customHeight="1" x14ac:dyDescent="0.25">
      <c r="B607" s="27"/>
      <c r="C607" s="27"/>
    </row>
    <row r="608" spans="2:3" ht="15.75" customHeight="1" x14ac:dyDescent="0.25">
      <c r="B608" s="27"/>
      <c r="C608" s="27"/>
    </row>
    <row r="609" spans="2:3" ht="15.75" customHeight="1" x14ac:dyDescent="0.25">
      <c r="B609" s="27"/>
      <c r="C609" s="27"/>
    </row>
    <row r="610" spans="2:3" ht="15.75" customHeight="1" x14ac:dyDescent="0.25">
      <c r="B610" s="27"/>
      <c r="C610" s="27"/>
    </row>
    <row r="611" spans="2:3" ht="15.75" customHeight="1" x14ac:dyDescent="0.25">
      <c r="B611" s="27"/>
      <c r="C611" s="27"/>
    </row>
    <row r="612" spans="2:3" ht="15.75" customHeight="1" x14ac:dyDescent="0.25">
      <c r="B612" s="27"/>
      <c r="C612" s="27"/>
    </row>
    <row r="613" spans="2:3" ht="15.75" customHeight="1" x14ac:dyDescent="0.25">
      <c r="B613" s="27"/>
      <c r="C613" s="27"/>
    </row>
    <row r="614" spans="2:3" ht="15.75" customHeight="1" x14ac:dyDescent="0.25">
      <c r="B614" s="27"/>
      <c r="C614" s="27"/>
    </row>
    <row r="615" spans="2:3" ht="15.75" customHeight="1" x14ac:dyDescent="0.25">
      <c r="B615" s="27"/>
      <c r="C615" s="27"/>
    </row>
    <row r="616" spans="2:3" ht="15.75" customHeight="1" x14ac:dyDescent="0.25">
      <c r="B616" s="27"/>
      <c r="C616" s="27"/>
    </row>
    <row r="617" spans="2:3" ht="15.75" customHeight="1" x14ac:dyDescent="0.25">
      <c r="B617" s="27"/>
      <c r="C617" s="27"/>
    </row>
    <row r="618" spans="2:3" ht="15.75" customHeight="1" x14ac:dyDescent="0.25">
      <c r="B618" s="27"/>
      <c r="C618" s="27"/>
    </row>
    <row r="619" spans="2:3" ht="15.75" customHeight="1" x14ac:dyDescent="0.25">
      <c r="B619" s="27"/>
      <c r="C619" s="27"/>
    </row>
    <row r="620" spans="2:3" ht="15.75" customHeight="1" x14ac:dyDescent="0.25">
      <c r="B620" s="27"/>
      <c r="C620" s="27"/>
    </row>
    <row r="621" spans="2:3" ht="15.75" customHeight="1" x14ac:dyDescent="0.25">
      <c r="B621" s="27"/>
      <c r="C621" s="27"/>
    </row>
    <row r="622" spans="2:3" ht="15.75" customHeight="1" x14ac:dyDescent="0.25">
      <c r="B622" s="27"/>
      <c r="C622" s="27"/>
    </row>
    <row r="623" spans="2:3" ht="15.75" customHeight="1" x14ac:dyDescent="0.25">
      <c r="B623" s="27"/>
      <c r="C623" s="27"/>
    </row>
    <row r="624" spans="2:3" ht="15.75" customHeight="1" x14ac:dyDescent="0.25">
      <c r="B624" s="27"/>
      <c r="C624" s="27"/>
    </row>
    <row r="625" spans="2:3" ht="15.75" customHeight="1" x14ac:dyDescent="0.25">
      <c r="B625" s="27"/>
      <c r="C625" s="27"/>
    </row>
    <row r="626" spans="2:3" ht="15.75" customHeight="1" x14ac:dyDescent="0.25">
      <c r="B626" s="27"/>
      <c r="C626" s="27"/>
    </row>
    <row r="627" spans="2:3" ht="15.75" customHeight="1" x14ac:dyDescent="0.25">
      <c r="B627" s="27"/>
      <c r="C627" s="27"/>
    </row>
    <row r="628" spans="2:3" ht="15.75" customHeight="1" x14ac:dyDescent="0.25">
      <c r="B628" s="27"/>
      <c r="C628" s="27"/>
    </row>
    <row r="629" spans="2:3" ht="15.75" customHeight="1" x14ac:dyDescent="0.25">
      <c r="B629" s="27"/>
      <c r="C629" s="27"/>
    </row>
    <row r="630" spans="2:3" ht="15.75" customHeight="1" x14ac:dyDescent="0.25">
      <c r="B630" s="27"/>
      <c r="C630" s="27"/>
    </row>
    <row r="631" spans="2:3" ht="15.75" customHeight="1" x14ac:dyDescent="0.25">
      <c r="B631" s="27"/>
      <c r="C631" s="27"/>
    </row>
    <row r="632" spans="2:3" ht="15.75" customHeight="1" x14ac:dyDescent="0.25">
      <c r="B632" s="27"/>
      <c r="C632" s="27"/>
    </row>
    <row r="633" spans="2:3" ht="15.75" customHeight="1" x14ac:dyDescent="0.25">
      <c r="B633" s="27"/>
      <c r="C633" s="27"/>
    </row>
    <row r="634" spans="2:3" ht="15.75" customHeight="1" x14ac:dyDescent="0.25">
      <c r="B634" s="27"/>
      <c r="C634" s="27"/>
    </row>
    <row r="635" spans="2:3" ht="15.75" customHeight="1" x14ac:dyDescent="0.25">
      <c r="B635" s="27"/>
      <c r="C635" s="27"/>
    </row>
    <row r="636" spans="2:3" ht="15.75" customHeight="1" x14ac:dyDescent="0.25">
      <c r="B636" s="27"/>
      <c r="C636" s="27"/>
    </row>
    <row r="637" spans="2:3" ht="15.75" customHeight="1" x14ac:dyDescent="0.25">
      <c r="B637" s="27"/>
      <c r="C637" s="27"/>
    </row>
    <row r="638" spans="2:3" ht="15.75" customHeight="1" x14ac:dyDescent="0.25">
      <c r="B638" s="27"/>
      <c r="C638" s="27"/>
    </row>
    <row r="639" spans="2:3" ht="15.75" customHeight="1" x14ac:dyDescent="0.25">
      <c r="B639" s="27"/>
      <c r="C639" s="27"/>
    </row>
    <row r="640" spans="2:3" ht="15.75" customHeight="1" x14ac:dyDescent="0.25">
      <c r="B640" s="27"/>
      <c r="C640" s="27"/>
    </row>
    <row r="641" spans="2:3" ht="15.75" customHeight="1" x14ac:dyDescent="0.25">
      <c r="B641" s="27"/>
      <c r="C641" s="27"/>
    </row>
    <row r="642" spans="2:3" ht="15.75" customHeight="1" x14ac:dyDescent="0.25">
      <c r="B642" s="27"/>
      <c r="C642" s="27"/>
    </row>
    <row r="643" spans="2:3" ht="15.75" customHeight="1" x14ac:dyDescent="0.25">
      <c r="B643" s="27"/>
      <c r="C643" s="27"/>
    </row>
    <row r="644" spans="2:3" ht="15.75" customHeight="1" x14ac:dyDescent="0.25">
      <c r="B644" s="27"/>
      <c r="C644" s="27"/>
    </row>
    <row r="645" spans="2:3" ht="15.75" customHeight="1" x14ac:dyDescent="0.25">
      <c r="B645" s="27"/>
      <c r="C645" s="27"/>
    </row>
    <row r="646" spans="2:3" ht="15.75" customHeight="1" x14ac:dyDescent="0.25">
      <c r="B646" s="27"/>
      <c r="C646" s="27"/>
    </row>
    <row r="647" spans="2:3" ht="15.75" customHeight="1" x14ac:dyDescent="0.25">
      <c r="B647" s="27"/>
      <c r="C647" s="27"/>
    </row>
    <row r="648" spans="2:3" ht="15.75" customHeight="1" x14ac:dyDescent="0.25">
      <c r="B648" s="27"/>
      <c r="C648" s="27"/>
    </row>
    <row r="649" spans="2:3" ht="15.75" customHeight="1" x14ac:dyDescent="0.25">
      <c r="B649" s="27"/>
      <c r="C649" s="27"/>
    </row>
    <row r="650" spans="2:3" ht="15.75" customHeight="1" x14ac:dyDescent="0.25">
      <c r="B650" s="27"/>
      <c r="C650" s="27"/>
    </row>
    <row r="651" spans="2:3" ht="15.75" customHeight="1" x14ac:dyDescent="0.25">
      <c r="B651" s="27"/>
      <c r="C651" s="27"/>
    </row>
    <row r="652" spans="2:3" ht="15.75" customHeight="1" x14ac:dyDescent="0.25">
      <c r="B652" s="27"/>
      <c r="C652" s="27"/>
    </row>
    <row r="653" spans="2:3" ht="15.75" customHeight="1" x14ac:dyDescent="0.25">
      <c r="B653" s="27"/>
      <c r="C653" s="27"/>
    </row>
    <row r="654" spans="2:3" ht="15.75" customHeight="1" x14ac:dyDescent="0.25">
      <c r="B654" s="27"/>
      <c r="C654" s="27"/>
    </row>
    <row r="655" spans="2:3" ht="15.75" customHeight="1" x14ac:dyDescent="0.25">
      <c r="B655" s="27"/>
      <c r="C655" s="27"/>
    </row>
    <row r="656" spans="2:3" ht="15.75" customHeight="1" x14ac:dyDescent="0.25">
      <c r="B656" s="27"/>
      <c r="C656" s="27"/>
    </row>
    <row r="657" spans="2:3" ht="15.75" customHeight="1" x14ac:dyDescent="0.25">
      <c r="B657" s="27"/>
      <c r="C657" s="27"/>
    </row>
    <row r="658" spans="2:3" ht="15.75" customHeight="1" x14ac:dyDescent="0.25">
      <c r="B658" s="27"/>
      <c r="C658" s="27"/>
    </row>
    <row r="659" spans="2:3" ht="15.75" customHeight="1" x14ac:dyDescent="0.25">
      <c r="B659" s="27"/>
      <c r="C659" s="27"/>
    </row>
    <row r="660" spans="2:3" ht="15.75" customHeight="1" x14ac:dyDescent="0.25">
      <c r="B660" s="27"/>
      <c r="C660" s="27"/>
    </row>
    <row r="661" spans="2:3" ht="15.75" customHeight="1" x14ac:dyDescent="0.25">
      <c r="B661" s="27"/>
      <c r="C661" s="27"/>
    </row>
    <row r="662" spans="2:3" ht="15.75" customHeight="1" x14ac:dyDescent="0.25">
      <c r="B662" s="27"/>
      <c r="C662" s="27"/>
    </row>
    <row r="663" spans="2:3" ht="15.75" customHeight="1" x14ac:dyDescent="0.25">
      <c r="B663" s="27"/>
      <c r="C663" s="27"/>
    </row>
    <row r="664" spans="2:3" ht="15.75" customHeight="1" x14ac:dyDescent="0.25">
      <c r="B664" s="27"/>
      <c r="C664" s="27"/>
    </row>
    <row r="665" spans="2:3" ht="15.75" customHeight="1" x14ac:dyDescent="0.25">
      <c r="B665" s="27"/>
      <c r="C665" s="27"/>
    </row>
    <row r="666" spans="2:3" ht="15.75" customHeight="1" x14ac:dyDescent="0.25">
      <c r="B666" s="27"/>
      <c r="C666" s="27"/>
    </row>
    <row r="667" spans="2:3" ht="15.75" customHeight="1" x14ac:dyDescent="0.25">
      <c r="B667" s="27"/>
      <c r="C667" s="27"/>
    </row>
    <row r="668" spans="2:3" ht="15.75" customHeight="1" x14ac:dyDescent="0.25">
      <c r="B668" s="27"/>
      <c r="C668" s="27"/>
    </row>
    <row r="669" spans="2:3" ht="15.75" customHeight="1" x14ac:dyDescent="0.25">
      <c r="B669" s="27"/>
      <c r="C669" s="27"/>
    </row>
    <row r="670" spans="2:3" ht="15.75" customHeight="1" x14ac:dyDescent="0.25">
      <c r="B670" s="27"/>
      <c r="C670" s="27"/>
    </row>
    <row r="671" spans="2:3" ht="15.75" customHeight="1" x14ac:dyDescent="0.25">
      <c r="B671" s="27"/>
      <c r="C671" s="27"/>
    </row>
    <row r="672" spans="2:3" ht="15.75" customHeight="1" x14ac:dyDescent="0.25">
      <c r="B672" s="27"/>
      <c r="C672" s="27"/>
    </row>
    <row r="673" spans="2:3" ht="15.75" customHeight="1" x14ac:dyDescent="0.25">
      <c r="B673" s="27"/>
      <c r="C673" s="27"/>
    </row>
    <row r="674" spans="2:3" ht="15.75" customHeight="1" x14ac:dyDescent="0.25">
      <c r="B674" s="27"/>
      <c r="C674" s="27"/>
    </row>
    <row r="675" spans="2:3" ht="15.75" customHeight="1" x14ac:dyDescent="0.25">
      <c r="B675" s="27"/>
      <c r="C675" s="27"/>
    </row>
    <row r="676" spans="2:3" ht="15.75" customHeight="1" x14ac:dyDescent="0.25">
      <c r="B676" s="27"/>
      <c r="C676" s="27"/>
    </row>
    <row r="677" spans="2:3" ht="15.75" customHeight="1" x14ac:dyDescent="0.25">
      <c r="B677" s="27"/>
      <c r="C677" s="27"/>
    </row>
    <row r="678" spans="2:3" ht="15.75" customHeight="1" x14ac:dyDescent="0.25">
      <c r="B678" s="27"/>
      <c r="C678" s="27"/>
    </row>
    <row r="679" spans="2:3" ht="15.75" customHeight="1" x14ac:dyDescent="0.25">
      <c r="B679" s="27"/>
      <c r="C679" s="27"/>
    </row>
    <row r="680" spans="2:3" ht="15.75" customHeight="1" x14ac:dyDescent="0.25">
      <c r="B680" s="27"/>
      <c r="C680" s="27"/>
    </row>
    <row r="681" spans="2:3" ht="15.75" customHeight="1" x14ac:dyDescent="0.25">
      <c r="B681" s="27"/>
      <c r="C681" s="27"/>
    </row>
    <row r="682" spans="2:3" ht="15.75" customHeight="1" x14ac:dyDescent="0.25">
      <c r="B682" s="27"/>
      <c r="C682" s="27"/>
    </row>
    <row r="683" spans="2:3" ht="15.75" customHeight="1" x14ac:dyDescent="0.25">
      <c r="B683" s="27"/>
      <c r="C683" s="27"/>
    </row>
    <row r="684" spans="2:3" ht="15.75" customHeight="1" x14ac:dyDescent="0.25">
      <c r="B684" s="27"/>
      <c r="C684" s="27"/>
    </row>
    <row r="685" spans="2:3" ht="15.75" customHeight="1" x14ac:dyDescent="0.25">
      <c r="B685" s="27"/>
      <c r="C685" s="27"/>
    </row>
    <row r="686" spans="2:3" ht="15.75" customHeight="1" x14ac:dyDescent="0.25">
      <c r="B686" s="27"/>
      <c r="C686" s="27"/>
    </row>
    <row r="687" spans="2:3" ht="15.75" customHeight="1" x14ac:dyDescent="0.25">
      <c r="B687" s="27"/>
      <c r="C687" s="27"/>
    </row>
    <row r="688" spans="2:3" ht="15.75" customHeight="1" x14ac:dyDescent="0.25">
      <c r="B688" s="27"/>
      <c r="C688" s="27"/>
    </row>
    <row r="689" spans="2:3" ht="15.75" customHeight="1" x14ac:dyDescent="0.25">
      <c r="B689" s="27"/>
      <c r="C689" s="27"/>
    </row>
    <row r="690" spans="2:3" ht="15.75" customHeight="1" x14ac:dyDescent="0.25">
      <c r="B690" s="27"/>
      <c r="C690" s="27"/>
    </row>
    <row r="691" spans="2:3" ht="15.75" customHeight="1" x14ac:dyDescent="0.25">
      <c r="B691" s="27"/>
      <c r="C691" s="27"/>
    </row>
    <row r="692" spans="2:3" ht="15.75" customHeight="1" x14ac:dyDescent="0.25">
      <c r="B692" s="27"/>
      <c r="C692" s="27"/>
    </row>
    <row r="693" spans="2:3" ht="15.75" customHeight="1" x14ac:dyDescent="0.25">
      <c r="B693" s="27"/>
      <c r="C693" s="27"/>
    </row>
    <row r="694" spans="2:3" ht="15.75" customHeight="1" x14ac:dyDescent="0.25">
      <c r="B694" s="27"/>
      <c r="C694" s="27"/>
    </row>
    <row r="695" spans="2:3" ht="15.75" customHeight="1" x14ac:dyDescent="0.25">
      <c r="B695" s="27"/>
      <c r="C695" s="27"/>
    </row>
    <row r="696" spans="2:3" ht="15.75" customHeight="1" x14ac:dyDescent="0.25">
      <c r="B696" s="27"/>
      <c r="C696" s="27"/>
    </row>
    <row r="697" spans="2:3" ht="15.75" customHeight="1" x14ac:dyDescent="0.25">
      <c r="B697" s="27"/>
      <c r="C697" s="27"/>
    </row>
    <row r="698" spans="2:3" ht="15.75" customHeight="1" x14ac:dyDescent="0.25">
      <c r="B698" s="27"/>
      <c r="C698" s="27"/>
    </row>
    <row r="699" spans="2:3" ht="15.75" customHeight="1" x14ac:dyDescent="0.25">
      <c r="B699" s="27"/>
      <c r="C699" s="27"/>
    </row>
    <row r="700" spans="2:3" ht="15.75" customHeight="1" x14ac:dyDescent="0.25">
      <c r="B700" s="27"/>
      <c r="C700" s="27"/>
    </row>
    <row r="701" spans="2:3" ht="15.75" customHeight="1" x14ac:dyDescent="0.25">
      <c r="B701" s="27"/>
      <c r="C701" s="27"/>
    </row>
    <row r="702" spans="2:3" ht="15.75" customHeight="1" x14ac:dyDescent="0.25">
      <c r="B702" s="27"/>
      <c r="C702" s="27"/>
    </row>
    <row r="703" spans="2:3" ht="15.75" customHeight="1" x14ac:dyDescent="0.25">
      <c r="B703" s="27"/>
      <c r="C703" s="27"/>
    </row>
    <row r="704" spans="2:3" ht="15.75" customHeight="1" x14ac:dyDescent="0.25">
      <c r="B704" s="27"/>
      <c r="C704" s="27"/>
    </row>
    <row r="705" spans="2:3" ht="15.75" customHeight="1" x14ac:dyDescent="0.25">
      <c r="B705" s="27"/>
      <c r="C705" s="27"/>
    </row>
    <row r="706" spans="2:3" ht="15.75" customHeight="1" x14ac:dyDescent="0.25">
      <c r="B706" s="27"/>
      <c r="C706" s="27"/>
    </row>
    <row r="707" spans="2:3" ht="15.75" customHeight="1" x14ac:dyDescent="0.25">
      <c r="B707" s="27"/>
      <c r="C707" s="27"/>
    </row>
    <row r="708" spans="2:3" ht="15.75" customHeight="1" x14ac:dyDescent="0.25">
      <c r="B708" s="27"/>
      <c r="C708" s="27"/>
    </row>
    <row r="709" spans="2:3" ht="15.75" customHeight="1" x14ac:dyDescent="0.25">
      <c r="B709" s="27"/>
      <c r="C709" s="27"/>
    </row>
    <row r="710" spans="2:3" ht="15.75" customHeight="1" x14ac:dyDescent="0.25">
      <c r="B710" s="27"/>
      <c r="C710" s="27"/>
    </row>
    <row r="711" spans="2:3" ht="15.75" customHeight="1" x14ac:dyDescent="0.25">
      <c r="B711" s="27"/>
      <c r="C711" s="27"/>
    </row>
    <row r="712" spans="2:3" ht="15.75" customHeight="1" x14ac:dyDescent="0.25">
      <c r="B712" s="27"/>
      <c r="C712" s="27"/>
    </row>
    <row r="713" spans="2:3" ht="15.75" customHeight="1" x14ac:dyDescent="0.25">
      <c r="B713" s="27"/>
      <c r="C713" s="27"/>
    </row>
    <row r="714" spans="2:3" ht="15.75" customHeight="1" x14ac:dyDescent="0.25">
      <c r="B714" s="27"/>
      <c r="C714" s="27"/>
    </row>
    <row r="715" spans="2:3" ht="15.75" customHeight="1" x14ac:dyDescent="0.25">
      <c r="B715" s="27"/>
      <c r="C715" s="27"/>
    </row>
    <row r="716" spans="2:3" ht="15.75" customHeight="1" x14ac:dyDescent="0.25">
      <c r="B716" s="27"/>
      <c r="C716" s="27"/>
    </row>
    <row r="717" spans="2:3" ht="15.75" customHeight="1" x14ac:dyDescent="0.25">
      <c r="B717" s="27"/>
      <c r="C717" s="27"/>
    </row>
    <row r="718" spans="2:3" ht="15.75" customHeight="1" x14ac:dyDescent="0.25">
      <c r="B718" s="27"/>
      <c r="C718" s="27"/>
    </row>
    <row r="719" spans="2:3" ht="15.75" customHeight="1" x14ac:dyDescent="0.25">
      <c r="B719" s="27"/>
      <c r="C719" s="27"/>
    </row>
    <row r="720" spans="2:3" ht="15.75" customHeight="1" x14ac:dyDescent="0.25">
      <c r="B720" s="27"/>
      <c r="C720" s="27"/>
    </row>
    <row r="721" spans="2:3" ht="15.75" customHeight="1" x14ac:dyDescent="0.25">
      <c r="B721" s="27"/>
      <c r="C721" s="27"/>
    </row>
    <row r="722" spans="2:3" ht="15.75" customHeight="1" x14ac:dyDescent="0.25">
      <c r="B722" s="27"/>
      <c r="C722" s="27"/>
    </row>
    <row r="723" spans="2:3" ht="15.75" customHeight="1" x14ac:dyDescent="0.25">
      <c r="B723" s="27"/>
      <c r="C723" s="27"/>
    </row>
    <row r="724" spans="2:3" ht="15.75" customHeight="1" x14ac:dyDescent="0.25">
      <c r="B724" s="27"/>
      <c r="C724" s="27"/>
    </row>
    <row r="725" spans="2:3" ht="15.75" customHeight="1" x14ac:dyDescent="0.25">
      <c r="B725" s="27"/>
      <c r="C725" s="27"/>
    </row>
    <row r="726" spans="2:3" ht="15.75" customHeight="1" x14ac:dyDescent="0.25">
      <c r="B726" s="27"/>
      <c r="C726" s="27"/>
    </row>
    <row r="727" spans="2:3" ht="15.75" customHeight="1" x14ac:dyDescent="0.25">
      <c r="B727" s="27"/>
      <c r="C727" s="27"/>
    </row>
    <row r="728" spans="2:3" ht="15.75" customHeight="1" x14ac:dyDescent="0.25">
      <c r="B728" s="27"/>
      <c r="C728" s="27"/>
    </row>
    <row r="729" spans="2:3" ht="15.75" customHeight="1" x14ac:dyDescent="0.25">
      <c r="B729" s="27"/>
      <c r="C729" s="27"/>
    </row>
    <row r="730" spans="2:3" ht="15.75" customHeight="1" x14ac:dyDescent="0.25">
      <c r="B730" s="27"/>
      <c r="C730" s="27"/>
    </row>
    <row r="731" spans="2:3" ht="15.75" customHeight="1" x14ac:dyDescent="0.25">
      <c r="B731" s="27"/>
      <c r="C731" s="27"/>
    </row>
    <row r="732" spans="2:3" ht="15.75" customHeight="1" x14ac:dyDescent="0.25">
      <c r="B732" s="27"/>
      <c r="C732" s="27"/>
    </row>
    <row r="733" spans="2:3" ht="15.75" customHeight="1" x14ac:dyDescent="0.25">
      <c r="B733" s="27"/>
      <c r="C733" s="27"/>
    </row>
    <row r="734" spans="2:3" ht="15.75" customHeight="1" x14ac:dyDescent="0.25">
      <c r="B734" s="27"/>
      <c r="C734" s="27"/>
    </row>
    <row r="735" spans="2:3" ht="15.75" customHeight="1" x14ac:dyDescent="0.25">
      <c r="B735" s="27"/>
      <c r="C735" s="27"/>
    </row>
    <row r="736" spans="2:3" ht="15.75" customHeight="1" x14ac:dyDescent="0.25">
      <c r="B736" s="27"/>
      <c r="C736" s="27"/>
    </row>
    <row r="737" spans="2:3" ht="15.75" customHeight="1" x14ac:dyDescent="0.25">
      <c r="B737" s="27"/>
      <c r="C737" s="27"/>
    </row>
    <row r="738" spans="2:3" ht="15.75" customHeight="1" x14ac:dyDescent="0.25">
      <c r="B738" s="27"/>
      <c r="C738" s="27"/>
    </row>
    <row r="739" spans="2:3" ht="15.75" customHeight="1" x14ac:dyDescent="0.25">
      <c r="B739" s="27"/>
      <c r="C739" s="27"/>
    </row>
    <row r="740" spans="2:3" ht="15.75" customHeight="1" x14ac:dyDescent="0.25">
      <c r="B740" s="27"/>
      <c r="C740" s="27"/>
    </row>
    <row r="741" spans="2:3" ht="15.75" customHeight="1" x14ac:dyDescent="0.25">
      <c r="B741" s="27"/>
      <c r="C741" s="27"/>
    </row>
    <row r="742" spans="2:3" ht="15.75" customHeight="1" x14ac:dyDescent="0.25">
      <c r="B742" s="27"/>
      <c r="C742" s="27"/>
    </row>
    <row r="743" spans="2:3" ht="15.75" customHeight="1" x14ac:dyDescent="0.25">
      <c r="B743" s="27"/>
      <c r="C743" s="27"/>
    </row>
    <row r="744" spans="2:3" ht="15.75" customHeight="1" x14ac:dyDescent="0.25">
      <c r="B744" s="27"/>
      <c r="C744" s="27"/>
    </row>
    <row r="745" spans="2:3" ht="15.75" customHeight="1" x14ac:dyDescent="0.25">
      <c r="B745" s="27"/>
      <c r="C745" s="27"/>
    </row>
    <row r="746" spans="2:3" ht="15.75" customHeight="1" x14ac:dyDescent="0.25">
      <c r="B746" s="27"/>
      <c r="C746" s="27"/>
    </row>
    <row r="747" spans="2:3" ht="15.75" customHeight="1" x14ac:dyDescent="0.25">
      <c r="B747" s="27"/>
      <c r="C747" s="27"/>
    </row>
    <row r="748" spans="2:3" ht="15.75" customHeight="1" x14ac:dyDescent="0.25">
      <c r="B748" s="27"/>
      <c r="C748" s="27"/>
    </row>
    <row r="749" spans="2:3" ht="15.75" customHeight="1" x14ac:dyDescent="0.25">
      <c r="B749" s="27"/>
      <c r="C749" s="27"/>
    </row>
    <row r="750" spans="2:3" ht="15.75" customHeight="1" x14ac:dyDescent="0.25">
      <c r="B750" s="27"/>
      <c r="C750" s="27"/>
    </row>
    <row r="751" spans="2:3" ht="15.75" customHeight="1" x14ac:dyDescent="0.25">
      <c r="B751" s="27"/>
      <c r="C751" s="27"/>
    </row>
    <row r="752" spans="2:3" ht="15.75" customHeight="1" x14ac:dyDescent="0.25">
      <c r="B752" s="27"/>
      <c r="C752" s="27"/>
    </row>
    <row r="753" spans="2:3" ht="15.75" customHeight="1" x14ac:dyDescent="0.25">
      <c r="B753" s="27"/>
      <c r="C753" s="27"/>
    </row>
    <row r="754" spans="2:3" ht="15.75" customHeight="1" x14ac:dyDescent="0.25">
      <c r="B754" s="27"/>
      <c r="C754" s="27"/>
    </row>
    <row r="755" spans="2:3" ht="15.75" customHeight="1" x14ac:dyDescent="0.25">
      <c r="B755" s="27"/>
      <c r="C755" s="27"/>
    </row>
    <row r="756" spans="2:3" ht="15.75" customHeight="1" x14ac:dyDescent="0.25">
      <c r="B756" s="27"/>
      <c r="C756" s="27"/>
    </row>
    <row r="757" spans="2:3" ht="15.75" customHeight="1" x14ac:dyDescent="0.25">
      <c r="B757" s="27"/>
      <c r="C757" s="27"/>
    </row>
    <row r="758" spans="2:3" ht="15.75" customHeight="1" x14ac:dyDescent="0.25">
      <c r="B758" s="27"/>
      <c r="C758" s="27"/>
    </row>
    <row r="759" spans="2:3" ht="15.75" customHeight="1" x14ac:dyDescent="0.25">
      <c r="B759" s="27"/>
      <c r="C759" s="27"/>
    </row>
    <row r="760" spans="2:3" ht="15.75" customHeight="1" x14ac:dyDescent="0.25">
      <c r="B760" s="27"/>
      <c r="C760" s="27"/>
    </row>
    <row r="761" spans="2:3" ht="15.75" customHeight="1" x14ac:dyDescent="0.25">
      <c r="B761" s="27"/>
      <c r="C761" s="27"/>
    </row>
    <row r="762" spans="2:3" ht="15.75" customHeight="1" x14ac:dyDescent="0.25">
      <c r="B762" s="27"/>
      <c r="C762" s="27"/>
    </row>
    <row r="763" spans="2:3" ht="15.75" customHeight="1" x14ac:dyDescent="0.25">
      <c r="B763" s="27"/>
      <c r="C763" s="27"/>
    </row>
    <row r="764" spans="2:3" ht="15.75" customHeight="1" x14ac:dyDescent="0.25">
      <c r="B764" s="27"/>
      <c r="C764" s="27"/>
    </row>
    <row r="765" spans="2:3" ht="15.75" customHeight="1" x14ac:dyDescent="0.25">
      <c r="B765" s="27"/>
      <c r="C765" s="27"/>
    </row>
    <row r="766" spans="2:3" ht="15.75" customHeight="1" x14ac:dyDescent="0.25">
      <c r="B766" s="27"/>
      <c r="C766" s="27"/>
    </row>
    <row r="767" spans="2:3" ht="15.75" customHeight="1" x14ac:dyDescent="0.25">
      <c r="B767" s="27"/>
      <c r="C767" s="27"/>
    </row>
    <row r="768" spans="2:3" ht="15.75" customHeight="1" x14ac:dyDescent="0.25">
      <c r="B768" s="27"/>
      <c r="C768" s="27"/>
    </row>
    <row r="769" spans="2:3" ht="15.75" customHeight="1" x14ac:dyDescent="0.25">
      <c r="B769" s="27"/>
      <c r="C769" s="27"/>
    </row>
    <row r="770" spans="2:3" ht="15.75" customHeight="1" x14ac:dyDescent="0.25">
      <c r="B770" s="27"/>
      <c r="C770" s="27"/>
    </row>
    <row r="771" spans="2:3" ht="15.75" customHeight="1" x14ac:dyDescent="0.25">
      <c r="B771" s="27"/>
      <c r="C771" s="27"/>
    </row>
    <row r="772" spans="2:3" ht="15.75" customHeight="1" x14ac:dyDescent="0.25">
      <c r="B772" s="27"/>
      <c r="C772" s="27"/>
    </row>
    <row r="773" spans="2:3" ht="15.75" customHeight="1" x14ac:dyDescent="0.25">
      <c r="B773" s="27"/>
      <c r="C773" s="27"/>
    </row>
    <row r="774" spans="2:3" ht="15.75" customHeight="1" x14ac:dyDescent="0.25">
      <c r="B774" s="27"/>
      <c r="C774" s="27"/>
    </row>
    <row r="775" spans="2:3" ht="15.75" customHeight="1" x14ac:dyDescent="0.25">
      <c r="B775" s="27"/>
      <c r="C775" s="27"/>
    </row>
    <row r="776" spans="2:3" ht="15.75" customHeight="1" x14ac:dyDescent="0.25">
      <c r="B776" s="27"/>
      <c r="C776" s="27"/>
    </row>
    <row r="777" spans="2:3" ht="15.75" customHeight="1" x14ac:dyDescent="0.25">
      <c r="B777" s="27"/>
      <c r="C777" s="27"/>
    </row>
    <row r="778" spans="2:3" ht="15.75" customHeight="1" x14ac:dyDescent="0.25">
      <c r="B778" s="27"/>
      <c r="C778" s="27"/>
    </row>
    <row r="779" spans="2:3" ht="15.75" customHeight="1" x14ac:dyDescent="0.25">
      <c r="B779" s="27"/>
      <c r="C779" s="27"/>
    </row>
    <row r="780" spans="2:3" ht="15.75" customHeight="1" x14ac:dyDescent="0.25">
      <c r="B780" s="27"/>
      <c r="C780" s="27"/>
    </row>
    <row r="781" spans="2:3" ht="15.75" customHeight="1" x14ac:dyDescent="0.25">
      <c r="B781" s="27"/>
      <c r="C781" s="27"/>
    </row>
    <row r="782" spans="2:3" ht="15.75" customHeight="1" x14ac:dyDescent="0.25">
      <c r="B782" s="27"/>
      <c r="C782" s="27"/>
    </row>
    <row r="783" spans="2:3" ht="15.75" customHeight="1" x14ac:dyDescent="0.25">
      <c r="B783" s="27"/>
      <c r="C783" s="27"/>
    </row>
    <row r="784" spans="2:3" ht="15.75" customHeight="1" x14ac:dyDescent="0.25">
      <c r="B784" s="27"/>
      <c r="C784" s="27"/>
    </row>
    <row r="785" spans="2:3" ht="15.75" customHeight="1" x14ac:dyDescent="0.25">
      <c r="B785" s="27"/>
      <c r="C785" s="27"/>
    </row>
    <row r="786" spans="2:3" ht="15.75" customHeight="1" x14ac:dyDescent="0.25">
      <c r="B786" s="27"/>
      <c r="C786" s="27"/>
    </row>
    <row r="787" spans="2:3" ht="15.75" customHeight="1" x14ac:dyDescent="0.25">
      <c r="B787" s="27"/>
      <c r="C787" s="27"/>
    </row>
    <row r="788" spans="2:3" ht="15.75" customHeight="1" x14ac:dyDescent="0.25">
      <c r="B788" s="27"/>
      <c r="C788" s="27"/>
    </row>
    <row r="789" spans="2:3" ht="15.75" customHeight="1" x14ac:dyDescent="0.25">
      <c r="B789" s="27"/>
      <c r="C789" s="27"/>
    </row>
    <row r="790" spans="2:3" ht="15.75" customHeight="1" x14ac:dyDescent="0.25">
      <c r="B790" s="27"/>
      <c r="C790" s="27"/>
    </row>
    <row r="791" spans="2:3" ht="15.75" customHeight="1" x14ac:dyDescent="0.25">
      <c r="B791" s="27"/>
      <c r="C791" s="27"/>
    </row>
    <row r="792" spans="2:3" ht="15.75" customHeight="1" x14ac:dyDescent="0.25">
      <c r="B792" s="27"/>
      <c r="C792" s="27"/>
    </row>
    <row r="793" spans="2:3" ht="15.75" customHeight="1" x14ac:dyDescent="0.25">
      <c r="B793" s="27"/>
      <c r="C793" s="27"/>
    </row>
    <row r="794" spans="2:3" ht="15.75" customHeight="1" x14ac:dyDescent="0.25">
      <c r="B794" s="27"/>
      <c r="C794" s="27"/>
    </row>
    <row r="795" spans="2:3" ht="15.75" customHeight="1" x14ac:dyDescent="0.25">
      <c r="B795" s="27"/>
      <c r="C795" s="27"/>
    </row>
    <row r="796" spans="2:3" ht="15.75" customHeight="1" x14ac:dyDescent="0.25">
      <c r="B796" s="27"/>
      <c r="C796" s="27"/>
    </row>
    <row r="797" spans="2:3" ht="15.75" customHeight="1" x14ac:dyDescent="0.25">
      <c r="B797" s="27"/>
      <c r="C797" s="27"/>
    </row>
    <row r="798" spans="2:3" ht="15.75" customHeight="1" x14ac:dyDescent="0.25">
      <c r="B798" s="27"/>
      <c r="C798" s="27"/>
    </row>
    <row r="799" spans="2:3" ht="15.75" customHeight="1" x14ac:dyDescent="0.25">
      <c r="B799" s="27"/>
      <c r="C799" s="27"/>
    </row>
    <row r="800" spans="2:3" ht="15.75" customHeight="1" x14ac:dyDescent="0.25">
      <c r="B800" s="27"/>
      <c r="C800" s="27"/>
    </row>
    <row r="801" spans="2:3" ht="15.75" customHeight="1" x14ac:dyDescent="0.25">
      <c r="B801" s="27"/>
      <c r="C801" s="27"/>
    </row>
    <row r="802" spans="2:3" ht="15.75" customHeight="1" x14ac:dyDescent="0.25">
      <c r="B802" s="27"/>
      <c r="C802" s="27"/>
    </row>
    <row r="803" spans="2:3" ht="15.75" customHeight="1" x14ac:dyDescent="0.25">
      <c r="B803" s="27"/>
      <c r="C803" s="27"/>
    </row>
    <row r="804" spans="2:3" ht="15.75" customHeight="1" x14ac:dyDescent="0.25">
      <c r="B804" s="27"/>
      <c r="C804" s="27"/>
    </row>
    <row r="805" spans="2:3" ht="15.75" customHeight="1" x14ac:dyDescent="0.25">
      <c r="B805" s="27"/>
      <c r="C805" s="27"/>
    </row>
    <row r="806" spans="2:3" ht="15.75" customHeight="1" x14ac:dyDescent="0.25">
      <c r="B806" s="27"/>
      <c r="C806" s="27"/>
    </row>
    <row r="807" spans="2:3" ht="15.75" customHeight="1" x14ac:dyDescent="0.25">
      <c r="B807" s="27"/>
      <c r="C807" s="27"/>
    </row>
    <row r="808" spans="2:3" ht="15.75" customHeight="1" x14ac:dyDescent="0.25">
      <c r="B808" s="27"/>
      <c r="C808" s="27"/>
    </row>
    <row r="809" spans="2:3" ht="15.75" customHeight="1" x14ac:dyDescent="0.25">
      <c r="B809" s="27"/>
      <c r="C809" s="27"/>
    </row>
    <row r="810" spans="2:3" ht="15.75" customHeight="1" x14ac:dyDescent="0.25">
      <c r="B810" s="27"/>
      <c r="C810" s="27"/>
    </row>
    <row r="811" spans="2:3" ht="15.75" customHeight="1" x14ac:dyDescent="0.25">
      <c r="B811" s="27"/>
      <c r="C811" s="27"/>
    </row>
    <row r="812" spans="2:3" ht="15.75" customHeight="1" x14ac:dyDescent="0.25">
      <c r="B812" s="27"/>
      <c r="C812" s="27"/>
    </row>
    <row r="813" spans="2:3" ht="15.75" customHeight="1" x14ac:dyDescent="0.25">
      <c r="B813" s="27"/>
      <c r="C813" s="27"/>
    </row>
    <row r="814" spans="2:3" ht="15.75" customHeight="1" x14ac:dyDescent="0.25">
      <c r="B814" s="27"/>
      <c r="C814" s="27"/>
    </row>
    <row r="815" spans="2:3" ht="15.75" customHeight="1" x14ac:dyDescent="0.25">
      <c r="B815" s="27"/>
      <c r="C815" s="27"/>
    </row>
    <row r="816" spans="2:3" ht="15.75" customHeight="1" x14ac:dyDescent="0.25">
      <c r="B816" s="27"/>
      <c r="C816" s="27"/>
    </row>
    <row r="817" spans="2:3" ht="15.75" customHeight="1" x14ac:dyDescent="0.25">
      <c r="B817" s="27"/>
      <c r="C817" s="27"/>
    </row>
    <row r="818" spans="2:3" ht="15.75" customHeight="1" x14ac:dyDescent="0.25">
      <c r="B818" s="27"/>
      <c r="C818" s="27"/>
    </row>
    <row r="819" spans="2:3" ht="15.75" customHeight="1" x14ac:dyDescent="0.25">
      <c r="B819" s="27"/>
      <c r="C819" s="27"/>
    </row>
    <row r="820" spans="2:3" ht="15.75" customHeight="1" x14ac:dyDescent="0.25">
      <c r="B820" s="27"/>
      <c r="C820" s="27"/>
    </row>
    <row r="821" spans="2:3" ht="15.75" customHeight="1" x14ac:dyDescent="0.25">
      <c r="B821" s="27"/>
      <c r="C821" s="27"/>
    </row>
    <row r="822" spans="2:3" ht="15.75" customHeight="1" x14ac:dyDescent="0.25">
      <c r="B822" s="27"/>
      <c r="C822" s="27"/>
    </row>
    <row r="823" spans="2:3" ht="15.75" customHeight="1" x14ac:dyDescent="0.25">
      <c r="B823" s="27"/>
      <c r="C823" s="27"/>
    </row>
    <row r="824" spans="2:3" ht="15.75" customHeight="1" x14ac:dyDescent="0.25">
      <c r="B824" s="27"/>
      <c r="C824" s="27"/>
    </row>
    <row r="825" spans="2:3" ht="15.75" customHeight="1" x14ac:dyDescent="0.25">
      <c r="B825" s="27"/>
      <c r="C825" s="27"/>
    </row>
    <row r="826" spans="2:3" ht="15.75" customHeight="1" x14ac:dyDescent="0.25">
      <c r="B826" s="27"/>
      <c r="C826" s="27"/>
    </row>
    <row r="827" spans="2:3" ht="15.75" customHeight="1" x14ac:dyDescent="0.25">
      <c r="B827" s="27"/>
      <c r="C827" s="27"/>
    </row>
    <row r="828" spans="2:3" ht="15.75" customHeight="1" x14ac:dyDescent="0.25">
      <c r="B828" s="27"/>
      <c r="C828" s="27"/>
    </row>
    <row r="829" spans="2:3" ht="15.75" customHeight="1" x14ac:dyDescent="0.25">
      <c r="B829" s="27"/>
      <c r="C829" s="27"/>
    </row>
    <row r="830" spans="2:3" ht="15.75" customHeight="1" x14ac:dyDescent="0.25">
      <c r="B830" s="27"/>
      <c r="C830" s="27"/>
    </row>
    <row r="831" spans="2:3" ht="15.75" customHeight="1" x14ac:dyDescent="0.25">
      <c r="B831" s="27"/>
      <c r="C831" s="27"/>
    </row>
    <row r="832" spans="2:3" ht="15.75" customHeight="1" x14ac:dyDescent="0.25">
      <c r="B832" s="27"/>
      <c r="C832" s="27"/>
    </row>
    <row r="833" spans="2:3" ht="15.75" customHeight="1" x14ac:dyDescent="0.25">
      <c r="B833" s="27"/>
      <c r="C833" s="27"/>
    </row>
    <row r="834" spans="2:3" ht="15.75" customHeight="1" x14ac:dyDescent="0.25">
      <c r="B834" s="27"/>
      <c r="C834" s="27"/>
    </row>
    <row r="835" spans="2:3" ht="15.75" customHeight="1" x14ac:dyDescent="0.25">
      <c r="B835" s="27"/>
      <c r="C835" s="27"/>
    </row>
    <row r="836" spans="2:3" ht="15.75" customHeight="1" x14ac:dyDescent="0.25">
      <c r="B836" s="27"/>
      <c r="C836" s="27"/>
    </row>
    <row r="837" spans="2:3" ht="15.75" customHeight="1" x14ac:dyDescent="0.25">
      <c r="B837" s="27"/>
      <c r="C837" s="27"/>
    </row>
    <row r="838" spans="2:3" ht="15.75" customHeight="1" x14ac:dyDescent="0.25">
      <c r="B838" s="27"/>
      <c r="C838" s="27"/>
    </row>
    <row r="839" spans="2:3" ht="15.75" customHeight="1" x14ac:dyDescent="0.25">
      <c r="B839" s="27"/>
      <c r="C839" s="27"/>
    </row>
    <row r="840" spans="2:3" ht="15.75" customHeight="1" x14ac:dyDescent="0.25">
      <c r="B840" s="27"/>
      <c r="C840" s="27"/>
    </row>
    <row r="841" spans="2:3" ht="15.75" customHeight="1" x14ac:dyDescent="0.25">
      <c r="B841" s="27"/>
      <c r="C841" s="27"/>
    </row>
    <row r="842" spans="2:3" ht="15.75" customHeight="1" x14ac:dyDescent="0.25">
      <c r="B842" s="27"/>
      <c r="C842" s="27"/>
    </row>
    <row r="843" spans="2:3" ht="15.75" customHeight="1" x14ac:dyDescent="0.25">
      <c r="B843" s="27"/>
      <c r="C843" s="27"/>
    </row>
    <row r="844" spans="2:3" ht="15.75" customHeight="1" x14ac:dyDescent="0.25">
      <c r="B844" s="27"/>
      <c r="C844" s="27"/>
    </row>
    <row r="845" spans="2:3" ht="15.75" customHeight="1" x14ac:dyDescent="0.25">
      <c r="B845" s="27"/>
      <c r="C845" s="27"/>
    </row>
    <row r="846" spans="2:3" ht="15.75" customHeight="1" x14ac:dyDescent="0.25">
      <c r="B846" s="27"/>
      <c r="C846" s="27"/>
    </row>
    <row r="847" spans="2:3" ht="15.75" customHeight="1" x14ac:dyDescent="0.25">
      <c r="B847" s="27"/>
      <c r="C847" s="27"/>
    </row>
    <row r="848" spans="2:3" ht="15.75" customHeight="1" x14ac:dyDescent="0.25">
      <c r="B848" s="27"/>
      <c r="C848" s="27"/>
    </row>
    <row r="849" spans="2:3" ht="15.75" customHeight="1" x14ac:dyDescent="0.25">
      <c r="B849" s="27"/>
      <c r="C849" s="27"/>
    </row>
    <row r="850" spans="2:3" ht="15.75" customHeight="1" x14ac:dyDescent="0.25">
      <c r="B850" s="27"/>
      <c r="C850" s="27"/>
    </row>
    <row r="851" spans="2:3" ht="15.75" customHeight="1" x14ac:dyDescent="0.25">
      <c r="B851" s="27"/>
      <c r="C851" s="27"/>
    </row>
    <row r="852" spans="2:3" ht="15.75" customHeight="1" x14ac:dyDescent="0.25">
      <c r="B852" s="27"/>
      <c r="C852" s="27"/>
    </row>
    <row r="853" spans="2:3" ht="15.75" customHeight="1" x14ac:dyDescent="0.25">
      <c r="B853" s="27"/>
      <c r="C853" s="27"/>
    </row>
    <row r="854" spans="2:3" ht="15.75" customHeight="1" x14ac:dyDescent="0.25">
      <c r="B854" s="27"/>
      <c r="C854" s="27"/>
    </row>
    <row r="855" spans="2:3" ht="15.75" customHeight="1" x14ac:dyDescent="0.25">
      <c r="B855" s="27"/>
      <c r="C855" s="27"/>
    </row>
    <row r="856" spans="2:3" ht="15.75" customHeight="1" x14ac:dyDescent="0.25">
      <c r="B856" s="27"/>
      <c r="C856" s="27"/>
    </row>
    <row r="857" spans="2:3" ht="15.75" customHeight="1" x14ac:dyDescent="0.25">
      <c r="B857" s="27"/>
      <c r="C857" s="27"/>
    </row>
    <row r="858" spans="2:3" ht="15.75" customHeight="1" x14ac:dyDescent="0.25">
      <c r="B858" s="27"/>
      <c r="C858" s="27"/>
    </row>
    <row r="859" spans="2:3" ht="15.75" customHeight="1" x14ac:dyDescent="0.25">
      <c r="B859" s="27"/>
      <c r="C859" s="27"/>
    </row>
    <row r="860" spans="2:3" ht="15.75" customHeight="1" x14ac:dyDescent="0.25">
      <c r="B860" s="27"/>
      <c r="C860" s="27"/>
    </row>
    <row r="861" spans="2:3" ht="15.75" customHeight="1" x14ac:dyDescent="0.25">
      <c r="B861" s="27"/>
      <c r="C861" s="27"/>
    </row>
    <row r="862" spans="2:3" ht="15.75" customHeight="1" x14ac:dyDescent="0.25">
      <c r="B862" s="27"/>
      <c r="C862" s="27"/>
    </row>
    <row r="863" spans="2:3" ht="15.75" customHeight="1" x14ac:dyDescent="0.25">
      <c r="B863" s="27"/>
      <c r="C863" s="27"/>
    </row>
    <row r="864" spans="2:3" ht="15.75" customHeight="1" x14ac:dyDescent="0.25">
      <c r="B864" s="27"/>
      <c r="C864" s="27"/>
    </row>
    <row r="865" spans="2:3" ht="15.75" customHeight="1" x14ac:dyDescent="0.25">
      <c r="B865" s="27"/>
      <c r="C865" s="27"/>
    </row>
    <row r="866" spans="2:3" ht="15.75" customHeight="1" x14ac:dyDescent="0.25">
      <c r="B866" s="27"/>
      <c r="C866" s="27"/>
    </row>
    <row r="867" spans="2:3" ht="15.75" customHeight="1" x14ac:dyDescent="0.25">
      <c r="B867" s="27"/>
      <c r="C867" s="27"/>
    </row>
    <row r="868" spans="2:3" ht="15.75" customHeight="1" x14ac:dyDescent="0.25">
      <c r="B868" s="27"/>
      <c r="C868" s="27"/>
    </row>
    <row r="869" spans="2:3" ht="15.75" customHeight="1" x14ac:dyDescent="0.25">
      <c r="B869" s="27"/>
      <c r="C869" s="27"/>
    </row>
    <row r="870" spans="2:3" ht="15.75" customHeight="1" x14ac:dyDescent="0.25">
      <c r="B870" s="27"/>
      <c r="C870" s="27"/>
    </row>
    <row r="871" spans="2:3" ht="15.75" customHeight="1" x14ac:dyDescent="0.25">
      <c r="B871" s="27"/>
      <c r="C871" s="27"/>
    </row>
    <row r="872" spans="2:3" ht="15.75" customHeight="1" x14ac:dyDescent="0.25">
      <c r="B872" s="27"/>
      <c r="C872" s="27"/>
    </row>
    <row r="873" spans="2:3" ht="15.75" customHeight="1" x14ac:dyDescent="0.25">
      <c r="B873" s="27"/>
      <c r="C873" s="27"/>
    </row>
    <row r="874" spans="2:3" ht="15.75" customHeight="1" x14ac:dyDescent="0.25">
      <c r="B874" s="27"/>
      <c r="C874" s="27"/>
    </row>
    <row r="875" spans="2:3" ht="15.75" customHeight="1" x14ac:dyDescent="0.25">
      <c r="B875" s="27"/>
      <c r="C875" s="27"/>
    </row>
    <row r="876" spans="2:3" ht="15.75" customHeight="1" x14ac:dyDescent="0.25">
      <c r="B876" s="27"/>
      <c r="C876" s="27"/>
    </row>
    <row r="877" spans="2:3" ht="15.75" customHeight="1" x14ac:dyDescent="0.25">
      <c r="B877" s="27"/>
      <c r="C877" s="27"/>
    </row>
    <row r="878" spans="2:3" ht="15.75" customHeight="1" x14ac:dyDescent="0.25">
      <c r="B878" s="27"/>
      <c r="C878" s="27"/>
    </row>
    <row r="879" spans="2:3" ht="15.75" customHeight="1" x14ac:dyDescent="0.25">
      <c r="B879" s="27"/>
      <c r="C879" s="27"/>
    </row>
    <row r="880" spans="2:3" ht="15.75" customHeight="1" x14ac:dyDescent="0.25">
      <c r="B880" s="27"/>
      <c r="C880" s="27"/>
    </row>
    <row r="881" spans="2:3" ht="15.75" customHeight="1" x14ac:dyDescent="0.25">
      <c r="B881" s="27"/>
      <c r="C881" s="27"/>
    </row>
    <row r="882" spans="2:3" ht="15.75" customHeight="1" x14ac:dyDescent="0.25">
      <c r="B882" s="27"/>
      <c r="C882" s="27"/>
    </row>
    <row r="883" spans="2:3" ht="15.75" customHeight="1" x14ac:dyDescent="0.25">
      <c r="B883" s="27"/>
      <c r="C883" s="27"/>
    </row>
    <row r="884" spans="2:3" ht="15.75" customHeight="1" x14ac:dyDescent="0.25">
      <c r="B884" s="27"/>
      <c r="C884" s="27"/>
    </row>
    <row r="885" spans="2:3" ht="15.75" customHeight="1" x14ac:dyDescent="0.25">
      <c r="B885" s="27"/>
      <c r="C885" s="27"/>
    </row>
    <row r="886" spans="2:3" ht="15.75" customHeight="1" x14ac:dyDescent="0.25">
      <c r="B886" s="27"/>
      <c r="C886" s="27"/>
    </row>
    <row r="887" spans="2:3" ht="15.75" customHeight="1" x14ac:dyDescent="0.25">
      <c r="B887" s="27"/>
      <c r="C887" s="27"/>
    </row>
    <row r="888" spans="2:3" ht="15.75" customHeight="1" x14ac:dyDescent="0.25">
      <c r="B888" s="27"/>
      <c r="C888" s="27"/>
    </row>
    <row r="889" spans="2:3" ht="15.75" customHeight="1" x14ac:dyDescent="0.25">
      <c r="B889" s="27"/>
      <c r="C889" s="27"/>
    </row>
    <row r="890" spans="2:3" ht="15.75" customHeight="1" x14ac:dyDescent="0.25">
      <c r="B890" s="27"/>
      <c r="C890" s="27"/>
    </row>
    <row r="891" spans="2:3" ht="15.75" customHeight="1" x14ac:dyDescent="0.25">
      <c r="B891" s="27"/>
      <c r="C891" s="27"/>
    </row>
    <row r="892" spans="2:3" ht="15.75" customHeight="1" x14ac:dyDescent="0.25">
      <c r="B892" s="27"/>
      <c r="C892" s="27"/>
    </row>
    <row r="893" spans="2:3" ht="15.75" customHeight="1" x14ac:dyDescent="0.25">
      <c r="B893" s="27"/>
      <c r="C893" s="27"/>
    </row>
    <row r="894" spans="2:3" ht="15.75" customHeight="1" x14ac:dyDescent="0.25">
      <c r="B894" s="27"/>
      <c r="C894" s="27"/>
    </row>
    <row r="895" spans="2:3" ht="15.75" customHeight="1" x14ac:dyDescent="0.25">
      <c r="B895" s="27"/>
      <c r="C895" s="27"/>
    </row>
    <row r="896" spans="2:3" ht="15.75" customHeight="1" x14ac:dyDescent="0.25">
      <c r="B896" s="27"/>
      <c r="C896" s="27"/>
    </row>
    <row r="897" spans="2:3" ht="15.75" customHeight="1" x14ac:dyDescent="0.25">
      <c r="B897" s="27"/>
      <c r="C897" s="27"/>
    </row>
    <row r="898" spans="2:3" ht="15.75" customHeight="1" x14ac:dyDescent="0.25">
      <c r="B898" s="27"/>
      <c r="C898" s="27"/>
    </row>
    <row r="899" spans="2:3" ht="15.75" customHeight="1" x14ac:dyDescent="0.25">
      <c r="B899" s="27"/>
      <c r="C899" s="27"/>
    </row>
    <row r="900" spans="2:3" ht="15.75" customHeight="1" x14ac:dyDescent="0.25">
      <c r="B900" s="27"/>
      <c r="C900" s="27"/>
    </row>
    <row r="901" spans="2:3" ht="15.75" customHeight="1" x14ac:dyDescent="0.25">
      <c r="B901" s="27"/>
      <c r="C901" s="27"/>
    </row>
    <row r="902" spans="2:3" ht="15.75" customHeight="1" x14ac:dyDescent="0.25">
      <c r="B902" s="27"/>
      <c r="C902" s="27"/>
    </row>
    <row r="903" spans="2:3" ht="15.75" customHeight="1" x14ac:dyDescent="0.25">
      <c r="B903" s="27"/>
      <c r="C903" s="27"/>
    </row>
    <row r="904" spans="2:3" ht="15.75" customHeight="1" x14ac:dyDescent="0.25">
      <c r="B904" s="27"/>
      <c r="C904" s="27"/>
    </row>
    <row r="905" spans="2:3" ht="15.75" customHeight="1" x14ac:dyDescent="0.25">
      <c r="B905" s="27"/>
      <c r="C905" s="27"/>
    </row>
    <row r="906" spans="2:3" ht="15.75" customHeight="1" x14ac:dyDescent="0.25">
      <c r="B906" s="27"/>
      <c r="C906" s="27"/>
    </row>
    <row r="907" spans="2:3" ht="15.75" customHeight="1" x14ac:dyDescent="0.25">
      <c r="B907" s="27"/>
      <c r="C907" s="27"/>
    </row>
    <row r="908" spans="2:3" ht="15.75" customHeight="1" x14ac:dyDescent="0.25">
      <c r="B908" s="27"/>
      <c r="C908" s="27"/>
    </row>
    <row r="909" spans="2:3" ht="15.75" customHeight="1" x14ac:dyDescent="0.25">
      <c r="B909" s="27"/>
      <c r="C909" s="27"/>
    </row>
    <row r="910" spans="2:3" ht="15.75" customHeight="1" x14ac:dyDescent="0.25">
      <c r="B910" s="27"/>
      <c r="C910" s="27"/>
    </row>
    <row r="911" spans="2:3" ht="15.75" customHeight="1" x14ac:dyDescent="0.25">
      <c r="B911" s="27"/>
      <c r="C911" s="27"/>
    </row>
    <row r="912" spans="2:3" ht="15.75" customHeight="1" x14ac:dyDescent="0.25">
      <c r="B912" s="27"/>
      <c r="C912" s="27"/>
    </row>
    <row r="913" spans="2:3" ht="15.75" customHeight="1" x14ac:dyDescent="0.25">
      <c r="B913" s="27"/>
      <c r="C913" s="27"/>
    </row>
    <row r="914" spans="2:3" ht="15.75" customHeight="1" x14ac:dyDescent="0.25">
      <c r="B914" s="27"/>
      <c r="C914" s="27"/>
    </row>
    <row r="915" spans="2:3" ht="15.75" customHeight="1" x14ac:dyDescent="0.25">
      <c r="B915" s="27"/>
      <c r="C915" s="27"/>
    </row>
    <row r="916" spans="2:3" ht="15.75" customHeight="1" x14ac:dyDescent="0.25">
      <c r="B916" s="27"/>
      <c r="C916" s="27"/>
    </row>
    <row r="917" spans="2:3" ht="15.75" customHeight="1" x14ac:dyDescent="0.25">
      <c r="B917" s="27"/>
      <c r="C917" s="27"/>
    </row>
    <row r="918" spans="2:3" ht="15.75" customHeight="1" x14ac:dyDescent="0.25">
      <c r="B918" s="27"/>
      <c r="C918" s="27"/>
    </row>
    <row r="919" spans="2:3" ht="15.75" customHeight="1" x14ac:dyDescent="0.25">
      <c r="B919" s="27"/>
      <c r="C919" s="27"/>
    </row>
    <row r="920" spans="2:3" ht="15.75" customHeight="1" x14ac:dyDescent="0.25">
      <c r="B920" s="27"/>
      <c r="C920" s="27"/>
    </row>
    <row r="921" spans="2:3" ht="15.75" customHeight="1" x14ac:dyDescent="0.25">
      <c r="B921" s="27"/>
      <c r="C921" s="27"/>
    </row>
    <row r="922" spans="2:3" ht="15.75" customHeight="1" x14ac:dyDescent="0.25">
      <c r="B922" s="27"/>
      <c r="C922" s="27"/>
    </row>
    <row r="923" spans="2:3" ht="15.75" customHeight="1" x14ac:dyDescent="0.25">
      <c r="B923" s="27"/>
      <c r="C923" s="27"/>
    </row>
    <row r="924" spans="2:3" ht="15.75" customHeight="1" x14ac:dyDescent="0.25">
      <c r="B924" s="27"/>
      <c r="C924" s="27"/>
    </row>
    <row r="925" spans="2:3" ht="15.75" customHeight="1" x14ac:dyDescent="0.25">
      <c r="B925" s="27"/>
      <c r="C925" s="27"/>
    </row>
    <row r="926" spans="2:3" ht="15.75" customHeight="1" x14ac:dyDescent="0.25">
      <c r="B926" s="27"/>
      <c r="C926" s="27"/>
    </row>
    <row r="927" spans="2:3" ht="15.75" customHeight="1" x14ac:dyDescent="0.25">
      <c r="B927" s="27"/>
      <c r="C927" s="27"/>
    </row>
    <row r="928" spans="2:3" ht="15.75" customHeight="1" x14ac:dyDescent="0.25">
      <c r="B928" s="27"/>
      <c r="C928" s="27"/>
    </row>
    <row r="929" spans="2:3" ht="15.75" customHeight="1" x14ac:dyDescent="0.25">
      <c r="B929" s="27"/>
      <c r="C929" s="27"/>
    </row>
    <row r="930" spans="2:3" ht="15.75" customHeight="1" x14ac:dyDescent="0.25">
      <c r="B930" s="27"/>
      <c r="C930" s="27"/>
    </row>
    <row r="931" spans="2:3" ht="15.75" customHeight="1" x14ac:dyDescent="0.25">
      <c r="B931" s="27"/>
      <c r="C931" s="27"/>
    </row>
    <row r="932" spans="2:3" ht="15.75" customHeight="1" x14ac:dyDescent="0.25">
      <c r="B932" s="27"/>
      <c r="C932" s="27"/>
    </row>
    <row r="933" spans="2:3" ht="15.75" customHeight="1" x14ac:dyDescent="0.25">
      <c r="B933" s="27"/>
      <c r="C933" s="27"/>
    </row>
    <row r="934" spans="2:3" ht="15.75" customHeight="1" x14ac:dyDescent="0.25">
      <c r="B934" s="27"/>
      <c r="C934" s="27"/>
    </row>
    <row r="935" spans="2:3" ht="15.75" customHeight="1" x14ac:dyDescent="0.25">
      <c r="B935" s="27"/>
      <c r="C935" s="27"/>
    </row>
    <row r="936" spans="2:3" ht="15.75" customHeight="1" x14ac:dyDescent="0.25">
      <c r="B936" s="27"/>
      <c r="C936" s="27"/>
    </row>
    <row r="937" spans="2:3" ht="15.75" customHeight="1" x14ac:dyDescent="0.25">
      <c r="B937" s="27"/>
      <c r="C937" s="27"/>
    </row>
    <row r="938" spans="2:3" ht="15.75" customHeight="1" x14ac:dyDescent="0.25">
      <c r="B938" s="27"/>
      <c r="C938" s="27"/>
    </row>
    <row r="939" spans="2:3" ht="15.75" customHeight="1" x14ac:dyDescent="0.25">
      <c r="B939" s="27"/>
      <c r="C939" s="27"/>
    </row>
    <row r="940" spans="2:3" ht="15.75" customHeight="1" x14ac:dyDescent="0.25">
      <c r="B940" s="27"/>
      <c r="C940" s="27"/>
    </row>
    <row r="941" spans="2:3" ht="15.75" customHeight="1" x14ac:dyDescent="0.25">
      <c r="B941" s="27"/>
      <c r="C941" s="27"/>
    </row>
    <row r="942" spans="2:3" ht="15.75" customHeight="1" x14ac:dyDescent="0.25">
      <c r="B942" s="27"/>
      <c r="C942" s="27"/>
    </row>
    <row r="943" spans="2:3" ht="15.75" customHeight="1" x14ac:dyDescent="0.25">
      <c r="B943" s="27"/>
      <c r="C943" s="27"/>
    </row>
    <row r="944" spans="2:3" ht="15.75" customHeight="1" x14ac:dyDescent="0.25">
      <c r="B944" s="27"/>
      <c r="C944" s="27"/>
    </row>
    <row r="945" spans="2:3" ht="15.75" customHeight="1" x14ac:dyDescent="0.25">
      <c r="B945" s="27"/>
      <c r="C945" s="27"/>
    </row>
    <row r="946" spans="2:3" ht="15.75" customHeight="1" x14ac:dyDescent="0.25">
      <c r="B946" s="27"/>
      <c r="C946" s="27"/>
    </row>
    <row r="947" spans="2:3" ht="15.75" customHeight="1" x14ac:dyDescent="0.25">
      <c r="B947" s="27"/>
      <c r="C947" s="27"/>
    </row>
    <row r="948" spans="2:3" ht="15.75" customHeight="1" x14ac:dyDescent="0.25">
      <c r="B948" s="27"/>
      <c r="C948" s="27"/>
    </row>
    <row r="949" spans="2:3" ht="15.75" customHeight="1" x14ac:dyDescent="0.25">
      <c r="B949" s="27"/>
      <c r="C949" s="27"/>
    </row>
    <row r="950" spans="2:3" ht="15.75" customHeight="1" x14ac:dyDescent="0.25">
      <c r="B950" s="27"/>
      <c r="C950" s="27"/>
    </row>
    <row r="951" spans="2:3" ht="15.75" customHeight="1" x14ac:dyDescent="0.25">
      <c r="B951" s="27"/>
      <c r="C951" s="27"/>
    </row>
    <row r="952" spans="2:3" ht="15.75" customHeight="1" x14ac:dyDescent="0.25">
      <c r="B952" s="27"/>
      <c r="C952" s="27"/>
    </row>
    <row r="953" spans="2:3" ht="15.75" customHeight="1" x14ac:dyDescent="0.25">
      <c r="B953" s="27"/>
      <c r="C953" s="27"/>
    </row>
    <row r="954" spans="2:3" ht="15.75" customHeight="1" x14ac:dyDescent="0.25">
      <c r="B954" s="27"/>
      <c r="C954" s="27"/>
    </row>
    <row r="955" spans="2:3" ht="15.75" customHeight="1" x14ac:dyDescent="0.25">
      <c r="B955" s="27"/>
      <c r="C955" s="27"/>
    </row>
    <row r="956" spans="2:3" ht="15.75" customHeight="1" x14ac:dyDescent="0.25">
      <c r="B956" s="27"/>
      <c r="C956" s="27"/>
    </row>
    <row r="957" spans="2:3" ht="15.75" customHeight="1" x14ac:dyDescent="0.25">
      <c r="B957" s="27"/>
      <c r="C957" s="27"/>
    </row>
    <row r="958" spans="2:3" ht="15.75" customHeight="1" x14ac:dyDescent="0.25">
      <c r="B958" s="27"/>
      <c r="C958" s="27"/>
    </row>
    <row r="959" spans="2:3" ht="15.75" customHeight="1" x14ac:dyDescent="0.25">
      <c r="B959" s="27"/>
      <c r="C959" s="27"/>
    </row>
    <row r="960" spans="2:3" ht="15.75" customHeight="1" x14ac:dyDescent="0.25">
      <c r="B960" s="27"/>
      <c r="C960" s="27"/>
    </row>
    <row r="961" spans="2:3" ht="15.75" customHeight="1" x14ac:dyDescent="0.25">
      <c r="B961" s="27"/>
      <c r="C961" s="27"/>
    </row>
    <row r="962" spans="2:3" ht="15.75" customHeight="1" x14ac:dyDescent="0.25">
      <c r="B962" s="27"/>
      <c r="C962" s="27"/>
    </row>
    <row r="963" spans="2:3" ht="15.75" customHeight="1" x14ac:dyDescent="0.25">
      <c r="B963" s="27"/>
      <c r="C963" s="27"/>
    </row>
    <row r="964" spans="2:3" ht="15.75" customHeight="1" x14ac:dyDescent="0.25">
      <c r="B964" s="27"/>
      <c r="C964" s="27"/>
    </row>
    <row r="965" spans="2:3" ht="15.75" customHeight="1" x14ac:dyDescent="0.25">
      <c r="B965" s="27"/>
      <c r="C965" s="27"/>
    </row>
    <row r="966" spans="2:3" ht="15.75" customHeight="1" x14ac:dyDescent="0.25">
      <c r="B966" s="27"/>
      <c r="C966" s="27"/>
    </row>
    <row r="967" spans="2:3" ht="15.75" customHeight="1" x14ac:dyDescent="0.25">
      <c r="B967" s="27"/>
      <c r="C967" s="27"/>
    </row>
    <row r="968" spans="2:3" ht="15.75" customHeight="1" x14ac:dyDescent="0.25">
      <c r="B968" s="27"/>
      <c r="C968" s="27"/>
    </row>
    <row r="969" spans="2:3" ht="15.75" customHeight="1" x14ac:dyDescent="0.25">
      <c r="B969" s="27"/>
      <c r="C969" s="27"/>
    </row>
    <row r="970" spans="2:3" ht="15.75" customHeight="1" x14ac:dyDescent="0.25">
      <c r="B970" s="27"/>
      <c r="C970" s="27"/>
    </row>
    <row r="971" spans="2:3" ht="15.75" customHeight="1" x14ac:dyDescent="0.25">
      <c r="B971" s="27"/>
      <c r="C971" s="27"/>
    </row>
    <row r="972" spans="2:3" ht="15.75" customHeight="1" x14ac:dyDescent="0.25">
      <c r="B972" s="27"/>
      <c r="C972" s="27"/>
    </row>
    <row r="973" spans="2:3" ht="15.75" customHeight="1" x14ac:dyDescent="0.25">
      <c r="B973" s="27"/>
      <c r="C973" s="27"/>
    </row>
    <row r="974" spans="2:3" ht="15.75" customHeight="1" x14ac:dyDescent="0.25">
      <c r="B974" s="27"/>
      <c r="C974" s="27"/>
    </row>
    <row r="975" spans="2:3" ht="15.75" customHeight="1" x14ac:dyDescent="0.25">
      <c r="B975" s="27"/>
      <c r="C975" s="27"/>
    </row>
    <row r="976" spans="2:3" ht="15.75" customHeight="1" x14ac:dyDescent="0.25">
      <c r="B976" s="27"/>
      <c r="C976" s="27"/>
    </row>
    <row r="977" spans="2:3" ht="15.75" customHeight="1" x14ac:dyDescent="0.25">
      <c r="B977" s="27"/>
      <c r="C977" s="27"/>
    </row>
    <row r="978" spans="2:3" ht="15.75" customHeight="1" x14ac:dyDescent="0.25">
      <c r="B978" s="27"/>
      <c r="C978" s="27"/>
    </row>
    <row r="979" spans="2:3" ht="15.75" customHeight="1" x14ac:dyDescent="0.25">
      <c r="B979" s="27"/>
      <c r="C979" s="27"/>
    </row>
    <row r="980" spans="2:3" ht="15.75" customHeight="1" x14ac:dyDescent="0.25">
      <c r="B980" s="27"/>
      <c r="C980" s="27"/>
    </row>
    <row r="981" spans="2:3" ht="15.75" customHeight="1" x14ac:dyDescent="0.25">
      <c r="B981" s="27"/>
      <c r="C981" s="27"/>
    </row>
    <row r="982" spans="2:3" ht="15.75" customHeight="1" x14ac:dyDescent="0.25">
      <c r="B982" s="27"/>
      <c r="C982" s="27"/>
    </row>
    <row r="983" spans="2:3" ht="15.75" customHeight="1" x14ac:dyDescent="0.25">
      <c r="B983" s="27"/>
      <c r="C983" s="27"/>
    </row>
    <row r="984" spans="2:3" ht="15.75" customHeight="1" x14ac:dyDescent="0.25">
      <c r="B984" s="27"/>
      <c r="C984" s="27"/>
    </row>
    <row r="985" spans="2:3" ht="15.75" customHeight="1" x14ac:dyDescent="0.25">
      <c r="B985" s="27"/>
      <c r="C985" s="27"/>
    </row>
    <row r="986" spans="2:3" ht="15.75" customHeight="1" x14ac:dyDescent="0.25">
      <c r="B986" s="27"/>
      <c r="C986" s="27"/>
    </row>
    <row r="987" spans="2:3" ht="15.75" customHeight="1" x14ac:dyDescent="0.25">
      <c r="B987" s="27"/>
      <c r="C987" s="27"/>
    </row>
    <row r="988" spans="2:3" ht="15.75" customHeight="1" x14ac:dyDescent="0.25">
      <c r="B988" s="27"/>
      <c r="C988" s="27"/>
    </row>
    <row r="989" spans="2:3" ht="15.75" customHeight="1" x14ac:dyDescent="0.25">
      <c r="B989" s="27"/>
      <c r="C989" s="27"/>
    </row>
    <row r="990" spans="2:3" ht="15.75" customHeight="1" x14ac:dyDescent="0.25">
      <c r="B990" s="27"/>
      <c r="C990" s="27"/>
    </row>
    <row r="991" spans="2:3" ht="15.75" customHeight="1" x14ac:dyDescent="0.25">
      <c r="B991" s="27"/>
      <c r="C991" s="27"/>
    </row>
    <row r="992" spans="2:3" ht="15.75" customHeight="1" x14ac:dyDescent="0.25">
      <c r="B992" s="27"/>
      <c r="C992" s="27"/>
    </row>
    <row r="993" spans="2:3" ht="15.75" customHeight="1" x14ac:dyDescent="0.25">
      <c r="B993" s="27"/>
      <c r="C993" s="27"/>
    </row>
    <row r="994" spans="2:3" ht="15.75" customHeight="1" x14ac:dyDescent="0.25">
      <c r="B994" s="27"/>
      <c r="C994" s="27"/>
    </row>
    <row r="995" spans="2:3" ht="15.75" customHeight="1" x14ac:dyDescent="0.25">
      <c r="B995" s="27"/>
      <c r="C995" s="27"/>
    </row>
    <row r="996" spans="2:3" ht="15.75" customHeight="1" x14ac:dyDescent="0.25">
      <c r="B996" s="27"/>
      <c r="C996" s="27"/>
    </row>
    <row r="997" spans="2:3" ht="15.75" customHeight="1" x14ac:dyDescent="0.25">
      <c r="B997" s="27"/>
      <c r="C997" s="27"/>
    </row>
    <row r="998" spans="2:3" ht="15.75" customHeight="1" x14ac:dyDescent="0.25">
      <c r="B998" s="27"/>
      <c r="C998" s="27"/>
    </row>
    <row r="999" spans="2:3" ht="15.75" customHeight="1" x14ac:dyDescent="0.25">
      <c r="B999" s="27"/>
      <c r="C999" s="27"/>
    </row>
    <row r="1000" spans="2:3" ht="15.75" customHeight="1" x14ac:dyDescent="0.25">
      <c r="B1000" s="27"/>
      <c r="C1000" s="27"/>
    </row>
  </sheetData>
  <mergeCells count="38">
    <mergeCell ref="BZ1:CA1"/>
    <mergeCell ref="BH1:BI1"/>
    <mergeCell ref="BJ1:BK1"/>
    <mergeCell ref="BL1:BM1"/>
    <mergeCell ref="BN1:BO1"/>
    <mergeCell ref="BP1:BQ1"/>
    <mergeCell ref="BR1:BS1"/>
    <mergeCell ref="BT1:BU1"/>
    <mergeCell ref="BB1:BC1"/>
    <mergeCell ref="BD1:BE1"/>
    <mergeCell ref="BF1:BG1"/>
    <mergeCell ref="BV1:BW1"/>
    <mergeCell ref="BX1:BY1"/>
    <mergeCell ref="AR1:AS1"/>
    <mergeCell ref="AT1:AU1"/>
    <mergeCell ref="AV1:AW1"/>
    <mergeCell ref="AX1:AY1"/>
    <mergeCell ref="AZ1:BA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625" defaultRowHeight="15" customHeight="1" x14ac:dyDescent="0.2"/>
  <cols>
    <col min="1" max="1" width="78.625" customWidth="1"/>
    <col min="2" max="2" width="6" customWidth="1"/>
    <col min="3" max="3" width="6" hidden="1" customWidth="1"/>
    <col min="4" max="4" width="10" customWidth="1"/>
    <col min="5" max="11" width="8" customWidth="1"/>
    <col min="12" max="13" width="7.625" customWidth="1"/>
    <col min="14" max="15" width="8" customWidth="1"/>
    <col min="16" max="26" width="7.625" customWidth="1"/>
  </cols>
  <sheetData>
    <row r="1" spans="1:15" x14ac:dyDescent="0.25">
      <c r="B1" s="3" t="s">
        <v>2</v>
      </c>
      <c r="C1" s="30"/>
      <c r="D1" s="73" t="s">
        <v>221</v>
      </c>
      <c r="E1" s="74"/>
      <c r="F1" s="73" t="s">
        <v>222</v>
      </c>
      <c r="G1" s="74"/>
      <c r="H1" s="73" t="s">
        <v>223</v>
      </c>
      <c r="I1" s="74"/>
      <c r="J1" s="73" t="s">
        <v>387</v>
      </c>
      <c r="K1" s="74"/>
      <c r="L1" s="73" t="s">
        <v>65</v>
      </c>
      <c r="M1" s="74"/>
      <c r="N1" s="73" t="s">
        <v>225</v>
      </c>
      <c r="O1" s="74"/>
    </row>
    <row r="2" spans="1:15" x14ac:dyDescent="0.25">
      <c r="B2" s="3" t="s">
        <v>4</v>
      </c>
      <c r="C2" s="3"/>
      <c r="D2" s="3" t="s">
        <v>206</v>
      </c>
      <c r="E2" s="3" t="s">
        <v>4</v>
      </c>
      <c r="F2" s="3" t="s">
        <v>206</v>
      </c>
      <c r="G2" s="3" t="s">
        <v>4</v>
      </c>
      <c r="H2" s="3" t="s">
        <v>206</v>
      </c>
      <c r="I2" s="3" t="s">
        <v>4</v>
      </c>
      <c r="J2" s="3" t="s">
        <v>206</v>
      </c>
      <c r="K2" s="3" t="s">
        <v>4</v>
      </c>
      <c r="L2" s="3" t="s">
        <v>206</v>
      </c>
      <c r="M2" s="3" t="s">
        <v>4</v>
      </c>
      <c r="N2" s="3" t="s">
        <v>206</v>
      </c>
      <c r="O2" s="3" t="s">
        <v>4</v>
      </c>
    </row>
    <row r="3" spans="1:15" x14ac:dyDescent="0.25">
      <c r="A3" s="32" t="s">
        <v>2</v>
      </c>
      <c r="B3" s="7">
        <f>SUM(B5:B28)</f>
        <v>215</v>
      </c>
      <c r="C3" s="27"/>
      <c r="E3" s="27">
        <f>SUM(E5:E28)</f>
        <v>189</v>
      </c>
      <c r="G3" s="27">
        <f>SUM(G5:G28)</f>
        <v>44.3</v>
      </c>
      <c r="I3" s="27">
        <f>SUM(I5:I28)</f>
        <v>153</v>
      </c>
      <c r="K3" s="27">
        <f>SUM(K5:K28)</f>
        <v>174.65</v>
      </c>
      <c r="M3" s="27">
        <f>SUM(M5:M28)</f>
        <v>173.1</v>
      </c>
      <c r="O3" s="27">
        <f>SUM(O5:O28)</f>
        <v>103</v>
      </c>
    </row>
    <row r="4" spans="1:15" ht="19.5" x14ac:dyDescent="0.3">
      <c r="A4" s="8" t="s">
        <v>455</v>
      </c>
      <c r="B4" s="9"/>
      <c r="C4" s="33"/>
      <c r="E4" s="41">
        <f>E3/$B$3</f>
        <v>0.87906976744186049</v>
      </c>
      <c r="G4" s="41">
        <f>G3/$B$3</f>
        <v>0.20604651162790696</v>
      </c>
      <c r="I4" s="36">
        <f>I3/$B$3</f>
        <v>0.71162790697674416</v>
      </c>
      <c r="K4" s="36">
        <f>K3/$B$3</f>
        <v>0.81232558139534883</v>
      </c>
      <c r="M4" s="36">
        <f>M3/$B$3</f>
        <v>0.80511627906976746</v>
      </c>
      <c r="O4" s="36">
        <f>O3/$B$3</f>
        <v>0.47906976744186047</v>
      </c>
    </row>
    <row r="5" spans="1:15" x14ac:dyDescent="0.25">
      <c r="A5" s="12" t="s">
        <v>456</v>
      </c>
      <c r="B5" s="13">
        <v>10</v>
      </c>
      <c r="C5" s="35">
        <f t="shared" ref="C5:C9" si="0">B5/$B$3</f>
        <v>4.6511627906976744E-2</v>
      </c>
      <c r="D5" s="27" t="s">
        <v>207</v>
      </c>
      <c r="E5" s="27">
        <f>IF(D5="Y",B5,0)</f>
        <v>10</v>
      </c>
      <c r="F5" s="27" t="s">
        <v>207</v>
      </c>
      <c r="G5" s="27">
        <f>IF(F5="Y",$B5,0)</f>
        <v>10</v>
      </c>
      <c r="H5" s="27" t="s">
        <v>207</v>
      </c>
      <c r="I5" s="27">
        <f>IF(H5="Y",$B5,0)</f>
        <v>10</v>
      </c>
      <c r="J5" s="27" t="s">
        <v>207</v>
      </c>
      <c r="K5" s="27">
        <f>IF(J5="Y",$B5,0)</f>
        <v>10</v>
      </c>
      <c r="L5" s="27" t="s">
        <v>208</v>
      </c>
      <c r="M5" s="27">
        <f>IF(L5="Y",$B5,0)</f>
        <v>0</v>
      </c>
      <c r="N5" s="27" t="s">
        <v>208</v>
      </c>
      <c r="O5" s="27">
        <f>IF(N5="Y",$B5,0)</f>
        <v>0</v>
      </c>
    </row>
    <row r="6" spans="1:15" x14ac:dyDescent="0.25">
      <c r="A6" s="12" t="s">
        <v>306</v>
      </c>
      <c r="B6" s="13">
        <v>5</v>
      </c>
      <c r="C6" s="35">
        <f t="shared" si="0"/>
        <v>2.3255813953488372E-2</v>
      </c>
      <c r="D6" s="36">
        <v>1</v>
      </c>
      <c r="E6" s="27">
        <f>D6*B6</f>
        <v>5</v>
      </c>
      <c r="F6" s="36">
        <v>1</v>
      </c>
      <c r="G6" s="27">
        <f>F6*E6</f>
        <v>5</v>
      </c>
      <c r="H6" s="36">
        <v>1</v>
      </c>
      <c r="I6" s="27">
        <f>H6*$B6</f>
        <v>5</v>
      </c>
      <c r="J6" s="36">
        <v>1</v>
      </c>
      <c r="K6" s="27">
        <f>J6*$B6</f>
        <v>5</v>
      </c>
      <c r="L6" s="36">
        <v>1</v>
      </c>
      <c r="M6" s="27">
        <f>L6*$B6</f>
        <v>5</v>
      </c>
      <c r="N6" s="36">
        <v>0</v>
      </c>
      <c r="O6" s="27">
        <f>N6*$B6</f>
        <v>0</v>
      </c>
    </row>
    <row r="7" spans="1:15" x14ac:dyDescent="0.25">
      <c r="A7" s="12" t="s">
        <v>443</v>
      </c>
      <c r="B7" s="13">
        <v>5</v>
      </c>
      <c r="C7" s="35">
        <f t="shared" si="0"/>
        <v>2.3255813953488372E-2</v>
      </c>
      <c r="D7" s="27" t="s">
        <v>207</v>
      </c>
      <c r="E7" s="27">
        <f>IF(D7="Y",B7,0)</f>
        <v>5</v>
      </c>
      <c r="F7" s="27" t="s">
        <v>207</v>
      </c>
      <c r="G7" s="27">
        <f>IF(F7="Y",$B7,0)</f>
        <v>5</v>
      </c>
      <c r="H7" s="27" t="s">
        <v>207</v>
      </c>
      <c r="I7" s="27">
        <f>IF(H7="Y",$B7,0)</f>
        <v>5</v>
      </c>
      <c r="J7" s="27" t="s">
        <v>207</v>
      </c>
      <c r="K7" s="27">
        <f>IF(J7="Y",$B7,0)</f>
        <v>5</v>
      </c>
      <c r="L7" s="27" t="s">
        <v>207</v>
      </c>
      <c r="M7" s="27">
        <f>IF(L7="Y",$B7,0)</f>
        <v>5</v>
      </c>
      <c r="N7" s="27" t="s">
        <v>211</v>
      </c>
      <c r="O7" s="27">
        <f>IF(N7="Y",$B7,0)</f>
        <v>0</v>
      </c>
    </row>
    <row r="8" spans="1:15" x14ac:dyDescent="0.25">
      <c r="A8" s="12" t="s">
        <v>444</v>
      </c>
      <c r="B8" s="13">
        <v>10</v>
      </c>
      <c r="C8" s="35">
        <f t="shared" si="0"/>
        <v>4.6511627906976744E-2</v>
      </c>
      <c r="D8" s="36">
        <v>0.8</v>
      </c>
      <c r="E8" s="27">
        <f>D8*B8</f>
        <v>8</v>
      </c>
      <c r="F8" s="36">
        <v>0.6</v>
      </c>
      <c r="G8" s="27">
        <f>F8*E8</f>
        <v>4.8</v>
      </c>
      <c r="H8" s="36">
        <v>1</v>
      </c>
      <c r="I8" s="27">
        <f>H8*$B8</f>
        <v>10</v>
      </c>
      <c r="J8" s="36">
        <v>1</v>
      </c>
      <c r="K8" s="27">
        <f t="shared" ref="K8:K9" si="1">J8*$B8</f>
        <v>10</v>
      </c>
      <c r="L8" s="36">
        <v>1</v>
      </c>
      <c r="M8" s="27">
        <f t="shared" ref="M8:M9" si="2">L8*$B8</f>
        <v>10</v>
      </c>
      <c r="N8" s="36">
        <v>0</v>
      </c>
      <c r="O8" s="27">
        <f t="shared" ref="O8:O9" si="3">N8*$B8</f>
        <v>0</v>
      </c>
    </row>
    <row r="9" spans="1:15" x14ac:dyDescent="0.25">
      <c r="A9" s="12" t="s">
        <v>445</v>
      </c>
      <c r="B9" s="13">
        <v>20</v>
      </c>
      <c r="C9" s="38">
        <f t="shared" si="0"/>
        <v>9.3023255813953487E-2</v>
      </c>
      <c r="D9" s="27" t="s">
        <v>207</v>
      </c>
      <c r="E9" s="27">
        <f>IF(D9="Y",B9,0)</f>
        <v>20</v>
      </c>
      <c r="F9" s="27" t="s">
        <v>208</v>
      </c>
      <c r="G9" s="27">
        <f>IF(F9="Y",$B9,0)</f>
        <v>0</v>
      </c>
      <c r="H9" s="27" t="s">
        <v>208</v>
      </c>
      <c r="I9" s="27">
        <f>IF(H9="Y",$B9,0)</f>
        <v>0</v>
      </c>
      <c r="J9" s="36">
        <v>0.7</v>
      </c>
      <c r="K9" s="27">
        <f t="shared" si="1"/>
        <v>14</v>
      </c>
      <c r="L9" s="36">
        <v>1</v>
      </c>
      <c r="M9" s="27">
        <f t="shared" si="2"/>
        <v>20</v>
      </c>
      <c r="N9" s="36">
        <v>1</v>
      </c>
      <c r="O9" s="27">
        <f t="shared" si="3"/>
        <v>20</v>
      </c>
    </row>
    <row r="10" spans="1:15" ht="19.5" x14ac:dyDescent="0.3">
      <c r="A10" s="8" t="s">
        <v>457</v>
      </c>
      <c r="B10" s="20"/>
      <c r="C10" s="35">
        <f>SUM(C5:C9)</f>
        <v>0.23255813953488372</v>
      </c>
    </row>
    <row r="11" spans="1:15" x14ac:dyDescent="0.25">
      <c r="A11" s="12" t="s">
        <v>311</v>
      </c>
      <c r="B11" s="13">
        <v>5</v>
      </c>
      <c r="C11" s="35">
        <f t="shared" ref="C11:C16" si="4">B11/$B$3</f>
        <v>2.3255813953488372E-2</v>
      </c>
      <c r="D11" s="27" t="s">
        <v>207</v>
      </c>
      <c r="E11" s="27">
        <f t="shared" ref="E11:E13" si="5">IF(D11="Y",B11,0)</f>
        <v>5</v>
      </c>
      <c r="F11" s="27" t="s">
        <v>208</v>
      </c>
      <c r="G11" s="27">
        <f t="shared" ref="G11:G12" si="6">IF(F11="Y",$B11,0)</f>
        <v>0</v>
      </c>
      <c r="H11" s="27" t="s">
        <v>207</v>
      </c>
      <c r="I11" s="27">
        <f t="shared" ref="I11:I13" si="7">IF(H11="Y",$B11,0)</f>
        <v>5</v>
      </c>
      <c r="J11" s="27" t="s">
        <v>207</v>
      </c>
      <c r="K11" s="27">
        <f t="shared" ref="K11:K13" si="8">IF(J11="Y",$B11,0)</f>
        <v>5</v>
      </c>
      <c r="L11" s="27" t="s">
        <v>207</v>
      </c>
      <c r="M11" s="27">
        <f t="shared" ref="M11:M13" si="9">IF(L11="Y",$B11,0)</f>
        <v>5</v>
      </c>
      <c r="N11" s="27" t="s">
        <v>208</v>
      </c>
      <c r="O11" s="27">
        <f t="shared" ref="O11:O13" si="10">IF(N11="Y",$B11,0)</f>
        <v>0</v>
      </c>
    </row>
    <row r="12" spans="1:15" x14ac:dyDescent="0.25">
      <c r="A12" s="12" t="s">
        <v>446</v>
      </c>
      <c r="B12" s="13">
        <v>10</v>
      </c>
      <c r="C12" s="35">
        <f t="shared" si="4"/>
        <v>4.6511627906976744E-2</v>
      </c>
      <c r="D12" s="27" t="s">
        <v>207</v>
      </c>
      <c r="E12" s="27">
        <f t="shared" si="5"/>
        <v>10</v>
      </c>
      <c r="F12" s="27" t="s">
        <v>208</v>
      </c>
      <c r="G12" s="27">
        <f t="shared" si="6"/>
        <v>0</v>
      </c>
      <c r="H12" s="27" t="s">
        <v>207</v>
      </c>
      <c r="I12" s="27">
        <f t="shared" si="7"/>
        <v>10</v>
      </c>
      <c r="J12" s="27" t="s">
        <v>207</v>
      </c>
      <c r="K12" s="27">
        <f t="shared" si="8"/>
        <v>10</v>
      </c>
      <c r="L12" s="27" t="s">
        <v>207</v>
      </c>
      <c r="M12" s="27">
        <f t="shared" si="9"/>
        <v>10</v>
      </c>
      <c r="N12" s="27" t="s">
        <v>208</v>
      </c>
      <c r="O12" s="27">
        <f t="shared" si="10"/>
        <v>0</v>
      </c>
    </row>
    <row r="13" spans="1:15" x14ac:dyDescent="0.25">
      <c r="A13" s="12" t="s">
        <v>458</v>
      </c>
      <c r="B13" s="13">
        <v>5</v>
      </c>
      <c r="C13" s="35">
        <f t="shared" si="4"/>
        <v>2.3255813953488372E-2</v>
      </c>
      <c r="D13" s="27" t="s">
        <v>207</v>
      </c>
      <c r="E13" s="27">
        <f t="shared" si="5"/>
        <v>5</v>
      </c>
      <c r="F13" s="27" t="s">
        <v>208</v>
      </c>
      <c r="G13" s="27">
        <f>IF(F13="Y",E13,0)</f>
        <v>0</v>
      </c>
      <c r="H13" s="27" t="s">
        <v>207</v>
      </c>
      <c r="I13" s="27">
        <f t="shared" si="7"/>
        <v>5</v>
      </c>
      <c r="J13" s="27" t="s">
        <v>207</v>
      </c>
      <c r="K13" s="27">
        <f t="shared" si="8"/>
        <v>5</v>
      </c>
      <c r="L13" s="27" t="s">
        <v>208</v>
      </c>
      <c r="M13" s="27">
        <f t="shared" si="9"/>
        <v>0</v>
      </c>
      <c r="N13" s="27" t="s">
        <v>208</v>
      </c>
      <c r="O13" s="27">
        <f t="shared" si="10"/>
        <v>0</v>
      </c>
    </row>
    <row r="14" spans="1:15" x14ac:dyDescent="0.25">
      <c r="A14" s="12" t="s">
        <v>459</v>
      </c>
      <c r="B14" s="13">
        <v>15</v>
      </c>
      <c r="C14" s="35">
        <f t="shared" si="4"/>
        <v>6.9767441860465115E-2</v>
      </c>
      <c r="D14" s="36">
        <v>0.7</v>
      </c>
      <c r="E14" s="27">
        <f t="shared" ref="E14:E16" si="11">D14*B14</f>
        <v>10.5</v>
      </c>
      <c r="F14" s="36">
        <v>0</v>
      </c>
      <c r="G14" s="27">
        <f>F14*E14</f>
        <v>0</v>
      </c>
      <c r="H14" s="36">
        <v>0.6</v>
      </c>
      <c r="I14" s="27">
        <f t="shared" ref="I14:I16" si="12">H14*$B14</f>
        <v>9</v>
      </c>
      <c r="J14" s="36">
        <v>1</v>
      </c>
      <c r="K14" s="27">
        <f t="shared" ref="K14:K16" si="13">J14*$B14</f>
        <v>15</v>
      </c>
      <c r="L14" s="36">
        <v>0.55000000000000004</v>
      </c>
      <c r="M14" s="27">
        <f t="shared" ref="M14:M16" si="14">L14*$B14</f>
        <v>8.25</v>
      </c>
      <c r="N14" s="36">
        <v>0</v>
      </c>
      <c r="O14" s="27">
        <f t="shared" ref="O14:O16" si="15">N14*$B14</f>
        <v>0</v>
      </c>
    </row>
    <row r="15" spans="1:15" x14ac:dyDescent="0.25">
      <c r="A15" s="12" t="s">
        <v>460</v>
      </c>
      <c r="B15" s="13">
        <v>5</v>
      </c>
      <c r="C15" s="35">
        <f t="shared" si="4"/>
        <v>2.3255813953488372E-2</v>
      </c>
      <c r="D15" s="36">
        <v>0.7</v>
      </c>
      <c r="E15" s="27">
        <f t="shared" si="11"/>
        <v>3.5</v>
      </c>
      <c r="F15" s="36">
        <v>0.1</v>
      </c>
      <c r="G15" s="27">
        <f>F15*B15</f>
        <v>0.5</v>
      </c>
      <c r="H15" s="36">
        <v>0.4</v>
      </c>
      <c r="I15" s="27">
        <f t="shared" si="12"/>
        <v>2</v>
      </c>
      <c r="J15" s="36">
        <v>0.75</v>
      </c>
      <c r="K15" s="27">
        <f t="shared" si="13"/>
        <v>3.75</v>
      </c>
      <c r="L15" s="36">
        <v>0.45</v>
      </c>
      <c r="M15" s="27">
        <f t="shared" si="14"/>
        <v>2.25</v>
      </c>
      <c r="N15" s="36">
        <v>0.4</v>
      </c>
      <c r="O15" s="27">
        <f t="shared" si="15"/>
        <v>2</v>
      </c>
    </row>
    <row r="16" spans="1:15" x14ac:dyDescent="0.25">
      <c r="A16" s="12" t="s">
        <v>461</v>
      </c>
      <c r="B16" s="13">
        <v>5</v>
      </c>
      <c r="C16" s="38">
        <f t="shared" si="4"/>
        <v>2.3255813953488372E-2</v>
      </c>
      <c r="D16" s="36">
        <v>0</v>
      </c>
      <c r="E16" s="27">
        <f t="shared" si="11"/>
        <v>0</v>
      </c>
      <c r="F16" s="36">
        <v>0</v>
      </c>
      <c r="G16" s="27">
        <f>F16*E16</f>
        <v>0</v>
      </c>
      <c r="H16" s="36">
        <v>0</v>
      </c>
      <c r="I16" s="27">
        <f t="shared" si="12"/>
        <v>0</v>
      </c>
      <c r="J16" s="36">
        <v>0.6</v>
      </c>
      <c r="K16" s="27">
        <f t="shared" si="13"/>
        <v>3</v>
      </c>
      <c r="L16" s="36">
        <v>0</v>
      </c>
      <c r="M16" s="27">
        <f t="shared" si="14"/>
        <v>0</v>
      </c>
      <c r="N16" s="36">
        <v>0</v>
      </c>
      <c r="O16" s="27">
        <f t="shared" si="15"/>
        <v>0</v>
      </c>
    </row>
    <row r="17" spans="1:15" ht="19.5" x14ac:dyDescent="0.3">
      <c r="A17" s="8" t="s">
        <v>27</v>
      </c>
      <c r="B17" s="20"/>
      <c r="C17" s="35">
        <f>SUM(C11:C16)</f>
        <v>0.20930232558139533</v>
      </c>
    </row>
    <row r="18" spans="1:15" x14ac:dyDescent="0.25">
      <c r="A18" s="12" t="s">
        <v>316</v>
      </c>
      <c r="B18" s="13">
        <v>20</v>
      </c>
      <c r="C18" s="35">
        <f t="shared" ref="C18:C24" si="16">B18/$B$3</f>
        <v>9.3023255813953487E-2</v>
      </c>
      <c r="D18" s="36">
        <v>1</v>
      </c>
      <c r="E18" s="27">
        <f t="shared" ref="E18:E19" si="17">D18*B18</f>
        <v>20</v>
      </c>
      <c r="F18" s="36">
        <v>0.2</v>
      </c>
      <c r="G18" s="27">
        <f t="shared" ref="G18:G19" si="18">F18*E18</f>
        <v>4</v>
      </c>
      <c r="H18" s="36">
        <v>1</v>
      </c>
      <c r="I18" s="27">
        <f t="shared" ref="I18:I19" si="19">H18*$B18</f>
        <v>20</v>
      </c>
      <c r="J18" s="36">
        <v>1</v>
      </c>
      <c r="K18" s="27">
        <f t="shared" ref="K18:K19" si="20">J18*$B18</f>
        <v>20</v>
      </c>
      <c r="L18" s="36">
        <v>1</v>
      </c>
      <c r="M18" s="27">
        <f t="shared" ref="M18:M19" si="21">L18*$B18</f>
        <v>20</v>
      </c>
      <c r="N18" s="36">
        <v>0.8</v>
      </c>
      <c r="O18" s="27">
        <f t="shared" ref="O18:O19" si="22">N18*$B18</f>
        <v>16</v>
      </c>
    </row>
    <row r="19" spans="1:15" x14ac:dyDescent="0.25">
      <c r="A19" s="12" t="s">
        <v>317</v>
      </c>
      <c r="B19" s="13">
        <v>10</v>
      </c>
      <c r="C19" s="35">
        <f t="shared" si="16"/>
        <v>4.6511627906976744E-2</v>
      </c>
      <c r="D19" s="36">
        <v>0.7</v>
      </c>
      <c r="E19" s="27">
        <f t="shared" si="17"/>
        <v>7</v>
      </c>
      <c r="F19" s="36">
        <v>0</v>
      </c>
      <c r="G19" s="27">
        <f t="shared" si="18"/>
        <v>0</v>
      </c>
      <c r="H19" s="36">
        <v>0.7</v>
      </c>
      <c r="I19" s="27">
        <f t="shared" si="19"/>
        <v>7</v>
      </c>
      <c r="J19" s="36">
        <v>0.94</v>
      </c>
      <c r="K19" s="27">
        <f t="shared" si="20"/>
        <v>9.3999999999999986</v>
      </c>
      <c r="L19" s="36">
        <v>0.96</v>
      </c>
      <c r="M19" s="27">
        <f t="shared" si="21"/>
        <v>9.6</v>
      </c>
      <c r="N19" s="36">
        <v>0</v>
      </c>
      <c r="O19" s="27">
        <f t="shared" si="22"/>
        <v>0</v>
      </c>
    </row>
    <row r="20" spans="1:15" x14ac:dyDescent="0.25">
      <c r="A20" s="12" t="s">
        <v>318</v>
      </c>
      <c r="B20" s="13">
        <v>10</v>
      </c>
      <c r="C20" s="35">
        <f t="shared" si="16"/>
        <v>4.6511627906976744E-2</v>
      </c>
      <c r="D20" s="27" t="s">
        <v>207</v>
      </c>
      <c r="E20" s="27">
        <f t="shared" ref="E20:E21" si="23">IF(D20="Y",B20,0)</f>
        <v>10</v>
      </c>
      <c r="F20" s="27" t="s">
        <v>207</v>
      </c>
      <c r="G20" s="27">
        <f t="shared" ref="G20:G21" si="24">IF(F20="Y",E20,0)</f>
        <v>10</v>
      </c>
      <c r="H20" s="27" t="s">
        <v>207</v>
      </c>
      <c r="I20" s="27">
        <f t="shared" ref="I20:I21" si="25">IF(H20="Y",$B20,0)</f>
        <v>10</v>
      </c>
      <c r="J20" s="27" t="s">
        <v>208</v>
      </c>
      <c r="K20" s="27">
        <f t="shared" ref="K20:K21" si="26">IF(J20="Y",$B20,0)</f>
        <v>0</v>
      </c>
      <c r="L20" s="27" t="s">
        <v>209</v>
      </c>
      <c r="M20" s="27">
        <f t="shared" ref="M20:M21" si="27">IF(L20="Y",$B20,0)</f>
        <v>10</v>
      </c>
      <c r="N20" s="27" t="s">
        <v>209</v>
      </c>
      <c r="O20" s="27">
        <f t="shared" ref="O20:O21" si="28">IF(N20="Y",$B20,0)</f>
        <v>10</v>
      </c>
    </row>
    <row r="21" spans="1:15" ht="15.75" customHeight="1" x14ac:dyDescent="0.25">
      <c r="A21" s="12" t="s">
        <v>319</v>
      </c>
      <c r="B21" s="13">
        <v>10</v>
      </c>
      <c r="C21" s="35">
        <f t="shared" si="16"/>
        <v>4.6511627906976744E-2</v>
      </c>
      <c r="D21" s="27" t="s">
        <v>207</v>
      </c>
      <c r="E21" s="27">
        <f t="shared" si="23"/>
        <v>10</v>
      </c>
      <c r="F21" s="27" t="s">
        <v>208</v>
      </c>
      <c r="G21" s="27">
        <f t="shared" si="24"/>
        <v>0</v>
      </c>
      <c r="H21" s="27" t="s">
        <v>207</v>
      </c>
      <c r="I21" s="27">
        <f t="shared" si="25"/>
        <v>10</v>
      </c>
      <c r="J21" s="27" t="s">
        <v>207</v>
      </c>
      <c r="K21" s="27">
        <f t="shared" si="26"/>
        <v>10</v>
      </c>
      <c r="L21" s="27" t="s">
        <v>207</v>
      </c>
      <c r="M21" s="27">
        <f t="shared" si="27"/>
        <v>10</v>
      </c>
      <c r="N21" s="27" t="s">
        <v>207</v>
      </c>
      <c r="O21" s="27">
        <f t="shared" si="28"/>
        <v>10</v>
      </c>
    </row>
    <row r="22" spans="1:15" ht="15.75" customHeight="1" x14ac:dyDescent="0.25">
      <c r="A22" s="12" t="s">
        <v>320</v>
      </c>
      <c r="B22" s="13">
        <v>10</v>
      </c>
      <c r="C22" s="35">
        <f t="shared" si="16"/>
        <v>4.6511627906976744E-2</v>
      </c>
      <c r="D22" s="36">
        <v>0</v>
      </c>
      <c r="E22" s="27">
        <f t="shared" ref="E22:E24" si="29">D22*B22</f>
        <v>0</v>
      </c>
      <c r="F22" s="36">
        <v>0</v>
      </c>
      <c r="G22" s="27">
        <f>F22*B22</f>
        <v>0</v>
      </c>
      <c r="H22" s="36">
        <v>0</v>
      </c>
      <c r="I22" s="27">
        <f t="shared" ref="I22:I24" si="30">H22*$B22</f>
        <v>0</v>
      </c>
      <c r="J22" s="36">
        <v>0.7</v>
      </c>
      <c r="K22" s="27">
        <f t="shared" ref="K22:K24" si="31">J22*$B22</f>
        <v>7</v>
      </c>
      <c r="L22" s="36">
        <v>0.8</v>
      </c>
      <c r="M22" s="27">
        <f t="shared" ref="M22:M24" si="32">L22*$B22</f>
        <v>8</v>
      </c>
      <c r="N22" s="36">
        <v>0</v>
      </c>
      <c r="O22" s="27">
        <f t="shared" ref="O22:O24" si="33">N22*$B22</f>
        <v>0</v>
      </c>
    </row>
    <row r="23" spans="1:15" ht="15.75" customHeight="1" x14ac:dyDescent="0.25">
      <c r="A23" s="12" t="s">
        <v>321</v>
      </c>
      <c r="B23" s="13">
        <v>5</v>
      </c>
      <c r="C23" s="35">
        <f t="shared" si="16"/>
        <v>2.3255813953488372E-2</v>
      </c>
      <c r="D23" s="36">
        <v>1</v>
      </c>
      <c r="E23" s="27">
        <f t="shared" si="29"/>
        <v>5</v>
      </c>
      <c r="F23" s="36">
        <v>0</v>
      </c>
      <c r="G23" s="27">
        <f t="shared" ref="G23:G24" si="34">F23*E23</f>
        <v>0</v>
      </c>
      <c r="H23" s="36">
        <v>0</v>
      </c>
      <c r="I23" s="27">
        <f t="shared" si="30"/>
        <v>0</v>
      </c>
      <c r="J23" s="36">
        <v>0</v>
      </c>
      <c r="K23" s="27">
        <f t="shared" si="31"/>
        <v>0</v>
      </c>
      <c r="L23" s="36">
        <v>0</v>
      </c>
      <c r="M23" s="27">
        <f t="shared" si="32"/>
        <v>0</v>
      </c>
      <c r="N23" s="36">
        <v>0</v>
      </c>
      <c r="O23" s="27">
        <f t="shared" si="33"/>
        <v>0</v>
      </c>
    </row>
    <row r="24" spans="1:15" ht="15.75" customHeight="1" x14ac:dyDescent="0.25">
      <c r="A24" s="12" t="s">
        <v>322</v>
      </c>
      <c r="B24" s="13">
        <v>5</v>
      </c>
      <c r="C24" s="38">
        <f t="shared" si="16"/>
        <v>2.3255813953488372E-2</v>
      </c>
      <c r="D24" s="36">
        <v>1</v>
      </c>
      <c r="E24" s="27">
        <f t="shared" si="29"/>
        <v>5</v>
      </c>
      <c r="F24" s="36">
        <v>0</v>
      </c>
      <c r="G24" s="27">
        <f t="shared" si="34"/>
        <v>0</v>
      </c>
      <c r="H24" s="36">
        <v>0</v>
      </c>
      <c r="I24" s="27">
        <f t="shared" si="30"/>
        <v>0</v>
      </c>
      <c r="J24" s="36">
        <v>1</v>
      </c>
      <c r="K24" s="27">
        <f t="shared" si="31"/>
        <v>5</v>
      </c>
      <c r="L24" s="36">
        <v>1</v>
      </c>
      <c r="M24" s="27">
        <f t="shared" si="32"/>
        <v>5</v>
      </c>
      <c r="N24" s="36">
        <v>0</v>
      </c>
      <c r="O24" s="27">
        <f t="shared" si="33"/>
        <v>0</v>
      </c>
    </row>
    <row r="25" spans="1:15" ht="15.75" customHeight="1" x14ac:dyDescent="0.25">
      <c r="A25" s="12"/>
      <c r="B25" s="13"/>
      <c r="C25" s="35">
        <f>SUM(C18:C24)</f>
        <v>0.32558139534883718</v>
      </c>
      <c r="D25" s="36"/>
      <c r="E25" s="27"/>
      <c r="F25" s="36"/>
      <c r="G25" s="27"/>
      <c r="H25" s="36"/>
      <c r="I25" s="27"/>
      <c r="J25" s="36"/>
      <c r="K25" s="27"/>
      <c r="L25" s="36"/>
      <c r="M25" s="27"/>
      <c r="N25" s="36"/>
      <c r="O25" s="27"/>
    </row>
    <row r="26" spans="1:15" ht="15.75" customHeight="1" x14ac:dyDescent="0.3">
      <c r="A26" s="8" t="s">
        <v>462</v>
      </c>
      <c r="B26" s="7"/>
      <c r="C26" s="35"/>
    </row>
    <row r="27" spans="1:15" ht="15.75" customHeight="1" x14ac:dyDescent="0.25">
      <c r="A27" s="12" t="s">
        <v>324</v>
      </c>
      <c r="B27" s="13">
        <v>50</v>
      </c>
      <c r="C27" s="35">
        <f>B27/$B$3</f>
        <v>0.23255813953488372</v>
      </c>
      <c r="D27" s="36">
        <v>1</v>
      </c>
      <c r="E27" s="27">
        <f>D27*$B$27</f>
        <v>50</v>
      </c>
      <c r="F27" s="36">
        <v>0.1</v>
      </c>
      <c r="G27" s="27">
        <f>F27*$B$27</f>
        <v>5</v>
      </c>
      <c r="H27" s="36">
        <v>0.9</v>
      </c>
      <c r="I27" s="27">
        <f>H27*$B27</f>
        <v>45</v>
      </c>
      <c r="J27" s="36">
        <v>0.75</v>
      </c>
      <c r="K27" s="27">
        <f>J27*$B27</f>
        <v>37.5</v>
      </c>
      <c r="L27" s="36">
        <v>0.9</v>
      </c>
      <c r="M27" s="27">
        <f>L27*$B27</f>
        <v>45</v>
      </c>
      <c r="N27" s="36">
        <v>0.9</v>
      </c>
      <c r="O27" s="27">
        <f>N27*$B27</f>
        <v>45</v>
      </c>
    </row>
    <row r="28" spans="1:15" ht="15.75" customHeight="1" x14ac:dyDescent="0.25">
      <c r="B28" s="7"/>
      <c r="C28" s="61"/>
    </row>
    <row r="29" spans="1:15" ht="15.75" customHeight="1" x14ac:dyDescent="0.3">
      <c r="A29" s="8" t="s">
        <v>455</v>
      </c>
      <c r="B29" s="27">
        <f>SUM(B5:B9)</f>
        <v>50</v>
      </c>
      <c r="C29" s="27"/>
      <c r="D29" s="41">
        <f>SUM(E5:E9)/$B29</f>
        <v>0.96</v>
      </c>
      <c r="F29" s="41">
        <f>SUM(G5:G9)/$B29</f>
        <v>0.496</v>
      </c>
      <c r="H29" s="41">
        <f>SUM(I5:I9)/$B29</f>
        <v>0.6</v>
      </c>
      <c r="J29" s="41">
        <f>SUM(K5:K9)/$B29</f>
        <v>0.88</v>
      </c>
      <c r="L29" s="41">
        <f>SUM(M5:M9)/$B29</f>
        <v>0.8</v>
      </c>
      <c r="N29" s="41">
        <f>SUM(O5:O9)/$B29</f>
        <v>0.4</v>
      </c>
    </row>
    <row r="30" spans="1:15" ht="15.75" customHeight="1" x14ac:dyDescent="0.3">
      <c r="A30" s="8" t="s">
        <v>457</v>
      </c>
      <c r="B30" s="27">
        <f>SUM(B11:B16)</f>
        <v>45</v>
      </c>
      <c r="C30" s="27"/>
      <c r="D30" s="41">
        <f>SUM(E11:E16)/$B30</f>
        <v>0.75555555555555554</v>
      </c>
      <c r="F30" s="41">
        <f>SUM(G11:G16)/$B30</f>
        <v>1.1111111111111112E-2</v>
      </c>
      <c r="H30" s="41">
        <f>SUM(I11:I16)/$B30</f>
        <v>0.68888888888888888</v>
      </c>
      <c r="J30" s="41">
        <f>SUM(K11:K16)/$B30</f>
        <v>0.92777777777777781</v>
      </c>
      <c r="L30" s="41">
        <f>SUM(M11:M16)/$B30</f>
        <v>0.56666666666666665</v>
      </c>
      <c r="N30" s="41">
        <f>SUM(O11:O16)/$B30</f>
        <v>4.4444444444444446E-2</v>
      </c>
    </row>
    <row r="31" spans="1:15" ht="15.75" customHeight="1" x14ac:dyDescent="0.3">
      <c r="A31" s="8" t="s">
        <v>27</v>
      </c>
      <c r="B31" s="27">
        <f>SUM(B18:B24)</f>
        <v>70</v>
      </c>
      <c r="C31" s="27"/>
      <c r="D31" s="41">
        <f>SUM(E18:E24)/$B31</f>
        <v>0.81428571428571428</v>
      </c>
      <c r="F31" s="41">
        <f>SUM(G18:G24)/$B31</f>
        <v>0.2</v>
      </c>
      <c r="H31" s="41">
        <f>SUM(I18:I24)/$B31</f>
        <v>0.67142857142857137</v>
      </c>
      <c r="J31" s="41">
        <f>SUM(K18:K24)/$B31</f>
        <v>0.73428571428571432</v>
      </c>
      <c r="L31" s="41">
        <f>SUM(M18:M24)/$B31</f>
        <v>0.89428571428571435</v>
      </c>
      <c r="N31" s="41">
        <f>SUM(O18:O24)/$B31</f>
        <v>0.51428571428571423</v>
      </c>
    </row>
    <row r="32" spans="1:15" ht="15.75" customHeight="1" x14ac:dyDescent="0.3">
      <c r="A32" s="8" t="s">
        <v>462</v>
      </c>
      <c r="B32" s="27">
        <f>B27</f>
        <v>50</v>
      </c>
      <c r="C32" s="27"/>
      <c r="D32" s="41">
        <f>D27</f>
        <v>1</v>
      </c>
      <c r="F32" s="41">
        <f>F27</f>
        <v>0.1</v>
      </c>
      <c r="H32" s="41">
        <f>H27</f>
        <v>0.9</v>
      </c>
      <c r="J32" s="41">
        <f>J27</f>
        <v>0.75</v>
      </c>
      <c r="L32" s="41">
        <f>L27</f>
        <v>0.9</v>
      </c>
      <c r="N32" s="41">
        <f>N27</f>
        <v>0.9</v>
      </c>
    </row>
    <row r="33" spans="2:3" ht="15.75" customHeight="1" x14ac:dyDescent="0.25">
      <c r="B33" s="27"/>
      <c r="C33" s="27"/>
    </row>
    <row r="34" spans="2:3" ht="15.75" customHeight="1" x14ac:dyDescent="0.25">
      <c r="B34" s="27"/>
      <c r="C34" s="27"/>
    </row>
    <row r="35" spans="2:3" ht="15.75" customHeight="1" x14ac:dyDescent="0.25">
      <c r="B35" s="27"/>
      <c r="C35" s="27"/>
    </row>
    <row r="36" spans="2:3" ht="15.75" customHeight="1" x14ac:dyDescent="0.25">
      <c r="B36" s="27"/>
      <c r="C36" s="27"/>
    </row>
    <row r="37" spans="2:3" ht="15.75" customHeight="1" x14ac:dyDescent="0.25">
      <c r="B37" s="27"/>
      <c r="C37" s="27"/>
    </row>
    <row r="38" spans="2:3" ht="15.75" customHeight="1" x14ac:dyDescent="0.25">
      <c r="B38" s="27"/>
      <c r="C38" s="27"/>
    </row>
    <row r="39" spans="2:3" ht="15.75" customHeight="1" x14ac:dyDescent="0.25">
      <c r="B39" s="27"/>
      <c r="C39" s="27"/>
    </row>
    <row r="40" spans="2:3" ht="15.75" customHeight="1" x14ac:dyDescent="0.25">
      <c r="B40" s="27"/>
      <c r="C40" s="27"/>
    </row>
    <row r="41" spans="2:3" ht="15.75" customHeight="1" x14ac:dyDescent="0.25">
      <c r="B41" s="27"/>
      <c r="C41" s="27"/>
    </row>
    <row r="42" spans="2:3" ht="15.75" customHeight="1" x14ac:dyDescent="0.25">
      <c r="B42" s="27"/>
      <c r="C42" s="27"/>
    </row>
    <row r="43" spans="2:3" ht="15.75" customHeight="1" x14ac:dyDescent="0.25">
      <c r="B43" s="27"/>
      <c r="C43" s="27"/>
    </row>
    <row r="44" spans="2:3" ht="15.75" customHeight="1" x14ac:dyDescent="0.25">
      <c r="B44" s="27"/>
      <c r="C44" s="27"/>
    </row>
    <row r="45" spans="2:3" ht="15.75" customHeight="1" x14ac:dyDescent="0.25">
      <c r="B45" s="27"/>
      <c r="C45" s="27"/>
    </row>
    <row r="46" spans="2:3" ht="15.75" customHeight="1" x14ac:dyDescent="0.25">
      <c r="B46" s="27"/>
      <c r="C46" s="27"/>
    </row>
    <row r="47" spans="2:3" ht="15.75" customHeight="1" x14ac:dyDescent="0.25">
      <c r="B47" s="27"/>
      <c r="C47" s="27"/>
    </row>
    <row r="48" spans="2:3" ht="15.75" customHeight="1" x14ac:dyDescent="0.25">
      <c r="B48" s="27"/>
      <c r="C48" s="27"/>
    </row>
    <row r="49" spans="2:3" ht="15.75" customHeight="1" x14ac:dyDescent="0.25">
      <c r="B49" s="27"/>
      <c r="C49" s="27"/>
    </row>
    <row r="50" spans="2:3" ht="15.75" customHeight="1" x14ac:dyDescent="0.25">
      <c r="B50" s="27"/>
      <c r="C50" s="27"/>
    </row>
    <row r="51" spans="2:3" ht="15.75" customHeight="1" x14ac:dyDescent="0.25">
      <c r="B51" s="27"/>
      <c r="C51" s="27"/>
    </row>
    <row r="52" spans="2:3" ht="15.75" customHeight="1" x14ac:dyDescent="0.25">
      <c r="B52" s="27"/>
      <c r="C52" s="27"/>
    </row>
    <row r="53" spans="2:3" ht="15.75" customHeight="1" x14ac:dyDescent="0.25">
      <c r="B53" s="27"/>
      <c r="C53" s="27"/>
    </row>
    <row r="54" spans="2:3" ht="15.75" customHeight="1" x14ac:dyDescent="0.25">
      <c r="B54" s="27"/>
      <c r="C54" s="27"/>
    </row>
    <row r="55" spans="2:3" ht="15.75" customHeight="1" x14ac:dyDescent="0.25">
      <c r="B55" s="27"/>
      <c r="C55" s="27"/>
    </row>
    <row r="56" spans="2:3" ht="15.75" customHeight="1" x14ac:dyDescent="0.25">
      <c r="B56" s="27"/>
      <c r="C56" s="27"/>
    </row>
    <row r="57" spans="2:3" ht="15.75" customHeight="1" x14ac:dyDescent="0.25">
      <c r="B57" s="27"/>
      <c r="C57" s="27"/>
    </row>
    <row r="58" spans="2:3" ht="15.75" customHeight="1" x14ac:dyDescent="0.25">
      <c r="B58" s="27"/>
      <c r="C58" s="27"/>
    </row>
    <row r="59" spans="2:3" ht="15.75" customHeight="1" x14ac:dyDescent="0.25">
      <c r="B59" s="27"/>
      <c r="C59" s="27"/>
    </row>
    <row r="60" spans="2:3" ht="15.75" customHeight="1" x14ac:dyDescent="0.25">
      <c r="B60" s="27"/>
      <c r="C60" s="27"/>
    </row>
    <row r="61" spans="2:3" ht="15.75" customHeight="1" x14ac:dyDescent="0.25">
      <c r="B61" s="27"/>
      <c r="C61" s="27"/>
    </row>
    <row r="62" spans="2:3" ht="15.75" customHeight="1" x14ac:dyDescent="0.25">
      <c r="B62" s="27"/>
      <c r="C62" s="27"/>
    </row>
    <row r="63" spans="2:3" ht="15.75" customHeight="1" x14ac:dyDescent="0.25">
      <c r="B63" s="27"/>
      <c r="C63" s="27"/>
    </row>
    <row r="64" spans="2:3" ht="15.75" customHeight="1" x14ac:dyDescent="0.25">
      <c r="B64" s="27"/>
      <c r="C64" s="27"/>
    </row>
    <row r="65" spans="2:3" ht="15.75" customHeight="1" x14ac:dyDescent="0.25">
      <c r="B65" s="27"/>
      <c r="C65" s="27"/>
    </row>
    <row r="66" spans="2:3" ht="15.75" customHeight="1" x14ac:dyDescent="0.25">
      <c r="B66" s="27"/>
      <c r="C66" s="27"/>
    </row>
    <row r="67" spans="2:3" ht="15.75" customHeight="1" x14ac:dyDescent="0.25">
      <c r="B67" s="27"/>
      <c r="C67" s="27"/>
    </row>
    <row r="68" spans="2:3" ht="15.75" customHeight="1" x14ac:dyDescent="0.25">
      <c r="B68" s="27"/>
      <c r="C68" s="27"/>
    </row>
    <row r="69" spans="2:3" ht="15.75" customHeight="1" x14ac:dyDescent="0.25">
      <c r="B69" s="27"/>
      <c r="C69" s="27"/>
    </row>
    <row r="70" spans="2:3" ht="15.75" customHeight="1" x14ac:dyDescent="0.25">
      <c r="B70" s="27"/>
      <c r="C70" s="27"/>
    </row>
    <row r="71" spans="2:3" ht="15.75" customHeight="1" x14ac:dyDescent="0.25">
      <c r="B71" s="27"/>
      <c r="C71" s="27"/>
    </row>
    <row r="72" spans="2:3" ht="15.75" customHeight="1" x14ac:dyDescent="0.25">
      <c r="B72" s="27"/>
      <c r="C72" s="27"/>
    </row>
    <row r="73" spans="2:3" ht="15.75" customHeight="1" x14ac:dyDescent="0.25">
      <c r="B73" s="27"/>
      <c r="C73" s="27"/>
    </row>
    <row r="74" spans="2:3" ht="15.75" customHeight="1" x14ac:dyDescent="0.25">
      <c r="B74" s="27"/>
      <c r="C74" s="27"/>
    </row>
    <row r="75" spans="2:3" ht="15.75" customHeight="1" x14ac:dyDescent="0.25">
      <c r="B75" s="27"/>
      <c r="C75" s="27"/>
    </row>
    <row r="76" spans="2:3" ht="15.75" customHeight="1" x14ac:dyDescent="0.25">
      <c r="B76" s="27"/>
      <c r="C76" s="27"/>
    </row>
    <row r="77" spans="2:3" ht="15.75" customHeight="1" x14ac:dyDescent="0.25">
      <c r="B77" s="27"/>
      <c r="C77" s="27"/>
    </row>
    <row r="78" spans="2:3" ht="15.75" customHeight="1" x14ac:dyDescent="0.25">
      <c r="B78" s="27"/>
      <c r="C78" s="27"/>
    </row>
    <row r="79" spans="2:3" ht="15.75" customHeight="1" x14ac:dyDescent="0.25">
      <c r="B79" s="27"/>
      <c r="C79" s="27"/>
    </row>
    <row r="80" spans="2:3" ht="15.75" customHeight="1" x14ac:dyDescent="0.25">
      <c r="B80" s="27"/>
      <c r="C80" s="27"/>
    </row>
    <row r="81" spans="2:3" ht="15.75" customHeight="1" x14ac:dyDescent="0.25">
      <c r="B81" s="27"/>
      <c r="C81" s="27"/>
    </row>
    <row r="82" spans="2:3" ht="15.75" customHeight="1" x14ac:dyDescent="0.25">
      <c r="B82" s="27"/>
      <c r="C82" s="27"/>
    </row>
    <row r="83" spans="2:3" ht="15.75" customHeight="1" x14ac:dyDescent="0.25">
      <c r="B83" s="27"/>
      <c r="C83" s="27"/>
    </row>
    <row r="84" spans="2:3" ht="15.75" customHeight="1" x14ac:dyDescent="0.25">
      <c r="B84" s="27"/>
      <c r="C84" s="27"/>
    </row>
    <row r="85" spans="2:3" ht="15.75" customHeight="1" x14ac:dyDescent="0.25">
      <c r="B85" s="27"/>
      <c r="C85" s="27"/>
    </row>
    <row r="86" spans="2:3" ht="15.75" customHeight="1" x14ac:dyDescent="0.25">
      <c r="B86" s="27"/>
      <c r="C86" s="27"/>
    </row>
    <row r="87" spans="2:3" ht="15.75" customHeight="1" x14ac:dyDescent="0.25">
      <c r="B87" s="27"/>
      <c r="C87" s="27"/>
    </row>
    <row r="88" spans="2:3" ht="15.75" customHeight="1" x14ac:dyDescent="0.25">
      <c r="B88" s="27"/>
      <c r="C88" s="27"/>
    </row>
    <row r="89" spans="2:3" ht="15.75" customHeight="1" x14ac:dyDescent="0.25">
      <c r="B89" s="27"/>
      <c r="C89" s="27"/>
    </row>
    <row r="90" spans="2:3" ht="15.75" customHeight="1" x14ac:dyDescent="0.25">
      <c r="B90" s="27"/>
      <c r="C90" s="27"/>
    </row>
    <row r="91" spans="2:3" ht="15.75" customHeight="1" x14ac:dyDescent="0.25">
      <c r="B91" s="27"/>
      <c r="C91" s="27"/>
    </row>
    <row r="92" spans="2:3" ht="15.75" customHeight="1" x14ac:dyDescent="0.25">
      <c r="B92" s="27"/>
      <c r="C92" s="27"/>
    </row>
    <row r="93" spans="2:3" ht="15.75" customHeight="1" x14ac:dyDescent="0.25">
      <c r="B93" s="27"/>
      <c r="C93" s="27"/>
    </row>
    <row r="94" spans="2:3" ht="15.75" customHeight="1" x14ac:dyDescent="0.25">
      <c r="B94" s="27"/>
      <c r="C94" s="27"/>
    </row>
    <row r="95" spans="2:3" ht="15.75" customHeight="1" x14ac:dyDescent="0.25">
      <c r="B95" s="27"/>
      <c r="C95" s="27"/>
    </row>
    <row r="96" spans="2:3" ht="15.75" customHeight="1" x14ac:dyDescent="0.25">
      <c r="B96" s="27"/>
      <c r="C96" s="27"/>
    </row>
    <row r="97" spans="2:3" ht="15.75" customHeight="1" x14ac:dyDescent="0.25">
      <c r="B97" s="27"/>
      <c r="C97" s="27"/>
    </row>
    <row r="98" spans="2:3" ht="15.75" customHeight="1" x14ac:dyDescent="0.25">
      <c r="B98" s="27"/>
      <c r="C98" s="27"/>
    </row>
    <row r="99" spans="2:3" ht="15.75" customHeight="1" x14ac:dyDescent="0.25">
      <c r="B99" s="27"/>
      <c r="C99" s="27"/>
    </row>
    <row r="100" spans="2:3" ht="15.75" customHeight="1" x14ac:dyDescent="0.25">
      <c r="B100" s="27"/>
      <c r="C100" s="27"/>
    </row>
    <row r="101" spans="2:3" ht="15.75" customHeight="1" x14ac:dyDescent="0.25">
      <c r="B101" s="27"/>
      <c r="C101" s="27"/>
    </row>
    <row r="102" spans="2:3" ht="15.75" customHeight="1" x14ac:dyDescent="0.25">
      <c r="B102" s="27"/>
      <c r="C102" s="27"/>
    </row>
    <row r="103" spans="2:3" ht="15.75" customHeight="1" x14ac:dyDescent="0.25">
      <c r="B103" s="27"/>
      <c r="C103" s="27"/>
    </row>
    <row r="104" spans="2:3" ht="15.75" customHeight="1" x14ac:dyDescent="0.25">
      <c r="B104" s="27"/>
      <c r="C104" s="27"/>
    </row>
    <row r="105" spans="2:3" ht="15.75" customHeight="1" x14ac:dyDescent="0.25">
      <c r="B105" s="27"/>
      <c r="C105" s="27"/>
    </row>
    <row r="106" spans="2:3" ht="15.75" customHeight="1" x14ac:dyDescent="0.25">
      <c r="B106" s="27"/>
      <c r="C106" s="27"/>
    </row>
    <row r="107" spans="2:3" ht="15.75" customHeight="1" x14ac:dyDescent="0.25">
      <c r="B107" s="27"/>
      <c r="C107" s="27"/>
    </row>
    <row r="108" spans="2:3" ht="15.75" customHeight="1" x14ac:dyDescent="0.25">
      <c r="B108" s="27"/>
      <c r="C108" s="27"/>
    </row>
    <row r="109" spans="2:3" ht="15.75" customHeight="1" x14ac:dyDescent="0.25">
      <c r="B109" s="27"/>
      <c r="C109" s="27"/>
    </row>
    <row r="110" spans="2:3" ht="15.75" customHeight="1" x14ac:dyDescent="0.25">
      <c r="B110" s="27"/>
      <c r="C110" s="27"/>
    </row>
    <row r="111" spans="2:3" ht="15.75" customHeight="1" x14ac:dyDescent="0.25">
      <c r="B111" s="27"/>
      <c r="C111" s="27"/>
    </row>
    <row r="112" spans="2:3" ht="15.75" customHeight="1" x14ac:dyDescent="0.25">
      <c r="B112" s="27"/>
      <c r="C112" s="27"/>
    </row>
    <row r="113" spans="2:3" ht="15.75" customHeight="1" x14ac:dyDescent="0.25">
      <c r="B113" s="27"/>
      <c r="C113" s="27"/>
    </row>
    <row r="114" spans="2:3" ht="15.75" customHeight="1" x14ac:dyDescent="0.25">
      <c r="B114" s="27"/>
      <c r="C114" s="27"/>
    </row>
    <row r="115" spans="2:3" ht="15.75" customHeight="1" x14ac:dyDescent="0.25">
      <c r="B115" s="27"/>
      <c r="C115" s="27"/>
    </row>
    <row r="116" spans="2:3" ht="15.75" customHeight="1" x14ac:dyDescent="0.25">
      <c r="B116" s="27"/>
      <c r="C116" s="27"/>
    </row>
    <row r="117" spans="2:3" ht="15.75" customHeight="1" x14ac:dyDescent="0.25">
      <c r="B117" s="27"/>
      <c r="C117" s="27"/>
    </row>
    <row r="118" spans="2:3" ht="15.75" customHeight="1" x14ac:dyDescent="0.25">
      <c r="B118" s="27"/>
      <c r="C118" s="27"/>
    </row>
    <row r="119" spans="2:3" ht="15.75" customHeight="1" x14ac:dyDescent="0.25">
      <c r="B119" s="27"/>
      <c r="C119" s="27"/>
    </row>
    <row r="120" spans="2:3" ht="15.75" customHeight="1" x14ac:dyDescent="0.25">
      <c r="B120" s="27"/>
      <c r="C120" s="27"/>
    </row>
    <row r="121" spans="2:3" ht="15.75" customHeight="1" x14ac:dyDescent="0.25">
      <c r="B121" s="27"/>
      <c r="C121" s="27"/>
    </row>
    <row r="122" spans="2:3" ht="15.75" customHeight="1" x14ac:dyDescent="0.25">
      <c r="B122" s="27"/>
      <c r="C122" s="27"/>
    </row>
    <row r="123" spans="2:3" ht="15.75" customHeight="1" x14ac:dyDescent="0.25">
      <c r="B123" s="27"/>
      <c r="C123" s="27"/>
    </row>
    <row r="124" spans="2:3" ht="15.75" customHeight="1" x14ac:dyDescent="0.25">
      <c r="B124" s="27"/>
      <c r="C124" s="27"/>
    </row>
    <row r="125" spans="2:3" ht="15.75" customHeight="1" x14ac:dyDescent="0.25">
      <c r="B125" s="27"/>
      <c r="C125" s="27"/>
    </row>
    <row r="126" spans="2:3" ht="15.75" customHeight="1" x14ac:dyDescent="0.25">
      <c r="B126" s="27"/>
      <c r="C126" s="27"/>
    </row>
    <row r="127" spans="2:3" ht="15.75" customHeight="1" x14ac:dyDescent="0.25">
      <c r="B127" s="27"/>
      <c r="C127" s="27"/>
    </row>
    <row r="128" spans="2:3" ht="15.75" customHeight="1" x14ac:dyDescent="0.25">
      <c r="B128" s="27"/>
      <c r="C128" s="27"/>
    </row>
    <row r="129" spans="2:3" ht="15.75" customHeight="1" x14ac:dyDescent="0.25">
      <c r="B129" s="27"/>
      <c r="C129" s="27"/>
    </row>
    <row r="130" spans="2:3" ht="15.75" customHeight="1" x14ac:dyDescent="0.25">
      <c r="B130" s="27"/>
      <c r="C130" s="27"/>
    </row>
    <row r="131" spans="2:3" ht="15.75" customHeight="1" x14ac:dyDescent="0.25">
      <c r="B131" s="27"/>
      <c r="C131" s="27"/>
    </row>
    <row r="132" spans="2:3" ht="15.75" customHeight="1" x14ac:dyDescent="0.25">
      <c r="B132" s="27"/>
      <c r="C132" s="27"/>
    </row>
    <row r="133" spans="2:3" ht="15.75" customHeight="1" x14ac:dyDescent="0.25">
      <c r="B133" s="27"/>
      <c r="C133" s="27"/>
    </row>
    <row r="134" spans="2:3" ht="15.75" customHeight="1" x14ac:dyDescent="0.25">
      <c r="B134" s="27"/>
      <c r="C134" s="27"/>
    </row>
    <row r="135" spans="2:3" ht="15.75" customHeight="1" x14ac:dyDescent="0.25">
      <c r="B135" s="27"/>
      <c r="C135" s="27"/>
    </row>
    <row r="136" spans="2:3" ht="15.75" customHeight="1" x14ac:dyDescent="0.25">
      <c r="B136" s="27"/>
      <c r="C136" s="27"/>
    </row>
    <row r="137" spans="2:3" ht="15.75" customHeight="1" x14ac:dyDescent="0.25">
      <c r="B137" s="27"/>
      <c r="C137" s="27"/>
    </row>
    <row r="138" spans="2:3" ht="15.75" customHeight="1" x14ac:dyDescent="0.25">
      <c r="B138" s="27"/>
      <c r="C138" s="27"/>
    </row>
    <row r="139" spans="2:3" ht="15.75" customHeight="1" x14ac:dyDescent="0.25">
      <c r="B139" s="27"/>
      <c r="C139" s="27"/>
    </row>
    <row r="140" spans="2:3" ht="15.75" customHeight="1" x14ac:dyDescent="0.25">
      <c r="B140" s="27"/>
      <c r="C140" s="27"/>
    </row>
    <row r="141" spans="2:3" ht="15.75" customHeight="1" x14ac:dyDescent="0.25">
      <c r="B141" s="27"/>
      <c r="C141" s="27"/>
    </row>
    <row r="142" spans="2:3" ht="15.75" customHeight="1" x14ac:dyDescent="0.25">
      <c r="B142" s="27"/>
      <c r="C142" s="27"/>
    </row>
    <row r="143" spans="2:3" ht="15.75" customHeight="1" x14ac:dyDescent="0.25">
      <c r="B143" s="27"/>
      <c r="C143" s="27"/>
    </row>
    <row r="144" spans="2:3" ht="15.75" customHeight="1" x14ac:dyDescent="0.25">
      <c r="B144" s="27"/>
      <c r="C144" s="27"/>
    </row>
    <row r="145" spans="2:3" ht="15.75" customHeight="1" x14ac:dyDescent="0.25">
      <c r="B145" s="27"/>
      <c r="C145" s="27"/>
    </row>
    <row r="146" spans="2:3" ht="15.75" customHeight="1" x14ac:dyDescent="0.25">
      <c r="B146" s="27"/>
      <c r="C146" s="27"/>
    </row>
    <row r="147" spans="2:3" ht="15.75" customHeight="1" x14ac:dyDescent="0.25">
      <c r="B147" s="27"/>
      <c r="C147" s="27"/>
    </row>
    <row r="148" spans="2:3" ht="15.75" customHeight="1" x14ac:dyDescent="0.25">
      <c r="B148" s="27"/>
      <c r="C148" s="27"/>
    </row>
    <row r="149" spans="2:3" ht="15.75" customHeight="1" x14ac:dyDescent="0.25">
      <c r="B149" s="27"/>
      <c r="C149" s="27"/>
    </row>
    <row r="150" spans="2:3" ht="15.75" customHeight="1" x14ac:dyDescent="0.25">
      <c r="B150" s="27"/>
      <c r="C150" s="27"/>
    </row>
    <row r="151" spans="2:3" ht="15.75" customHeight="1" x14ac:dyDescent="0.25">
      <c r="B151" s="27"/>
      <c r="C151" s="27"/>
    </row>
    <row r="152" spans="2:3" ht="15.75" customHeight="1" x14ac:dyDescent="0.25">
      <c r="B152" s="27"/>
      <c r="C152" s="27"/>
    </row>
    <row r="153" spans="2:3" ht="15.75" customHeight="1" x14ac:dyDescent="0.25">
      <c r="B153" s="27"/>
      <c r="C153" s="27"/>
    </row>
    <row r="154" spans="2:3" ht="15.75" customHeight="1" x14ac:dyDescent="0.25">
      <c r="B154" s="27"/>
      <c r="C154" s="27"/>
    </row>
    <row r="155" spans="2:3" ht="15.75" customHeight="1" x14ac:dyDescent="0.25">
      <c r="B155" s="27"/>
      <c r="C155" s="27"/>
    </row>
    <row r="156" spans="2:3" ht="15.75" customHeight="1" x14ac:dyDescent="0.25">
      <c r="B156" s="27"/>
      <c r="C156" s="27"/>
    </row>
    <row r="157" spans="2:3" ht="15.75" customHeight="1" x14ac:dyDescent="0.25">
      <c r="B157" s="27"/>
      <c r="C157" s="27"/>
    </row>
    <row r="158" spans="2:3" ht="15.75" customHeight="1" x14ac:dyDescent="0.25">
      <c r="B158" s="27"/>
      <c r="C158" s="27"/>
    </row>
    <row r="159" spans="2:3" ht="15.75" customHeight="1" x14ac:dyDescent="0.25">
      <c r="B159" s="27"/>
      <c r="C159" s="27"/>
    </row>
    <row r="160" spans="2:3" ht="15.75" customHeight="1" x14ac:dyDescent="0.25">
      <c r="B160" s="27"/>
      <c r="C160" s="27"/>
    </row>
    <row r="161" spans="2:3" ht="15.75" customHeight="1" x14ac:dyDescent="0.25">
      <c r="B161" s="27"/>
      <c r="C161" s="27"/>
    </row>
    <row r="162" spans="2:3" ht="15.75" customHeight="1" x14ac:dyDescent="0.25">
      <c r="B162" s="27"/>
      <c r="C162" s="27"/>
    </row>
    <row r="163" spans="2:3" ht="15.75" customHeight="1" x14ac:dyDescent="0.25">
      <c r="B163" s="27"/>
      <c r="C163" s="27"/>
    </row>
    <row r="164" spans="2:3" ht="15.75" customHeight="1" x14ac:dyDescent="0.25">
      <c r="B164" s="27"/>
      <c r="C164" s="27"/>
    </row>
    <row r="165" spans="2:3" ht="15.75" customHeight="1" x14ac:dyDescent="0.25">
      <c r="B165" s="27"/>
      <c r="C165" s="27"/>
    </row>
    <row r="166" spans="2:3" ht="15.75" customHeight="1" x14ac:dyDescent="0.25">
      <c r="B166" s="27"/>
      <c r="C166" s="27"/>
    </row>
    <row r="167" spans="2:3" ht="15.75" customHeight="1" x14ac:dyDescent="0.25">
      <c r="B167" s="27"/>
      <c r="C167" s="27"/>
    </row>
    <row r="168" spans="2:3" ht="15.75" customHeight="1" x14ac:dyDescent="0.25">
      <c r="B168" s="27"/>
      <c r="C168" s="27"/>
    </row>
    <row r="169" spans="2:3" ht="15.75" customHeight="1" x14ac:dyDescent="0.25">
      <c r="B169" s="27"/>
      <c r="C169" s="27"/>
    </row>
    <row r="170" spans="2:3" ht="15.75" customHeight="1" x14ac:dyDescent="0.25">
      <c r="B170" s="27"/>
      <c r="C170" s="27"/>
    </row>
    <row r="171" spans="2:3" ht="15.75" customHeight="1" x14ac:dyDescent="0.25">
      <c r="B171" s="27"/>
      <c r="C171" s="27"/>
    </row>
    <row r="172" spans="2:3" ht="15.75" customHeight="1" x14ac:dyDescent="0.25">
      <c r="B172" s="27"/>
      <c r="C172" s="27"/>
    </row>
    <row r="173" spans="2:3" ht="15.75" customHeight="1" x14ac:dyDescent="0.25">
      <c r="B173" s="27"/>
      <c r="C173" s="27"/>
    </row>
    <row r="174" spans="2:3" ht="15.75" customHeight="1" x14ac:dyDescent="0.25">
      <c r="B174" s="27"/>
      <c r="C174" s="27"/>
    </row>
    <row r="175" spans="2:3" ht="15.75" customHeight="1" x14ac:dyDescent="0.25">
      <c r="B175" s="27"/>
      <c r="C175" s="27"/>
    </row>
    <row r="176" spans="2:3" ht="15.75" customHeight="1" x14ac:dyDescent="0.25">
      <c r="B176" s="27"/>
      <c r="C176" s="27"/>
    </row>
    <row r="177" spans="2:3" ht="15.75" customHeight="1" x14ac:dyDescent="0.25">
      <c r="B177" s="27"/>
      <c r="C177" s="27"/>
    </row>
    <row r="178" spans="2:3" ht="15.75" customHeight="1" x14ac:dyDescent="0.25">
      <c r="B178" s="27"/>
      <c r="C178" s="27"/>
    </row>
    <row r="179" spans="2:3" ht="15.75" customHeight="1" x14ac:dyDescent="0.25">
      <c r="B179" s="27"/>
      <c r="C179" s="27"/>
    </row>
    <row r="180" spans="2:3" ht="15.75" customHeight="1" x14ac:dyDescent="0.25">
      <c r="B180" s="27"/>
      <c r="C180" s="27"/>
    </row>
    <row r="181" spans="2:3" ht="15.75" customHeight="1" x14ac:dyDescent="0.25">
      <c r="B181" s="27"/>
      <c r="C181" s="27"/>
    </row>
    <row r="182" spans="2:3" ht="15.75" customHeight="1" x14ac:dyDescent="0.25">
      <c r="B182" s="27"/>
      <c r="C182" s="27"/>
    </row>
    <row r="183" spans="2:3" ht="15.75" customHeight="1" x14ac:dyDescent="0.25">
      <c r="B183" s="27"/>
      <c r="C183" s="27"/>
    </row>
    <row r="184" spans="2:3" ht="15.75" customHeight="1" x14ac:dyDescent="0.25">
      <c r="B184" s="27"/>
      <c r="C184" s="27"/>
    </row>
    <row r="185" spans="2:3" ht="15.75" customHeight="1" x14ac:dyDescent="0.25">
      <c r="B185" s="27"/>
      <c r="C185" s="27"/>
    </row>
    <row r="186" spans="2:3" ht="15.75" customHeight="1" x14ac:dyDescent="0.25">
      <c r="B186" s="27"/>
      <c r="C186" s="27"/>
    </row>
    <row r="187" spans="2:3" ht="15.75" customHeight="1" x14ac:dyDescent="0.25">
      <c r="B187" s="27"/>
      <c r="C187" s="27"/>
    </row>
    <row r="188" spans="2:3" ht="15.75" customHeight="1" x14ac:dyDescent="0.25">
      <c r="B188" s="27"/>
      <c r="C188" s="27"/>
    </row>
    <row r="189" spans="2:3" ht="15.75" customHeight="1" x14ac:dyDescent="0.25">
      <c r="B189" s="27"/>
      <c r="C189" s="27"/>
    </row>
    <row r="190" spans="2:3" ht="15.75" customHeight="1" x14ac:dyDescent="0.25">
      <c r="B190" s="27"/>
      <c r="C190" s="27"/>
    </row>
    <row r="191" spans="2:3" ht="15.75" customHeight="1" x14ac:dyDescent="0.25">
      <c r="B191" s="27"/>
      <c r="C191" s="27"/>
    </row>
    <row r="192" spans="2:3" ht="15.75" customHeight="1" x14ac:dyDescent="0.25">
      <c r="B192" s="27"/>
      <c r="C192" s="27"/>
    </row>
    <row r="193" spans="2:3" ht="15.75" customHeight="1" x14ac:dyDescent="0.25">
      <c r="B193" s="27"/>
      <c r="C193" s="27"/>
    </row>
    <row r="194" spans="2:3" ht="15.75" customHeight="1" x14ac:dyDescent="0.25">
      <c r="B194" s="27"/>
      <c r="C194" s="27"/>
    </row>
    <row r="195" spans="2:3" ht="15.75" customHeight="1" x14ac:dyDescent="0.25">
      <c r="B195" s="27"/>
      <c r="C195" s="27"/>
    </row>
    <row r="196" spans="2:3" ht="15.75" customHeight="1" x14ac:dyDescent="0.25">
      <c r="B196" s="27"/>
      <c r="C196" s="27"/>
    </row>
    <row r="197" spans="2:3" ht="15.75" customHeight="1" x14ac:dyDescent="0.25">
      <c r="B197" s="27"/>
      <c r="C197" s="27"/>
    </row>
    <row r="198" spans="2:3" ht="15.75" customHeight="1" x14ac:dyDescent="0.25">
      <c r="B198" s="27"/>
      <c r="C198" s="27"/>
    </row>
    <row r="199" spans="2:3" ht="15.75" customHeight="1" x14ac:dyDescent="0.25">
      <c r="B199" s="27"/>
      <c r="C199" s="27"/>
    </row>
    <row r="200" spans="2:3" ht="15.75" customHeight="1" x14ac:dyDescent="0.25">
      <c r="B200" s="27"/>
      <c r="C200" s="27"/>
    </row>
    <row r="201" spans="2:3" ht="15.75" customHeight="1" x14ac:dyDescent="0.25">
      <c r="B201" s="27"/>
      <c r="C201" s="27"/>
    </row>
    <row r="202" spans="2:3" ht="15.75" customHeight="1" x14ac:dyDescent="0.25">
      <c r="B202" s="27"/>
      <c r="C202" s="27"/>
    </row>
    <row r="203" spans="2:3" ht="15.75" customHeight="1" x14ac:dyDescent="0.25">
      <c r="B203" s="27"/>
      <c r="C203" s="27"/>
    </row>
    <row r="204" spans="2:3" ht="15.75" customHeight="1" x14ac:dyDescent="0.25">
      <c r="B204" s="27"/>
      <c r="C204" s="27"/>
    </row>
    <row r="205" spans="2:3" ht="15.75" customHeight="1" x14ac:dyDescent="0.25">
      <c r="B205" s="27"/>
      <c r="C205" s="27"/>
    </row>
    <row r="206" spans="2:3" ht="15.75" customHeight="1" x14ac:dyDescent="0.25">
      <c r="B206" s="27"/>
      <c r="C206" s="27"/>
    </row>
    <row r="207" spans="2:3" ht="15.75" customHeight="1" x14ac:dyDescent="0.25">
      <c r="B207" s="27"/>
      <c r="C207" s="27"/>
    </row>
    <row r="208" spans="2:3" ht="15.75" customHeight="1" x14ac:dyDescent="0.25">
      <c r="B208" s="27"/>
      <c r="C208" s="27"/>
    </row>
    <row r="209" spans="2:3" ht="15.75" customHeight="1" x14ac:dyDescent="0.25">
      <c r="B209" s="27"/>
      <c r="C209" s="27"/>
    </row>
    <row r="210" spans="2:3" ht="15.75" customHeight="1" x14ac:dyDescent="0.25">
      <c r="B210" s="27"/>
      <c r="C210" s="27"/>
    </row>
    <row r="211" spans="2:3" ht="15.75" customHeight="1" x14ac:dyDescent="0.25">
      <c r="B211" s="27"/>
      <c r="C211" s="27"/>
    </row>
    <row r="212" spans="2:3" ht="15.75" customHeight="1" x14ac:dyDescent="0.25">
      <c r="B212" s="27"/>
      <c r="C212" s="27"/>
    </row>
    <row r="213" spans="2:3" ht="15.75" customHeight="1" x14ac:dyDescent="0.25">
      <c r="B213" s="27"/>
      <c r="C213" s="27"/>
    </row>
    <row r="214" spans="2:3" ht="15.75" customHeight="1" x14ac:dyDescent="0.25">
      <c r="B214" s="27"/>
      <c r="C214" s="27"/>
    </row>
    <row r="215" spans="2:3" ht="15.75" customHeight="1" x14ac:dyDescent="0.25">
      <c r="B215" s="27"/>
      <c r="C215" s="27"/>
    </row>
    <row r="216" spans="2:3" ht="15.75" customHeight="1" x14ac:dyDescent="0.25">
      <c r="B216" s="27"/>
      <c r="C216" s="27"/>
    </row>
    <row r="217" spans="2:3" ht="15.75" customHeight="1" x14ac:dyDescent="0.25">
      <c r="B217" s="27"/>
      <c r="C217" s="27"/>
    </row>
    <row r="218" spans="2:3" ht="15.75" customHeight="1" x14ac:dyDescent="0.25">
      <c r="B218" s="27"/>
      <c r="C218" s="27"/>
    </row>
    <row r="219" spans="2:3" ht="15.75" customHeight="1" x14ac:dyDescent="0.25">
      <c r="B219" s="27"/>
      <c r="C219" s="27"/>
    </row>
    <row r="220" spans="2:3" ht="15.75" customHeight="1" x14ac:dyDescent="0.25">
      <c r="B220" s="27"/>
      <c r="C220" s="27"/>
    </row>
    <row r="221" spans="2:3" ht="15.75" customHeight="1" x14ac:dyDescent="0.25">
      <c r="B221" s="27"/>
      <c r="C221" s="27"/>
    </row>
    <row r="222" spans="2:3" ht="15.75" customHeight="1" x14ac:dyDescent="0.25">
      <c r="B222" s="27"/>
      <c r="C222" s="27"/>
    </row>
    <row r="223" spans="2:3" ht="15.75" customHeight="1" x14ac:dyDescent="0.25">
      <c r="B223" s="27"/>
      <c r="C223" s="27"/>
    </row>
    <row r="224" spans="2:3" ht="15.75" customHeight="1" x14ac:dyDescent="0.25">
      <c r="B224" s="27"/>
      <c r="C224" s="27"/>
    </row>
    <row r="225" spans="2:3" ht="15.75" customHeight="1" x14ac:dyDescent="0.25">
      <c r="B225" s="27"/>
      <c r="C225" s="27"/>
    </row>
    <row r="226" spans="2:3" ht="15.75" customHeight="1" x14ac:dyDescent="0.25">
      <c r="B226" s="27"/>
      <c r="C226" s="27"/>
    </row>
    <row r="227" spans="2:3" ht="15.75" customHeight="1" x14ac:dyDescent="0.25">
      <c r="B227" s="27"/>
      <c r="C227" s="27"/>
    </row>
    <row r="228" spans="2:3" ht="15.75" customHeight="1" x14ac:dyDescent="0.25">
      <c r="B228" s="27"/>
      <c r="C228" s="27"/>
    </row>
    <row r="229" spans="2:3" ht="15.75" customHeight="1" x14ac:dyDescent="0.25">
      <c r="B229" s="27"/>
      <c r="C229" s="27"/>
    </row>
    <row r="230" spans="2:3" ht="15.75" customHeight="1" x14ac:dyDescent="0.25">
      <c r="B230" s="27"/>
      <c r="C230" s="27"/>
    </row>
    <row r="231" spans="2:3" ht="15.75" customHeight="1" x14ac:dyDescent="0.25">
      <c r="B231" s="27"/>
      <c r="C231" s="27"/>
    </row>
    <row r="232" spans="2:3" ht="15.75" customHeight="1" x14ac:dyDescent="0.25">
      <c r="B232" s="27"/>
      <c r="C232" s="27"/>
    </row>
    <row r="233" spans="2:3" ht="15.75" customHeight="1" x14ac:dyDescent="0.25">
      <c r="B233" s="27"/>
      <c r="C233" s="27"/>
    </row>
    <row r="234" spans="2:3" ht="15.75" customHeight="1" x14ac:dyDescent="0.25">
      <c r="B234" s="27"/>
      <c r="C234" s="27"/>
    </row>
    <row r="235" spans="2:3" ht="15.75" customHeight="1" x14ac:dyDescent="0.25">
      <c r="B235" s="27"/>
      <c r="C235" s="27"/>
    </row>
    <row r="236" spans="2:3" ht="15.75" customHeight="1" x14ac:dyDescent="0.25">
      <c r="B236" s="27"/>
      <c r="C236" s="27"/>
    </row>
    <row r="237" spans="2:3" ht="15.75" customHeight="1" x14ac:dyDescent="0.25">
      <c r="B237" s="27"/>
      <c r="C237" s="27"/>
    </row>
    <row r="238" spans="2:3" ht="15.75" customHeight="1" x14ac:dyDescent="0.25">
      <c r="B238" s="27"/>
      <c r="C238" s="27"/>
    </row>
    <row r="239" spans="2:3" ht="15.75" customHeight="1" x14ac:dyDescent="0.25">
      <c r="B239" s="27"/>
      <c r="C239" s="27"/>
    </row>
    <row r="240" spans="2:3" ht="15.75" customHeight="1" x14ac:dyDescent="0.25">
      <c r="B240" s="27"/>
      <c r="C240" s="27"/>
    </row>
    <row r="241" spans="2:3" ht="15.75" customHeight="1" x14ac:dyDescent="0.25">
      <c r="B241" s="27"/>
      <c r="C241" s="27"/>
    </row>
    <row r="242" spans="2:3" ht="15.75" customHeight="1" x14ac:dyDescent="0.25">
      <c r="B242" s="27"/>
      <c r="C242" s="27"/>
    </row>
    <row r="243" spans="2:3" ht="15.75" customHeight="1" x14ac:dyDescent="0.25">
      <c r="B243" s="27"/>
      <c r="C243" s="27"/>
    </row>
    <row r="244" spans="2:3" ht="15.75" customHeight="1" x14ac:dyDescent="0.25">
      <c r="B244" s="27"/>
      <c r="C244" s="27"/>
    </row>
    <row r="245" spans="2:3" ht="15.75" customHeight="1" x14ac:dyDescent="0.25">
      <c r="B245" s="27"/>
      <c r="C245" s="27"/>
    </row>
    <row r="246" spans="2:3" ht="15.75" customHeight="1" x14ac:dyDescent="0.25">
      <c r="B246" s="27"/>
      <c r="C246" s="27"/>
    </row>
    <row r="247" spans="2:3" ht="15.75" customHeight="1" x14ac:dyDescent="0.25">
      <c r="B247" s="27"/>
      <c r="C247" s="27"/>
    </row>
    <row r="248" spans="2:3" ht="15.75" customHeight="1" x14ac:dyDescent="0.25">
      <c r="B248" s="27"/>
      <c r="C248" s="27"/>
    </row>
    <row r="249" spans="2:3" ht="15.75" customHeight="1" x14ac:dyDescent="0.25">
      <c r="B249" s="27"/>
      <c r="C249" s="27"/>
    </row>
    <row r="250" spans="2:3" ht="15.75" customHeight="1" x14ac:dyDescent="0.25">
      <c r="B250" s="27"/>
      <c r="C250" s="27"/>
    </row>
    <row r="251" spans="2:3" ht="15.75" customHeight="1" x14ac:dyDescent="0.25">
      <c r="B251" s="27"/>
      <c r="C251" s="27"/>
    </row>
    <row r="252" spans="2:3" ht="15.75" customHeight="1" x14ac:dyDescent="0.25">
      <c r="B252" s="27"/>
      <c r="C252" s="27"/>
    </row>
    <row r="253" spans="2:3" ht="15.75" customHeight="1" x14ac:dyDescent="0.25">
      <c r="B253" s="27"/>
      <c r="C253" s="27"/>
    </row>
    <row r="254" spans="2:3" ht="15.75" customHeight="1" x14ac:dyDescent="0.25">
      <c r="B254" s="27"/>
      <c r="C254" s="27"/>
    </row>
    <row r="255" spans="2:3" ht="15.75" customHeight="1" x14ac:dyDescent="0.25">
      <c r="B255" s="27"/>
      <c r="C255" s="27"/>
    </row>
    <row r="256" spans="2:3" ht="15.75" customHeight="1" x14ac:dyDescent="0.25">
      <c r="B256" s="27"/>
      <c r="C256" s="27"/>
    </row>
    <row r="257" spans="2:3" ht="15.75" customHeight="1" x14ac:dyDescent="0.25">
      <c r="B257" s="27"/>
      <c r="C257" s="27"/>
    </row>
    <row r="258" spans="2:3" ht="15.75" customHeight="1" x14ac:dyDescent="0.25">
      <c r="B258" s="27"/>
      <c r="C258" s="27"/>
    </row>
    <row r="259" spans="2:3" ht="15.75" customHeight="1" x14ac:dyDescent="0.25">
      <c r="B259" s="27"/>
      <c r="C259" s="27"/>
    </row>
    <row r="260" spans="2:3" ht="15.75" customHeight="1" x14ac:dyDescent="0.25">
      <c r="B260" s="27"/>
      <c r="C260" s="27"/>
    </row>
    <row r="261" spans="2:3" ht="15.75" customHeight="1" x14ac:dyDescent="0.25">
      <c r="B261" s="27"/>
      <c r="C261" s="27"/>
    </row>
    <row r="262" spans="2:3" ht="15.75" customHeight="1" x14ac:dyDescent="0.25">
      <c r="B262" s="27"/>
      <c r="C262" s="27"/>
    </row>
    <row r="263" spans="2:3" ht="15.75" customHeight="1" x14ac:dyDescent="0.25">
      <c r="B263" s="27"/>
      <c r="C263" s="27"/>
    </row>
    <row r="264" spans="2:3" ht="15.75" customHeight="1" x14ac:dyDescent="0.25">
      <c r="B264" s="27"/>
      <c r="C264" s="27"/>
    </row>
    <row r="265" spans="2:3" ht="15.75" customHeight="1" x14ac:dyDescent="0.25">
      <c r="B265" s="27"/>
      <c r="C265" s="27"/>
    </row>
    <row r="266" spans="2:3" ht="15.75" customHeight="1" x14ac:dyDescent="0.25">
      <c r="B266" s="27"/>
      <c r="C266" s="27"/>
    </row>
    <row r="267" spans="2:3" ht="15.75" customHeight="1" x14ac:dyDescent="0.25">
      <c r="B267" s="27"/>
      <c r="C267" s="27"/>
    </row>
    <row r="268" spans="2:3" ht="15.75" customHeight="1" x14ac:dyDescent="0.25">
      <c r="B268" s="27"/>
      <c r="C268" s="27"/>
    </row>
    <row r="269" spans="2:3" ht="15.75" customHeight="1" x14ac:dyDescent="0.25">
      <c r="B269" s="27"/>
      <c r="C269" s="27"/>
    </row>
    <row r="270" spans="2:3" ht="15.75" customHeight="1" x14ac:dyDescent="0.25">
      <c r="B270" s="27"/>
      <c r="C270" s="27"/>
    </row>
    <row r="271" spans="2:3" ht="15.75" customHeight="1" x14ac:dyDescent="0.25">
      <c r="B271" s="27"/>
      <c r="C271" s="27"/>
    </row>
    <row r="272" spans="2:3" ht="15.75" customHeight="1" x14ac:dyDescent="0.25">
      <c r="B272" s="27"/>
      <c r="C272" s="27"/>
    </row>
    <row r="273" spans="2:3" ht="15.75" customHeight="1" x14ac:dyDescent="0.25">
      <c r="B273" s="27"/>
      <c r="C273" s="27"/>
    </row>
    <row r="274" spans="2:3" ht="15.75" customHeight="1" x14ac:dyDescent="0.25">
      <c r="B274" s="27"/>
      <c r="C274" s="27"/>
    </row>
    <row r="275" spans="2:3" ht="15.75" customHeight="1" x14ac:dyDescent="0.25">
      <c r="B275" s="27"/>
      <c r="C275" s="27"/>
    </row>
    <row r="276" spans="2:3" ht="15.75" customHeight="1" x14ac:dyDescent="0.25">
      <c r="B276" s="27"/>
      <c r="C276" s="27"/>
    </row>
    <row r="277" spans="2:3" ht="15.75" customHeight="1" x14ac:dyDescent="0.25">
      <c r="B277" s="27"/>
      <c r="C277" s="27"/>
    </row>
    <row r="278" spans="2:3" ht="15.75" customHeight="1" x14ac:dyDescent="0.25">
      <c r="B278" s="27"/>
      <c r="C278" s="27"/>
    </row>
    <row r="279" spans="2:3" ht="15.75" customHeight="1" x14ac:dyDescent="0.25">
      <c r="B279" s="27"/>
      <c r="C279" s="27"/>
    </row>
    <row r="280" spans="2:3" ht="15.75" customHeight="1" x14ac:dyDescent="0.25">
      <c r="B280" s="27"/>
      <c r="C280" s="27"/>
    </row>
    <row r="281" spans="2:3" ht="15.75" customHeight="1" x14ac:dyDescent="0.25">
      <c r="B281" s="27"/>
      <c r="C281" s="27"/>
    </row>
    <row r="282" spans="2:3" ht="15.75" customHeight="1" x14ac:dyDescent="0.25">
      <c r="B282" s="27"/>
      <c r="C282" s="27"/>
    </row>
    <row r="283" spans="2:3" ht="15.75" customHeight="1" x14ac:dyDescent="0.25">
      <c r="B283" s="27"/>
      <c r="C283" s="27"/>
    </row>
    <row r="284" spans="2:3" ht="15.75" customHeight="1" x14ac:dyDescent="0.25">
      <c r="B284" s="27"/>
      <c r="C284" s="27"/>
    </row>
    <row r="285" spans="2:3" ht="15.75" customHeight="1" x14ac:dyDescent="0.25">
      <c r="B285" s="27"/>
      <c r="C285" s="27"/>
    </row>
    <row r="286" spans="2:3" ht="15.75" customHeight="1" x14ac:dyDescent="0.25">
      <c r="B286" s="27"/>
      <c r="C286" s="27"/>
    </row>
    <row r="287" spans="2:3" ht="15.75" customHeight="1" x14ac:dyDescent="0.25">
      <c r="B287" s="27"/>
      <c r="C287" s="27"/>
    </row>
    <row r="288" spans="2:3" ht="15.75" customHeight="1" x14ac:dyDescent="0.25">
      <c r="B288" s="27"/>
      <c r="C288" s="27"/>
    </row>
    <row r="289" spans="2:3" ht="15.75" customHeight="1" x14ac:dyDescent="0.25">
      <c r="B289" s="27"/>
      <c r="C289" s="27"/>
    </row>
    <row r="290" spans="2:3" ht="15.75" customHeight="1" x14ac:dyDescent="0.25">
      <c r="B290" s="27"/>
      <c r="C290" s="27"/>
    </row>
    <row r="291" spans="2:3" ht="15.75" customHeight="1" x14ac:dyDescent="0.25">
      <c r="B291" s="27"/>
      <c r="C291" s="27"/>
    </row>
    <row r="292" spans="2:3" ht="15.75" customHeight="1" x14ac:dyDescent="0.25">
      <c r="B292" s="27"/>
      <c r="C292" s="27"/>
    </row>
    <row r="293" spans="2:3" ht="15.75" customHeight="1" x14ac:dyDescent="0.25">
      <c r="B293" s="27"/>
      <c r="C293" s="27"/>
    </row>
    <row r="294" spans="2:3" ht="15.75" customHeight="1" x14ac:dyDescent="0.25">
      <c r="B294" s="27"/>
      <c r="C294" s="27"/>
    </row>
    <row r="295" spans="2:3" ht="15.75" customHeight="1" x14ac:dyDescent="0.25">
      <c r="B295" s="27"/>
      <c r="C295" s="27"/>
    </row>
    <row r="296" spans="2:3" ht="15.75" customHeight="1" x14ac:dyDescent="0.25">
      <c r="B296" s="27"/>
      <c r="C296" s="27"/>
    </row>
    <row r="297" spans="2:3" ht="15.75" customHeight="1" x14ac:dyDescent="0.25">
      <c r="B297" s="27"/>
      <c r="C297" s="27"/>
    </row>
    <row r="298" spans="2:3" ht="15.75" customHeight="1" x14ac:dyDescent="0.25">
      <c r="B298" s="27"/>
      <c r="C298" s="27"/>
    </row>
    <row r="299" spans="2:3" ht="15.75" customHeight="1" x14ac:dyDescent="0.25">
      <c r="B299" s="27"/>
      <c r="C299" s="27"/>
    </row>
    <row r="300" spans="2:3" ht="15.75" customHeight="1" x14ac:dyDescent="0.25">
      <c r="B300" s="27"/>
      <c r="C300" s="27"/>
    </row>
    <row r="301" spans="2:3" ht="15.75" customHeight="1" x14ac:dyDescent="0.25">
      <c r="B301" s="27"/>
      <c r="C301" s="27"/>
    </row>
    <row r="302" spans="2:3" ht="15.75" customHeight="1" x14ac:dyDescent="0.25">
      <c r="B302" s="27"/>
      <c r="C302" s="27"/>
    </row>
    <row r="303" spans="2:3" ht="15.75" customHeight="1" x14ac:dyDescent="0.25">
      <c r="B303" s="27"/>
      <c r="C303" s="27"/>
    </row>
    <row r="304" spans="2:3" ht="15.75" customHeight="1" x14ac:dyDescent="0.25">
      <c r="B304" s="27"/>
      <c r="C304" s="27"/>
    </row>
    <row r="305" spans="2:3" ht="15.75" customHeight="1" x14ac:dyDescent="0.25">
      <c r="B305" s="27"/>
      <c r="C305" s="27"/>
    </row>
    <row r="306" spans="2:3" ht="15.75" customHeight="1" x14ac:dyDescent="0.25">
      <c r="B306" s="27"/>
      <c r="C306" s="27"/>
    </row>
    <row r="307" spans="2:3" ht="15.75" customHeight="1" x14ac:dyDescent="0.25">
      <c r="B307" s="27"/>
      <c r="C307" s="27"/>
    </row>
    <row r="308" spans="2:3" ht="15.75" customHeight="1" x14ac:dyDescent="0.25">
      <c r="B308" s="27"/>
      <c r="C308" s="27"/>
    </row>
    <row r="309" spans="2:3" ht="15.75" customHeight="1" x14ac:dyDescent="0.25">
      <c r="B309" s="27"/>
      <c r="C309" s="27"/>
    </row>
    <row r="310" spans="2:3" ht="15.75" customHeight="1" x14ac:dyDescent="0.25">
      <c r="B310" s="27"/>
      <c r="C310" s="27"/>
    </row>
    <row r="311" spans="2:3" ht="15.75" customHeight="1" x14ac:dyDescent="0.25">
      <c r="B311" s="27"/>
      <c r="C311" s="27"/>
    </row>
    <row r="312" spans="2:3" ht="15.75" customHeight="1" x14ac:dyDescent="0.25">
      <c r="B312" s="27"/>
      <c r="C312" s="27"/>
    </row>
    <row r="313" spans="2:3" ht="15.75" customHeight="1" x14ac:dyDescent="0.25">
      <c r="B313" s="27"/>
      <c r="C313" s="27"/>
    </row>
    <row r="314" spans="2:3" ht="15.75" customHeight="1" x14ac:dyDescent="0.25">
      <c r="B314" s="27"/>
      <c r="C314" s="27"/>
    </row>
    <row r="315" spans="2:3" ht="15.75" customHeight="1" x14ac:dyDescent="0.25">
      <c r="B315" s="27"/>
      <c r="C315" s="27"/>
    </row>
    <row r="316" spans="2:3" ht="15.75" customHeight="1" x14ac:dyDescent="0.25">
      <c r="B316" s="27"/>
      <c r="C316" s="27"/>
    </row>
    <row r="317" spans="2:3" ht="15.75" customHeight="1" x14ac:dyDescent="0.25">
      <c r="B317" s="27"/>
      <c r="C317" s="27"/>
    </row>
    <row r="318" spans="2:3" ht="15.75" customHeight="1" x14ac:dyDescent="0.25">
      <c r="B318" s="27"/>
      <c r="C318" s="27"/>
    </row>
    <row r="319" spans="2:3" ht="15.75" customHeight="1" x14ac:dyDescent="0.25">
      <c r="B319" s="27"/>
      <c r="C319" s="27"/>
    </row>
    <row r="320" spans="2:3" ht="15.75" customHeight="1" x14ac:dyDescent="0.25">
      <c r="B320" s="27"/>
      <c r="C320" s="27"/>
    </row>
    <row r="321" spans="2:3" ht="15.75" customHeight="1" x14ac:dyDescent="0.25">
      <c r="B321" s="27"/>
      <c r="C321" s="27"/>
    </row>
    <row r="322" spans="2:3" ht="15.75" customHeight="1" x14ac:dyDescent="0.25">
      <c r="B322" s="27"/>
      <c r="C322" s="27"/>
    </row>
    <row r="323" spans="2:3" ht="15.75" customHeight="1" x14ac:dyDescent="0.25">
      <c r="B323" s="27"/>
      <c r="C323" s="27"/>
    </row>
    <row r="324" spans="2:3" ht="15.75" customHeight="1" x14ac:dyDescent="0.25">
      <c r="B324" s="27"/>
      <c r="C324" s="27"/>
    </row>
    <row r="325" spans="2:3" ht="15.75" customHeight="1" x14ac:dyDescent="0.25">
      <c r="B325" s="27"/>
      <c r="C325" s="27"/>
    </row>
    <row r="326" spans="2:3" ht="15.75" customHeight="1" x14ac:dyDescent="0.25">
      <c r="B326" s="27"/>
      <c r="C326" s="27"/>
    </row>
    <row r="327" spans="2:3" ht="15.75" customHeight="1" x14ac:dyDescent="0.25">
      <c r="B327" s="27"/>
      <c r="C327" s="27"/>
    </row>
    <row r="328" spans="2:3" ht="15.75" customHeight="1" x14ac:dyDescent="0.25">
      <c r="B328" s="27"/>
      <c r="C328" s="27"/>
    </row>
    <row r="329" spans="2:3" ht="15.75" customHeight="1" x14ac:dyDescent="0.25">
      <c r="B329" s="27"/>
      <c r="C329" s="27"/>
    </row>
    <row r="330" spans="2:3" ht="15.75" customHeight="1" x14ac:dyDescent="0.25">
      <c r="B330" s="27"/>
      <c r="C330" s="27"/>
    </row>
    <row r="331" spans="2:3" ht="15.75" customHeight="1" x14ac:dyDescent="0.25">
      <c r="B331" s="27"/>
      <c r="C331" s="27"/>
    </row>
    <row r="332" spans="2:3" ht="15.75" customHeight="1" x14ac:dyDescent="0.25">
      <c r="B332" s="27"/>
      <c r="C332" s="27"/>
    </row>
    <row r="333" spans="2:3" ht="15.75" customHeight="1" x14ac:dyDescent="0.25">
      <c r="B333" s="27"/>
      <c r="C333" s="27"/>
    </row>
    <row r="334" spans="2:3" ht="15.75" customHeight="1" x14ac:dyDescent="0.25">
      <c r="B334" s="27"/>
      <c r="C334" s="27"/>
    </row>
    <row r="335" spans="2:3" ht="15.75" customHeight="1" x14ac:dyDescent="0.25">
      <c r="B335" s="27"/>
      <c r="C335" s="27"/>
    </row>
    <row r="336" spans="2:3" ht="15.75" customHeight="1" x14ac:dyDescent="0.25">
      <c r="B336" s="27"/>
      <c r="C336" s="27"/>
    </row>
    <row r="337" spans="2:3" ht="15.75" customHeight="1" x14ac:dyDescent="0.25">
      <c r="B337" s="27"/>
      <c r="C337" s="27"/>
    </row>
    <row r="338" spans="2:3" ht="15.75" customHeight="1" x14ac:dyDescent="0.25">
      <c r="B338" s="27"/>
      <c r="C338" s="27"/>
    </row>
    <row r="339" spans="2:3" ht="15.75" customHeight="1" x14ac:dyDescent="0.25">
      <c r="B339" s="27"/>
      <c r="C339" s="27"/>
    </row>
    <row r="340" spans="2:3" ht="15.75" customHeight="1" x14ac:dyDescent="0.25">
      <c r="B340" s="27"/>
      <c r="C340" s="27"/>
    </row>
    <row r="341" spans="2:3" ht="15.75" customHeight="1" x14ac:dyDescent="0.25">
      <c r="B341" s="27"/>
      <c r="C341" s="27"/>
    </row>
    <row r="342" spans="2:3" ht="15.75" customHeight="1" x14ac:dyDescent="0.25">
      <c r="B342" s="27"/>
      <c r="C342" s="27"/>
    </row>
    <row r="343" spans="2:3" ht="15.75" customHeight="1" x14ac:dyDescent="0.25">
      <c r="B343" s="27"/>
      <c r="C343" s="27"/>
    </row>
    <row r="344" spans="2:3" ht="15.75" customHeight="1" x14ac:dyDescent="0.25">
      <c r="B344" s="27"/>
      <c r="C344" s="27"/>
    </row>
    <row r="345" spans="2:3" ht="15.75" customHeight="1" x14ac:dyDescent="0.25">
      <c r="B345" s="27"/>
      <c r="C345" s="27"/>
    </row>
    <row r="346" spans="2:3" ht="15.75" customHeight="1" x14ac:dyDescent="0.25">
      <c r="B346" s="27"/>
      <c r="C346" s="27"/>
    </row>
    <row r="347" spans="2:3" ht="15.75" customHeight="1" x14ac:dyDescent="0.25">
      <c r="B347" s="27"/>
      <c r="C347" s="27"/>
    </row>
    <row r="348" spans="2:3" ht="15.75" customHeight="1" x14ac:dyDescent="0.25">
      <c r="B348" s="27"/>
      <c r="C348" s="27"/>
    </row>
    <row r="349" spans="2:3" ht="15.75" customHeight="1" x14ac:dyDescent="0.25">
      <c r="B349" s="27"/>
      <c r="C349" s="27"/>
    </row>
    <row r="350" spans="2:3" ht="15.75" customHeight="1" x14ac:dyDescent="0.25">
      <c r="B350" s="27"/>
      <c r="C350" s="27"/>
    </row>
    <row r="351" spans="2:3" ht="15.75" customHeight="1" x14ac:dyDescent="0.25">
      <c r="B351" s="27"/>
      <c r="C351" s="27"/>
    </row>
    <row r="352" spans="2:3" ht="15.75" customHeight="1" x14ac:dyDescent="0.25">
      <c r="B352" s="27"/>
      <c r="C352" s="27"/>
    </row>
    <row r="353" spans="2:3" ht="15.75" customHeight="1" x14ac:dyDescent="0.25">
      <c r="B353" s="27"/>
      <c r="C353" s="27"/>
    </row>
    <row r="354" spans="2:3" ht="15.75" customHeight="1" x14ac:dyDescent="0.25">
      <c r="B354" s="27"/>
      <c r="C354" s="27"/>
    </row>
    <row r="355" spans="2:3" ht="15.75" customHeight="1" x14ac:dyDescent="0.25">
      <c r="B355" s="27"/>
      <c r="C355" s="27"/>
    </row>
    <row r="356" spans="2:3" ht="15.75" customHeight="1" x14ac:dyDescent="0.25">
      <c r="B356" s="27"/>
      <c r="C356" s="27"/>
    </row>
    <row r="357" spans="2:3" ht="15.75" customHeight="1" x14ac:dyDescent="0.25">
      <c r="B357" s="27"/>
      <c r="C357" s="27"/>
    </row>
    <row r="358" spans="2:3" ht="15.75" customHeight="1" x14ac:dyDescent="0.25">
      <c r="B358" s="27"/>
      <c r="C358" s="27"/>
    </row>
    <row r="359" spans="2:3" ht="15.75" customHeight="1" x14ac:dyDescent="0.25">
      <c r="B359" s="27"/>
      <c r="C359" s="27"/>
    </row>
    <row r="360" spans="2:3" ht="15.75" customHeight="1" x14ac:dyDescent="0.25">
      <c r="B360" s="27"/>
      <c r="C360" s="27"/>
    </row>
    <row r="361" spans="2:3" ht="15.75" customHeight="1" x14ac:dyDescent="0.25">
      <c r="B361" s="27"/>
      <c r="C361" s="27"/>
    </row>
    <row r="362" spans="2:3" ht="15.75" customHeight="1" x14ac:dyDescent="0.25">
      <c r="B362" s="27"/>
      <c r="C362" s="27"/>
    </row>
    <row r="363" spans="2:3" ht="15.75" customHeight="1" x14ac:dyDescent="0.25">
      <c r="B363" s="27"/>
      <c r="C363" s="27"/>
    </row>
    <row r="364" spans="2:3" ht="15.75" customHeight="1" x14ac:dyDescent="0.25">
      <c r="B364" s="27"/>
      <c r="C364" s="27"/>
    </row>
    <row r="365" spans="2:3" ht="15.75" customHeight="1" x14ac:dyDescent="0.25">
      <c r="B365" s="27"/>
      <c r="C365" s="27"/>
    </row>
    <row r="366" spans="2:3" ht="15.75" customHeight="1" x14ac:dyDescent="0.25">
      <c r="B366" s="27"/>
      <c r="C366" s="27"/>
    </row>
    <row r="367" spans="2:3" ht="15.75" customHeight="1" x14ac:dyDescent="0.25">
      <c r="B367" s="27"/>
      <c r="C367" s="27"/>
    </row>
    <row r="368" spans="2:3" ht="15.75" customHeight="1" x14ac:dyDescent="0.25">
      <c r="B368" s="27"/>
      <c r="C368" s="27"/>
    </row>
    <row r="369" spans="2:3" ht="15.75" customHeight="1" x14ac:dyDescent="0.25">
      <c r="B369" s="27"/>
      <c r="C369" s="27"/>
    </row>
    <row r="370" spans="2:3" ht="15.75" customHeight="1" x14ac:dyDescent="0.25">
      <c r="B370" s="27"/>
      <c r="C370" s="27"/>
    </row>
    <row r="371" spans="2:3" ht="15.75" customHeight="1" x14ac:dyDescent="0.25">
      <c r="B371" s="27"/>
      <c r="C371" s="27"/>
    </row>
    <row r="372" spans="2:3" ht="15.75" customHeight="1" x14ac:dyDescent="0.25">
      <c r="B372" s="27"/>
      <c r="C372" s="27"/>
    </row>
    <row r="373" spans="2:3" ht="15.75" customHeight="1" x14ac:dyDescent="0.25">
      <c r="B373" s="27"/>
      <c r="C373" s="27"/>
    </row>
    <row r="374" spans="2:3" ht="15.75" customHeight="1" x14ac:dyDescent="0.25">
      <c r="B374" s="27"/>
      <c r="C374" s="27"/>
    </row>
    <row r="375" spans="2:3" ht="15.75" customHeight="1" x14ac:dyDescent="0.25">
      <c r="B375" s="27"/>
      <c r="C375" s="27"/>
    </row>
    <row r="376" spans="2:3" ht="15.75" customHeight="1" x14ac:dyDescent="0.25">
      <c r="B376" s="27"/>
      <c r="C376" s="27"/>
    </row>
    <row r="377" spans="2:3" ht="15.75" customHeight="1" x14ac:dyDescent="0.25">
      <c r="B377" s="27"/>
      <c r="C377" s="27"/>
    </row>
    <row r="378" spans="2:3" ht="15.75" customHeight="1" x14ac:dyDescent="0.25">
      <c r="B378" s="27"/>
      <c r="C378" s="27"/>
    </row>
    <row r="379" spans="2:3" ht="15.75" customHeight="1" x14ac:dyDescent="0.25">
      <c r="B379" s="27"/>
      <c r="C379" s="27"/>
    </row>
    <row r="380" spans="2:3" ht="15.75" customHeight="1" x14ac:dyDescent="0.25">
      <c r="B380" s="27"/>
      <c r="C380" s="27"/>
    </row>
    <row r="381" spans="2:3" ht="15.75" customHeight="1" x14ac:dyDescent="0.25">
      <c r="B381" s="27"/>
      <c r="C381" s="27"/>
    </row>
    <row r="382" spans="2:3" ht="15.75" customHeight="1" x14ac:dyDescent="0.25">
      <c r="B382" s="27"/>
      <c r="C382" s="27"/>
    </row>
    <row r="383" spans="2:3" ht="15.75" customHeight="1" x14ac:dyDescent="0.25">
      <c r="B383" s="27"/>
      <c r="C383" s="27"/>
    </row>
    <row r="384" spans="2:3" ht="15.75" customHeight="1" x14ac:dyDescent="0.25">
      <c r="B384" s="27"/>
      <c r="C384" s="27"/>
    </row>
    <row r="385" spans="2:3" ht="15.75" customHeight="1" x14ac:dyDescent="0.25">
      <c r="B385" s="27"/>
      <c r="C385" s="27"/>
    </row>
    <row r="386" spans="2:3" ht="15.75" customHeight="1" x14ac:dyDescent="0.25">
      <c r="B386" s="27"/>
      <c r="C386" s="27"/>
    </row>
    <row r="387" spans="2:3" ht="15.75" customHeight="1" x14ac:dyDescent="0.25">
      <c r="B387" s="27"/>
      <c r="C387" s="27"/>
    </row>
    <row r="388" spans="2:3" ht="15.75" customHeight="1" x14ac:dyDescent="0.25">
      <c r="B388" s="27"/>
      <c r="C388" s="27"/>
    </row>
    <row r="389" spans="2:3" ht="15.75" customHeight="1" x14ac:dyDescent="0.25">
      <c r="B389" s="27"/>
      <c r="C389" s="27"/>
    </row>
    <row r="390" spans="2:3" ht="15.75" customHeight="1" x14ac:dyDescent="0.25">
      <c r="B390" s="27"/>
      <c r="C390" s="27"/>
    </row>
    <row r="391" spans="2:3" ht="15.75" customHeight="1" x14ac:dyDescent="0.25">
      <c r="B391" s="27"/>
      <c r="C391" s="27"/>
    </row>
    <row r="392" spans="2:3" ht="15.75" customHeight="1" x14ac:dyDescent="0.25">
      <c r="B392" s="27"/>
      <c r="C392" s="27"/>
    </row>
    <row r="393" spans="2:3" ht="15.75" customHeight="1" x14ac:dyDescent="0.25">
      <c r="B393" s="27"/>
      <c r="C393" s="27"/>
    </row>
    <row r="394" spans="2:3" ht="15.75" customHeight="1" x14ac:dyDescent="0.25">
      <c r="B394" s="27"/>
      <c r="C394" s="27"/>
    </row>
    <row r="395" spans="2:3" ht="15.75" customHeight="1" x14ac:dyDescent="0.25">
      <c r="B395" s="27"/>
      <c r="C395" s="27"/>
    </row>
    <row r="396" spans="2:3" ht="15.75" customHeight="1" x14ac:dyDescent="0.25">
      <c r="B396" s="27"/>
      <c r="C396" s="27"/>
    </row>
    <row r="397" spans="2:3" ht="15.75" customHeight="1" x14ac:dyDescent="0.25">
      <c r="B397" s="27"/>
      <c r="C397" s="27"/>
    </row>
    <row r="398" spans="2:3" ht="15.75" customHeight="1" x14ac:dyDescent="0.25">
      <c r="B398" s="27"/>
      <c r="C398" s="27"/>
    </row>
    <row r="399" spans="2:3" ht="15.75" customHeight="1" x14ac:dyDescent="0.25">
      <c r="B399" s="27"/>
      <c r="C399" s="27"/>
    </row>
    <row r="400" spans="2:3" ht="15.75" customHeight="1" x14ac:dyDescent="0.25">
      <c r="B400" s="27"/>
      <c r="C400" s="27"/>
    </row>
    <row r="401" spans="2:3" ht="15.75" customHeight="1" x14ac:dyDescent="0.25">
      <c r="B401" s="27"/>
      <c r="C401" s="27"/>
    </row>
    <row r="402" spans="2:3" ht="15.75" customHeight="1" x14ac:dyDescent="0.25">
      <c r="B402" s="27"/>
      <c r="C402" s="27"/>
    </row>
    <row r="403" spans="2:3" ht="15.75" customHeight="1" x14ac:dyDescent="0.25">
      <c r="B403" s="27"/>
      <c r="C403" s="27"/>
    </row>
    <row r="404" spans="2:3" ht="15.75" customHeight="1" x14ac:dyDescent="0.25">
      <c r="B404" s="27"/>
      <c r="C404" s="27"/>
    </row>
    <row r="405" spans="2:3" ht="15.75" customHeight="1" x14ac:dyDescent="0.25">
      <c r="B405" s="27"/>
      <c r="C405" s="27"/>
    </row>
    <row r="406" spans="2:3" ht="15.75" customHeight="1" x14ac:dyDescent="0.25">
      <c r="B406" s="27"/>
      <c r="C406" s="27"/>
    </row>
    <row r="407" spans="2:3" ht="15.75" customHeight="1" x14ac:dyDescent="0.25">
      <c r="B407" s="27"/>
      <c r="C407" s="27"/>
    </row>
    <row r="408" spans="2:3" ht="15.75" customHeight="1" x14ac:dyDescent="0.25">
      <c r="B408" s="27"/>
      <c r="C408" s="27"/>
    </row>
    <row r="409" spans="2:3" ht="15.75" customHeight="1" x14ac:dyDescent="0.25">
      <c r="B409" s="27"/>
      <c r="C409" s="27"/>
    </row>
    <row r="410" spans="2:3" ht="15.75" customHeight="1" x14ac:dyDescent="0.25">
      <c r="B410" s="27"/>
      <c r="C410" s="27"/>
    </row>
    <row r="411" spans="2:3" ht="15.75" customHeight="1" x14ac:dyDescent="0.25">
      <c r="B411" s="27"/>
      <c r="C411" s="27"/>
    </row>
    <row r="412" spans="2:3" ht="15.75" customHeight="1" x14ac:dyDescent="0.25">
      <c r="B412" s="27"/>
      <c r="C412" s="27"/>
    </row>
    <row r="413" spans="2:3" ht="15.75" customHeight="1" x14ac:dyDescent="0.25">
      <c r="B413" s="27"/>
      <c r="C413" s="27"/>
    </row>
    <row r="414" spans="2:3" ht="15.75" customHeight="1" x14ac:dyDescent="0.25">
      <c r="B414" s="27"/>
      <c r="C414" s="27"/>
    </row>
    <row r="415" spans="2:3" ht="15.75" customHeight="1" x14ac:dyDescent="0.25">
      <c r="B415" s="27"/>
      <c r="C415" s="27"/>
    </row>
    <row r="416" spans="2:3" ht="15.75" customHeight="1" x14ac:dyDescent="0.25">
      <c r="B416" s="27"/>
      <c r="C416" s="27"/>
    </row>
    <row r="417" spans="2:3" ht="15.75" customHeight="1" x14ac:dyDescent="0.25">
      <c r="B417" s="27"/>
      <c r="C417" s="27"/>
    </row>
    <row r="418" spans="2:3" ht="15.75" customHeight="1" x14ac:dyDescent="0.25">
      <c r="B418" s="27"/>
      <c r="C418" s="27"/>
    </row>
    <row r="419" spans="2:3" ht="15.75" customHeight="1" x14ac:dyDescent="0.25">
      <c r="B419" s="27"/>
      <c r="C419" s="27"/>
    </row>
    <row r="420" spans="2:3" ht="15.75" customHeight="1" x14ac:dyDescent="0.25">
      <c r="B420" s="27"/>
      <c r="C420" s="27"/>
    </row>
    <row r="421" spans="2:3" ht="15.75" customHeight="1" x14ac:dyDescent="0.25">
      <c r="B421" s="27"/>
      <c r="C421" s="27"/>
    </row>
    <row r="422" spans="2:3" ht="15.75" customHeight="1" x14ac:dyDescent="0.25">
      <c r="B422" s="27"/>
      <c r="C422" s="27"/>
    </row>
    <row r="423" spans="2:3" ht="15.75" customHeight="1" x14ac:dyDescent="0.25">
      <c r="B423" s="27"/>
      <c r="C423" s="27"/>
    </row>
    <row r="424" spans="2:3" ht="15.75" customHeight="1" x14ac:dyDescent="0.25">
      <c r="B424" s="27"/>
      <c r="C424" s="27"/>
    </row>
    <row r="425" spans="2:3" ht="15.75" customHeight="1" x14ac:dyDescent="0.25">
      <c r="B425" s="27"/>
      <c r="C425" s="27"/>
    </row>
    <row r="426" spans="2:3" ht="15.75" customHeight="1" x14ac:dyDescent="0.25">
      <c r="B426" s="27"/>
      <c r="C426" s="27"/>
    </row>
    <row r="427" spans="2:3" ht="15.75" customHeight="1" x14ac:dyDescent="0.25">
      <c r="B427" s="27"/>
      <c r="C427" s="27"/>
    </row>
    <row r="428" spans="2:3" ht="15.75" customHeight="1" x14ac:dyDescent="0.25">
      <c r="B428" s="27"/>
      <c r="C428" s="27"/>
    </row>
    <row r="429" spans="2:3" ht="15.75" customHeight="1" x14ac:dyDescent="0.25">
      <c r="B429" s="27"/>
      <c r="C429" s="27"/>
    </row>
    <row r="430" spans="2:3" ht="15.75" customHeight="1" x14ac:dyDescent="0.25">
      <c r="B430" s="27"/>
      <c r="C430" s="27"/>
    </row>
    <row r="431" spans="2:3" ht="15.75" customHeight="1" x14ac:dyDescent="0.25">
      <c r="B431" s="27"/>
      <c r="C431" s="27"/>
    </row>
    <row r="432" spans="2:3" ht="15.75" customHeight="1" x14ac:dyDescent="0.25">
      <c r="B432" s="27"/>
      <c r="C432" s="27"/>
    </row>
    <row r="433" spans="2:3" ht="15.75" customHeight="1" x14ac:dyDescent="0.25">
      <c r="B433" s="27"/>
      <c r="C433" s="27"/>
    </row>
    <row r="434" spans="2:3" ht="15.75" customHeight="1" x14ac:dyDescent="0.25">
      <c r="B434" s="27"/>
      <c r="C434" s="27"/>
    </row>
    <row r="435" spans="2:3" ht="15.75" customHeight="1" x14ac:dyDescent="0.25">
      <c r="B435" s="27"/>
      <c r="C435" s="27"/>
    </row>
    <row r="436" spans="2:3" ht="15.75" customHeight="1" x14ac:dyDescent="0.25">
      <c r="B436" s="27"/>
      <c r="C436" s="27"/>
    </row>
    <row r="437" spans="2:3" ht="15.75" customHeight="1" x14ac:dyDescent="0.25">
      <c r="B437" s="27"/>
      <c r="C437" s="27"/>
    </row>
    <row r="438" spans="2:3" ht="15.75" customHeight="1" x14ac:dyDescent="0.25">
      <c r="B438" s="27"/>
      <c r="C438" s="27"/>
    </row>
    <row r="439" spans="2:3" ht="15.75" customHeight="1" x14ac:dyDescent="0.25">
      <c r="B439" s="27"/>
      <c r="C439" s="27"/>
    </row>
    <row r="440" spans="2:3" ht="15.75" customHeight="1" x14ac:dyDescent="0.25">
      <c r="B440" s="27"/>
      <c r="C440" s="27"/>
    </row>
    <row r="441" spans="2:3" ht="15.75" customHeight="1" x14ac:dyDescent="0.25">
      <c r="B441" s="27"/>
      <c r="C441" s="27"/>
    </row>
    <row r="442" spans="2:3" ht="15.75" customHeight="1" x14ac:dyDescent="0.25">
      <c r="B442" s="27"/>
      <c r="C442" s="27"/>
    </row>
    <row r="443" spans="2:3" ht="15.75" customHeight="1" x14ac:dyDescent="0.25">
      <c r="B443" s="27"/>
      <c r="C443" s="27"/>
    </row>
    <row r="444" spans="2:3" ht="15.75" customHeight="1" x14ac:dyDescent="0.25">
      <c r="B444" s="27"/>
      <c r="C444" s="27"/>
    </row>
    <row r="445" spans="2:3" ht="15.75" customHeight="1" x14ac:dyDescent="0.25">
      <c r="B445" s="27"/>
      <c r="C445" s="27"/>
    </row>
    <row r="446" spans="2:3" ht="15.75" customHeight="1" x14ac:dyDescent="0.25">
      <c r="B446" s="27"/>
      <c r="C446" s="27"/>
    </row>
    <row r="447" spans="2:3" ht="15.75" customHeight="1" x14ac:dyDescent="0.25">
      <c r="B447" s="27"/>
      <c r="C447" s="27"/>
    </row>
    <row r="448" spans="2:3" ht="15.75" customHeight="1" x14ac:dyDescent="0.25">
      <c r="B448" s="27"/>
      <c r="C448" s="27"/>
    </row>
    <row r="449" spans="2:3" ht="15.75" customHeight="1" x14ac:dyDescent="0.25">
      <c r="B449" s="27"/>
      <c r="C449" s="27"/>
    </row>
    <row r="450" spans="2:3" ht="15.75" customHeight="1" x14ac:dyDescent="0.25">
      <c r="B450" s="27"/>
      <c r="C450" s="27"/>
    </row>
    <row r="451" spans="2:3" ht="15.75" customHeight="1" x14ac:dyDescent="0.25">
      <c r="B451" s="27"/>
      <c r="C451" s="27"/>
    </row>
    <row r="452" spans="2:3" ht="15.75" customHeight="1" x14ac:dyDescent="0.25">
      <c r="B452" s="27"/>
      <c r="C452" s="27"/>
    </row>
    <row r="453" spans="2:3" ht="15.75" customHeight="1" x14ac:dyDescent="0.25">
      <c r="B453" s="27"/>
      <c r="C453" s="27"/>
    </row>
    <row r="454" spans="2:3" ht="15.75" customHeight="1" x14ac:dyDescent="0.25">
      <c r="B454" s="27"/>
      <c r="C454" s="27"/>
    </row>
    <row r="455" spans="2:3" ht="15.75" customHeight="1" x14ac:dyDescent="0.25">
      <c r="B455" s="27"/>
      <c r="C455" s="27"/>
    </row>
    <row r="456" spans="2:3" ht="15.75" customHeight="1" x14ac:dyDescent="0.25">
      <c r="B456" s="27"/>
      <c r="C456" s="27"/>
    </row>
    <row r="457" spans="2:3" ht="15.75" customHeight="1" x14ac:dyDescent="0.25">
      <c r="B457" s="27"/>
      <c r="C457" s="27"/>
    </row>
    <row r="458" spans="2:3" ht="15.75" customHeight="1" x14ac:dyDescent="0.25">
      <c r="B458" s="27"/>
      <c r="C458" s="27"/>
    </row>
    <row r="459" spans="2:3" ht="15.75" customHeight="1" x14ac:dyDescent="0.25">
      <c r="B459" s="27"/>
      <c r="C459" s="27"/>
    </row>
    <row r="460" spans="2:3" ht="15.75" customHeight="1" x14ac:dyDescent="0.25">
      <c r="B460" s="27"/>
      <c r="C460" s="27"/>
    </row>
    <row r="461" spans="2:3" ht="15.75" customHeight="1" x14ac:dyDescent="0.25">
      <c r="B461" s="27"/>
      <c r="C461" s="27"/>
    </row>
    <row r="462" spans="2:3" ht="15.75" customHeight="1" x14ac:dyDescent="0.25">
      <c r="B462" s="27"/>
      <c r="C462" s="27"/>
    </row>
    <row r="463" spans="2:3" ht="15.75" customHeight="1" x14ac:dyDescent="0.25">
      <c r="B463" s="27"/>
      <c r="C463" s="27"/>
    </row>
    <row r="464" spans="2:3" ht="15.75" customHeight="1" x14ac:dyDescent="0.25">
      <c r="B464" s="27"/>
      <c r="C464" s="27"/>
    </row>
    <row r="465" spans="2:3" ht="15.75" customHeight="1" x14ac:dyDescent="0.25">
      <c r="B465" s="27"/>
      <c r="C465" s="27"/>
    </row>
    <row r="466" spans="2:3" ht="15.75" customHeight="1" x14ac:dyDescent="0.25">
      <c r="B466" s="27"/>
      <c r="C466" s="27"/>
    </row>
    <row r="467" spans="2:3" ht="15.75" customHeight="1" x14ac:dyDescent="0.25">
      <c r="B467" s="27"/>
      <c r="C467" s="27"/>
    </row>
    <row r="468" spans="2:3" ht="15.75" customHeight="1" x14ac:dyDescent="0.25">
      <c r="B468" s="27"/>
      <c r="C468" s="27"/>
    </row>
    <row r="469" spans="2:3" ht="15.75" customHeight="1" x14ac:dyDescent="0.25">
      <c r="B469" s="27"/>
      <c r="C469" s="27"/>
    </row>
    <row r="470" spans="2:3" ht="15.75" customHeight="1" x14ac:dyDescent="0.25">
      <c r="B470" s="27"/>
      <c r="C470" s="27"/>
    </row>
    <row r="471" spans="2:3" ht="15.75" customHeight="1" x14ac:dyDescent="0.25">
      <c r="B471" s="27"/>
      <c r="C471" s="27"/>
    </row>
    <row r="472" spans="2:3" ht="15.75" customHeight="1" x14ac:dyDescent="0.25">
      <c r="B472" s="27"/>
      <c r="C472" s="27"/>
    </row>
    <row r="473" spans="2:3" ht="15.75" customHeight="1" x14ac:dyDescent="0.25">
      <c r="B473" s="27"/>
      <c r="C473" s="27"/>
    </row>
    <row r="474" spans="2:3" ht="15.75" customHeight="1" x14ac:dyDescent="0.25">
      <c r="B474" s="27"/>
      <c r="C474" s="27"/>
    </row>
    <row r="475" spans="2:3" ht="15.75" customHeight="1" x14ac:dyDescent="0.25">
      <c r="B475" s="27"/>
      <c r="C475" s="27"/>
    </row>
    <row r="476" spans="2:3" ht="15.75" customHeight="1" x14ac:dyDescent="0.25">
      <c r="B476" s="27"/>
      <c r="C476" s="27"/>
    </row>
    <row r="477" spans="2:3" ht="15.75" customHeight="1" x14ac:dyDescent="0.25">
      <c r="B477" s="27"/>
      <c r="C477" s="27"/>
    </row>
    <row r="478" spans="2:3" ht="15.75" customHeight="1" x14ac:dyDescent="0.25">
      <c r="B478" s="27"/>
      <c r="C478" s="27"/>
    </row>
    <row r="479" spans="2:3" ht="15.75" customHeight="1" x14ac:dyDescent="0.25">
      <c r="B479" s="27"/>
      <c r="C479" s="27"/>
    </row>
    <row r="480" spans="2:3" ht="15.75" customHeight="1" x14ac:dyDescent="0.25">
      <c r="B480" s="27"/>
      <c r="C480" s="27"/>
    </row>
    <row r="481" spans="2:3" ht="15.75" customHeight="1" x14ac:dyDescent="0.25">
      <c r="B481" s="27"/>
      <c r="C481" s="27"/>
    </row>
    <row r="482" spans="2:3" ht="15.75" customHeight="1" x14ac:dyDescent="0.25">
      <c r="B482" s="27"/>
      <c r="C482" s="27"/>
    </row>
    <row r="483" spans="2:3" ht="15.75" customHeight="1" x14ac:dyDescent="0.25">
      <c r="B483" s="27"/>
      <c r="C483" s="27"/>
    </row>
    <row r="484" spans="2:3" ht="15.75" customHeight="1" x14ac:dyDescent="0.25">
      <c r="B484" s="27"/>
      <c r="C484" s="27"/>
    </row>
    <row r="485" spans="2:3" ht="15.75" customHeight="1" x14ac:dyDescent="0.25">
      <c r="B485" s="27"/>
      <c r="C485" s="27"/>
    </row>
    <row r="486" spans="2:3" ht="15.75" customHeight="1" x14ac:dyDescent="0.25">
      <c r="B486" s="27"/>
      <c r="C486" s="27"/>
    </row>
    <row r="487" spans="2:3" ht="15.75" customHeight="1" x14ac:dyDescent="0.25">
      <c r="B487" s="27"/>
      <c r="C487" s="27"/>
    </row>
    <row r="488" spans="2:3" ht="15.75" customHeight="1" x14ac:dyDescent="0.25">
      <c r="B488" s="27"/>
      <c r="C488" s="27"/>
    </row>
    <row r="489" spans="2:3" ht="15.75" customHeight="1" x14ac:dyDescent="0.25">
      <c r="B489" s="27"/>
      <c r="C489" s="27"/>
    </row>
    <row r="490" spans="2:3" ht="15.75" customHeight="1" x14ac:dyDescent="0.25">
      <c r="B490" s="27"/>
      <c r="C490" s="27"/>
    </row>
    <row r="491" spans="2:3" ht="15.75" customHeight="1" x14ac:dyDescent="0.25">
      <c r="B491" s="27"/>
      <c r="C491" s="27"/>
    </row>
    <row r="492" spans="2:3" ht="15.75" customHeight="1" x14ac:dyDescent="0.25">
      <c r="B492" s="27"/>
      <c r="C492" s="27"/>
    </row>
    <row r="493" spans="2:3" ht="15.75" customHeight="1" x14ac:dyDescent="0.25">
      <c r="B493" s="27"/>
      <c r="C493" s="27"/>
    </row>
    <row r="494" spans="2:3" ht="15.75" customHeight="1" x14ac:dyDescent="0.25">
      <c r="B494" s="27"/>
      <c r="C494" s="27"/>
    </row>
    <row r="495" spans="2:3" ht="15.75" customHeight="1" x14ac:dyDescent="0.25">
      <c r="B495" s="27"/>
      <c r="C495" s="27"/>
    </row>
    <row r="496" spans="2:3" ht="15.75" customHeight="1" x14ac:dyDescent="0.25">
      <c r="B496" s="27"/>
      <c r="C496" s="27"/>
    </row>
    <row r="497" spans="2:3" ht="15.75" customHeight="1" x14ac:dyDescent="0.25">
      <c r="B497" s="27"/>
      <c r="C497" s="27"/>
    </row>
    <row r="498" spans="2:3" ht="15.75" customHeight="1" x14ac:dyDescent="0.25">
      <c r="B498" s="27"/>
      <c r="C498" s="27"/>
    </row>
    <row r="499" spans="2:3" ht="15.75" customHeight="1" x14ac:dyDescent="0.25">
      <c r="B499" s="27"/>
      <c r="C499" s="27"/>
    </row>
    <row r="500" spans="2:3" ht="15.75" customHeight="1" x14ac:dyDescent="0.25">
      <c r="B500" s="27"/>
      <c r="C500" s="27"/>
    </row>
    <row r="501" spans="2:3" ht="15.75" customHeight="1" x14ac:dyDescent="0.25">
      <c r="B501" s="27"/>
      <c r="C501" s="27"/>
    </row>
    <row r="502" spans="2:3" ht="15.75" customHeight="1" x14ac:dyDescent="0.25">
      <c r="B502" s="27"/>
      <c r="C502" s="27"/>
    </row>
    <row r="503" spans="2:3" ht="15.75" customHeight="1" x14ac:dyDescent="0.25">
      <c r="B503" s="27"/>
      <c r="C503" s="27"/>
    </row>
    <row r="504" spans="2:3" ht="15.75" customHeight="1" x14ac:dyDescent="0.25">
      <c r="B504" s="27"/>
      <c r="C504" s="27"/>
    </row>
    <row r="505" spans="2:3" ht="15.75" customHeight="1" x14ac:dyDescent="0.25">
      <c r="B505" s="27"/>
      <c r="C505" s="27"/>
    </row>
    <row r="506" spans="2:3" ht="15.75" customHeight="1" x14ac:dyDescent="0.25">
      <c r="B506" s="27"/>
      <c r="C506" s="27"/>
    </row>
    <row r="507" spans="2:3" ht="15.75" customHeight="1" x14ac:dyDescent="0.25">
      <c r="B507" s="27"/>
      <c r="C507" s="27"/>
    </row>
    <row r="508" spans="2:3" ht="15.75" customHeight="1" x14ac:dyDescent="0.25">
      <c r="B508" s="27"/>
      <c r="C508" s="27"/>
    </row>
    <row r="509" spans="2:3" ht="15.75" customHeight="1" x14ac:dyDescent="0.25">
      <c r="B509" s="27"/>
      <c r="C509" s="27"/>
    </row>
    <row r="510" spans="2:3" ht="15.75" customHeight="1" x14ac:dyDescent="0.25">
      <c r="B510" s="27"/>
      <c r="C510" s="27"/>
    </row>
    <row r="511" spans="2:3" ht="15.75" customHeight="1" x14ac:dyDescent="0.25">
      <c r="B511" s="27"/>
      <c r="C511" s="27"/>
    </row>
    <row r="512" spans="2:3" ht="15.75" customHeight="1" x14ac:dyDescent="0.25">
      <c r="B512" s="27"/>
      <c r="C512" s="27"/>
    </row>
    <row r="513" spans="2:3" ht="15.75" customHeight="1" x14ac:dyDescent="0.25">
      <c r="B513" s="27"/>
      <c r="C513" s="27"/>
    </row>
    <row r="514" spans="2:3" ht="15.75" customHeight="1" x14ac:dyDescent="0.25">
      <c r="B514" s="27"/>
      <c r="C514" s="27"/>
    </row>
    <row r="515" spans="2:3" ht="15.75" customHeight="1" x14ac:dyDescent="0.25">
      <c r="B515" s="27"/>
      <c r="C515" s="27"/>
    </row>
    <row r="516" spans="2:3" ht="15.75" customHeight="1" x14ac:dyDescent="0.25">
      <c r="B516" s="27"/>
      <c r="C516" s="27"/>
    </row>
    <row r="517" spans="2:3" ht="15.75" customHeight="1" x14ac:dyDescent="0.25">
      <c r="B517" s="27"/>
      <c r="C517" s="27"/>
    </row>
    <row r="518" spans="2:3" ht="15.75" customHeight="1" x14ac:dyDescent="0.25">
      <c r="B518" s="27"/>
      <c r="C518" s="27"/>
    </row>
    <row r="519" spans="2:3" ht="15.75" customHeight="1" x14ac:dyDescent="0.25">
      <c r="B519" s="27"/>
      <c r="C519" s="27"/>
    </row>
    <row r="520" spans="2:3" ht="15.75" customHeight="1" x14ac:dyDescent="0.25">
      <c r="B520" s="27"/>
      <c r="C520" s="27"/>
    </row>
    <row r="521" spans="2:3" ht="15.75" customHeight="1" x14ac:dyDescent="0.25">
      <c r="B521" s="27"/>
      <c r="C521" s="27"/>
    </row>
    <row r="522" spans="2:3" ht="15.75" customHeight="1" x14ac:dyDescent="0.25">
      <c r="B522" s="27"/>
      <c r="C522" s="27"/>
    </row>
    <row r="523" spans="2:3" ht="15.75" customHeight="1" x14ac:dyDescent="0.25">
      <c r="B523" s="27"/>
      <c r="C523" s="27"/>
    </row>
    <row r="524" spans="2:3" ht="15.75" customHeight="1" x14ac:dyDescent="0.25">
      <c r="B524" s="27"/>
      <c r="C524" s="27"/>
    </row>
    <row r="525" spans="2:3" ht="15.75" customHeight="1" x14ac:dyDescent="0.25">
      <c r="B525" s="27"/>
      <c r="C525" s="27"/>
    </row>
    <row r="526" spans="2:3" ht="15.75" customHeight="1" x14ac:dyDescent="0.25">
      <c r="B526" s="27"/>
      <c r="C526" s="27"/>
    </row>
    <row r="527" spans="2:3" ht="15.75" customHeight="1" x14ac:dyDescent="0.25">
      <c r="B527" s="27"/>
      <c r="C527" s="27"/>
    </row>
    <row r="528" spans="2:3" ht="15.75" customHeight="1" x14ac:dyDescent="0.25">
      <c r="B528" s="27"/>
      <c r="C528" s="27"/>
    </row>
    <row r="529" spans="2:3" ht="15.75" customHeight="1" x14ac:dyDescent="0.25">
      <c r="B529" s="27"/>
      <c r="C529" s="27"/>
    </row>
    <row r="530" spans="2:3" ht="15.75" customHeight="1" x14ac:dyDescent="0.25">
      <c r="B530" s="27"/>
      <c r="C530" s="27"/>
    </row>
    <row r="531" spans="2:3" ht="15.75" customHeight="1" x14ac:dyDescent="0.25">
      <c r="B531" s="27"/>
      <c r="C531" s="27"/>
    </row>
    <row r="532" spans="2:3" ht="15.75" customHeight="1" x14ac:dyDescent="0.25">
      <c r="B532" s="27"/>
      <c r="C532" s="27"/>
    </row>
    <row r="533" spans="2:3" ht="15.75" customHeight="1" x14ac:dyDescent="0.25">
      <c r="B533" s="27"/>
      <c r="C533" s="27"/>
    </row>
    <row r="534" spans="2:3" ht="15.75" customHeight="1" x14ac:dyDescent="0.25">
      <c r="B534" s="27"/>
      <c r="C534" s="27"/>
    </row>
    <row r="535" spans="2:3" ht="15.75" customHeight="1" x14ac:dyDescent="0.25">
      <c r="B535" s="27"/>
      <c r="C535" s="27"/>
    </row>
    <row r="536" spans="2:3" ht="15.75" customHeight="1" x14ac:dyDescent="0.25">
      <c r="B536" s="27"/>
      <c r="C536" s="27"/>
    </row>
    <row r="537" spans="2:3" ht="15.75" customHeight="1" x14ac:dyDescent="0.25">
      <c r="B537" s="27"/>
      <c r="C537" s="27"/>
    </row>
    <row r="538" spans="2:3" ht="15.75" customHeight="1" x14ac:dyDescent="0.25">
      <c r="B538" s="27"/>
      <c r="C538" s="27"/>
    </row>
    <row r="539" spans="2:3" ht="15.75" customHeight="1" x14ac:dyDescent="0.25">
      <c r="B539" s="27"/>
      <c r="C539" s="27"/>
    </row>
    <row r="540" spans="2:3" ht="15.75" customHeight="1" x14ac:dyDescent="0.25">
      <c r="B540" s="27"/>
      <c r="C540" s="27"/>
    </row>
    <row r="541" spans="2:3" ht="15.75" customHeight="1" x14ac:dyDescent="0.25">
      <c r="B541" s="27"/>
      <c r="C541" s="27"/>
    </row>
    <row r="542" spans="2:3" ht="15.75" customHeight="1" x14ac:dyDescent="0.25">
      <c r="B542" s="27"/>
      <c r="C542" s="27"/>
    </row>
    <row r="543" spans="2:3" ht="15.75" customHeight="1" x14ac:dyDescent="0.25">
      <c r="B543" s="27"/>
      <c r="C543" s="27"/>
    </row>
    <row r="544" spans="2:3" ht="15.75" customHeight="1" x14ac:dyDescent="0.25">
      <c r="B544" s="27"/>
      <c r="C544" s="27"/>
    </row>
    <row r="545" spans="2:3" ht="15.75" customHeight="1" x14ac:dyDescent="0.25">
      <c r="B545" s="27"/>
      <c r="C545" s="27"/>
    </row>
    <row r="546" spans="2:3" ht="15.75" customHeight="1" x14ac:dyDescent="0.25">
      <c r="B546" s="27"/>
      <c r="C546" s="27"/>
    </row>
    <row r="547" spans="2:3" ht="15.75" customHeight="1" x14ac:dyDescent="0.25">
      <c r="B547" s="27"/>
      <c r="C547" s="27"/>
    </row>
    <row r="548" spans="2:3" ht="15.75" customHeight="1" x14ac:dyDescent="0.25">
      <c r="B548" s="27"/>
      <c r="C548" s="27"/>
    </row>
    <row r="549" spans="2:3" ht="15.75" customHeight="1" x14ac:dyDescent="0.25">
      <c r="B549" s="27"/>
      <c r="C549" s="27"/>
    </row>
    <row r="550" spans="2:3" ht="15.75" customHeight="1" x14ac:dyDescent="0.25">
      <c r="B550" s="27"/>
      <c r="C550" s="27"/>
    </row>
    <row r="551" spans="2:3" ht="15.75" customHeight="1" x14ac:dyDescent="0.25">
      <c r="B551" s="27"/>
      <c r="C551" s="27"/>
    </row>
    <row r="552" spans="2:3" ht="15.75" customHeight="1" x14ac:dyDescent="0.25">
      <c r="B552" s="27"/>
      <c r="C552" s="27"/>
    </row>
    <row r="553" spans="2:3" ht="15.75" customHeight="1" x14ac:dyDescent="0.25">
      <c r="B553" s="27"/>
      <c r="C553" s="27"/>
    </row>
    <row r="554" spans="2:3" ht="15.75" customHeight="1" x14ac:dyDescent="0.25">
      <c r="B554" s="27"/>
      <c r="C554" s="27"/>
    </row>
    <row r="555" spans="2:3" ht="15.75" customHeight="1" x14ac:dyDescent="0.25">
      <c r="B555" s="27"/>
      <c r="C555" s="27"/>
    </row>
    <row r="556" spans="2:3" ht="15.75" customHeight="1" x14ac:dyDescent="0.25">
      <c r="B556" s="27"/>
      <c r="C556" s="27"/>
    </row>
    <row r="557" spans="2:3" ht="15.75" customHeight="1" x14ac:dyDescent="0.25">
      <c r="B557" s="27"/>
      <c r="C557" s="27"/>
    </row>
    <row r="558" spans="2:3" ht="15.75" customHeight="1" x14ac:dyDescent="0.25">
      <c r="B558" s="27"/>
      <c r="C558" s="27"/>
    </row>
    <row r="559" spans="2:3" ht="15.75" customHeight="1" x14ac:dyDescent="0.25">
      <c r="B559" s="27"/>
      <c r="C559" s="27"/>
    </row>
    <row r="560" spans="2:3" ht="15.75" customHeight="1" x14ac:dyDescent="0.25">
      <c r="B560" s="27"/>
      <c r="C560" s="27"/>
    </row>
    <row r="561" spans="2:3" ht="15.75" customHeight="1" x14ac:dyDescent="0.25">
      <c r="B561" s="27"/>
      <c r="C561" s="27"/>
    </row>
    <row r="562" spans="2:3" ht="15.75" customHeight="1" x14ac:dyDescent="0.25">
      <c r="B562" s="27"/>
      <c r="C562" s="27"/>
    </row>
    <row r="563" spans="2:3" ht="15.75" customHeight="1" x14ac:dyDescent="0.25">
      <c r="B563" s="27"/>
      <c r="C563" s="27"/>
    </row>
    <row r="564" spans="2:3" ht="15.75" customHeight="1" x14ac:dyDescent="0.25">
      <c r="B564" s="27"/>
      <c r="C564" s="27"/>
    </row>
    <row r="565" spans="2:3" ht="15.75" customHeight="1" x14ac:dyDescent="0.25">
      <c r="B565" s="27"/>
      <c r="C565" s="27"/>
    </row>
    <row r="566" spans="2:3" ht="15.75" customHeight="1" x14ac:dyDescent="0.25">
      <c r="B566" s="27"/>
      <c r="C566" s="27"/>
    </row>
    <row r="567" spans="2:3" ht="15.75" customHeight="1" x14ac:dyDescent="0.25">
      <c r="B567" s="27"/>
      <c r="C567" s="27"/>
    </row>
    <row r="568" spans="2:3" ht="15.75" customHeight="1" x14ac:dyDescent="0.25">
      <c r="B568" s="27"/>
      <c r="C568" s="27"/>
    </row>
    <row r="569" spans="2:3" ht="15.75" customHeight="1" x14ac:dyDescent="0.25">
      <c r="B569" s="27"/>
      <c r="C569" s="27"/>
    </row>
    <row r="570" spans="2:3" ht="15.75" customHeight="1" x14ac:dyDescent="0.25">
      <c r="B570" s="27"/>
      <c r="C570" s="27"/>
    </row>
    <row r="571" spans="2:3" ht="15.75" customHeight="1" x14ac:dyDescent="0.25">
      <c r="B571" s="27"/>
      <c r="C571" s="27"/>
    </row>
    <row r="572" spans="2:3" ht="15.75" customHeight="1" x14ac:dyDescent="0.25">
      <c r="B572" s="27"/>
      <c r="C572" s="27"/>
    </row>
    <row r="573" spans="2:3" ht="15.75" customHeight="1" x14ac:dyDescent="0.25">
      <c r="B573" s="27"/>
      <c r="C573" s="27"/>
    </row>
    <row r="574" spans="2:3" ht="15.75" customHeight="1" x14ac:dyDescent="0.25">
      <c r="B574" s="27"/>
      <c r="C574" s="27"/>
    </row>
    <row r="575" spans="2:3" ht="15.75" customHeight="1" x14ac:dyDescent="0.25">
      <c r="B575" s="27"/>
      <c r="C575" s="27"/>
    </row>
    <row r="576" spans="2:3" ht="15.75" customHeight="1" x14ac:dyDescent="0.25">
      <c r="B576" s="27"/>
      <c r="C576" s="27"/>
    </row>
    <row r="577" spans="2:3" ht="15.75" customHeight="1" x14ac:dyDescent="0.25">
      <c r="B577" s="27"/>
      <c r="C577" s="27"/>
    </row>
    <row r="578" spans="2:3" ht="15.75" customHeight="1" x14ac:dyDescent="0.25">
      <c r="B578" s="27"/>
      <c r="C578" s="27"/>
    </row>
    <row r="579" spans="2:3" ht="15.75" customHeight="1" x14ac:dyDescent="0.25">
      <c r="B579" s="27"/>
      <c r="C579" s="27"/>
    </row>
    <row r="580" spans="2:3" ht="15.75" customHeight="1" x14ac:dyDescent="0.25">
      <c r="B580" s="27"/>
      <c r="C580" s="27"/>
    </row>
    <row r="581" spans="2:3" ht="15.75" customHeight="1" x14ac:dyDescent="0.25">
      <c r="B581" s="27"/>
      <c r="C581" s="27"/>
    </row>
    <row r="582" spans="2:3" ht="15.75" customHeight="1" x14ac:dyDescent="0.25">
      <c r="B582" s="27"/>
      <c r="C582" s="27"/>
    </row>
    <row r="583" spans="2:3" ht="15.75" customHeight="1" x14ac:dyDescent="0.25">
      <c r="B583" s="27"/>
      <c r="C583" s="27"/>
    </row>
    <row r="584" spans="2:3" ht="15.75" customHeight="1" x14ac:dyDescent="0.25">
      <c r="B584" s="27"/>
      <c r="C584" s="27"/>
    </row>
    <row r="585" spans="2:3" ht="15.75" customHeight="1" x14ac:dyDescent="0.25">
      <c r="B585" s="27"/>
      <c r="C585" s="27"/>
    </row>
    <row r="586" spans="2:3" ht="15.75" customHeight="1" x14ac:dyDescent="0.25">
      <c r="B586" s="27"/>
      <c r="C586" s="27"/>
    </row>
    <row r="587" spans="2:3" ht="15.75" customHeight="1" x14ac:dyDescent="0.25">
      <c r="B587" s="27"/>
      <c r="C587" s="27"/>
    </row>
    <row r="588" spans="2:3" ht="15.75" customHeight="1" x14ac:dyDescent="0.25">
      <c r="B588" s="27"/>
      <c r="C588" s="27"/>
    </row>
    <row r="589" spans="2:3" ht="15.75" customHeight="1" x14ac:dyDescent="0.25">
      <c r="B589" s="27"/>
      <c r="C589" s="27"/>
    </row>
    <row r="590" spans="2:3" ht="15.75" customHeight="1" x14ac:dyDescent="0.25">
      <c r="B590" s="27"/>
      <c r="C590" s="27"/>
    </row>
    <row r="591" spans="2:3" ht="15.75" customHeight="1" x14ac:dyDescent="0.25">
      <c r="B591" s="27"/>
      <c r="C591" s="27"/>
    </row>
    <row r="592" spans="2:3" ht="15.75" customHeight="1" x14ac:dyDescent="0.25">
      <c r="B592" s="27"/>
      <c r="C592" s="27"/>
    </row>
    <row r="593" spans="2:3" ht="15.75" customHeight="1" x14ac:dyDescent="0.25">
      <c r="B593" s="27"/>
      <c r="C593" s="27"/>
    </row>
    <row r="594" spans="2:3" ht="15.75" customHeight="1" x14ac:dyDescent="0.25">
      <c r="B594" s="27"/>
      <c r="C594" s="27"/>
    </row>
    <row r="595" spans="2:3" ht="15.75" customHeight="1" x14ac:dyDescent="0.25">
      <c r="B595" s="27"/>
      <c r="C595" s="27"/>
    </row>
    <row r="596" spans="2:3" ht="15.75" customHeight="1" x14ac:dyDescent="0.25">
      <c r="B596" s="27"/>
      <c r="C596" s="27"/>
    </row>
    <row r="597" spans="2:3" ht="15.75" customHeight="1" x14ac:dyDescent="0.25">
      <c r="B597" s="27"/>
      <c r="C597" s="27"/>
    </row>
    <row r="598" spans="2:3" ht="15.75" customHeight="1" x14ac:dyDescent="0.25">
      <c r="B598" s="27"/>
      <c r="C598" s="27"/>
    </row>
    <row r="599" spans="2:3" ht="15.75" customHeight="1" x14ac:dyDescent="0.25">
      <c r="B599" s="27"/>
      <c r="C599" s="27"/>
    </row>
    <row r="600" spans="2:3" ht="15.75" customHeight="1" x14ac:dyDescent="0.25">
      <c r="B600" s="27"/>
      <c r="C600" s="27"/>
    </row>
    <row r="601" spans="2:3" ht="15.75" customHeight="1" x14ac:dyDescent="0.25">
      <c r="B601" s="27"/>
      <c r="C601" s="27"/>
    </row>
    <row r="602" spans="2:3" ht="15.75" customHeight="1" x14ac:dyDescent="0.25">
      <c r="B602" s="27"/>
      <c r="C602" s="27"/>
    </row>
    <row r="603" spans="2:3" ht="15.75" customHeight="1" x14ac:dyDescent="0.25">
      <c r="B603" s="27"/>
      <c r="C603" s="27"/>
    </row>
    <row r="604" spans="2:3" ht="15.75" customHeight="1" x14ac:dyDescent="0.25">
      <c r="B604" s="27"/>
      <c r="C604" s="27"/>
    </row>
    <row r="605" spans="2:3" ht="15.75" customHeight="1" x14ac:dyDescent="0.25">
      <c r="B605" s="27"/>
      <c r="C605" s="27"/>
    </row>
    <row r="606" spans="2:3" ht="15.75" customHeight="1" x14ac:dyDescent="0.25">
      <c r="B606" s="27"/>
      <c r="C606" s="27"/>
    </row>
    <row r="607" spans="2:3" ht="15.75" customHeight="1" x14ac:dyDescent="0.25">
      <c r="B607" s="27"/>
      <c r="C607" s="27"/>
    </row>
    <row r="608" spans="2:3" ht="15.75" customHeight="1" x14ac:dyDescent="0.25">
      <c r="B608" s="27"/>
      <c r="C608" s="27"/>
    </row>
    <row r="609" spans="2:3" ht="15.75" customHeight="1" x14ac:dyDescent="0.25">
      <c r="B609" s="27"/>
      <c r="C609" s="27"/>
    </row>
    <row r="610" spans="2:3" ht="15.75" customHeight="1" x14ac:dyDescent="0.25">
      <c r="B610" s="27"/>
      <c r="C610" s="27"/>
    </row>
    <row r="611" spans="2:3" ht="15.75" customHeight="1" x14ac:dyDescent="0.25">
      <c r="B611" s="27"/>
      <c r="C611" s="27"/>
    </row>
    <row r="612" spans="2:3" ht="15.75" customHeight="1" x14ac:dyDescent="0.25">
      <c r="B612" s="27"/>
      <c r="C612" s="27"/>
    </row>
    <row r="613" spans="2:3" ht="15.75" customHeight="1" x14ac:dyDescent="0.25">
      <c r="B613" s="27"/>
      <c r="C613" s="27"/>
    </row>
    <row r="614" spans="2:3" ht="15.75" customHeight="1" x14ac:dyDescent="0.25">
      <c r="B614" s="27"/>
      <c r="C614" s="27"/>
    </row>
    <row r="615" spans="2:3" ht="15.75" customHeight="1" x14ac:dyDescent="0.25">
      <c r="B615" s="27"/>
      <c r="C615" s="27"/>
    </row>
    <row r="616" spans="2:3" ht="15.75" customHeight="1" x14ac:dyDescent="0.25">
      <c r="B616" s="27"/>
      <c r="C616" s="27"/>
    </row>
    <row r="617" spans="2:3" ht="15.75" customHeight="1" x14ac:dyDescent="0.25">
      <c r="B617" s="27"/>
      <c r="C617" s="27"/>
    </row>
    <row r="618" spans="2:3" ht="15.75" customHeight="1" x14ac:dyDescent="0.25">
      <c r="B618" s="27"/>
      <c r="C618" s="27"/>
    </row>
    <row r="619" spans="2:3" ht="15.75" customHeight="1" x14ac:dyDescent="0.25">
      <c r="B619" s="27"/>
      <c r="C619" s="27"/>
    </row>
    <row r="620" spans="2:3" ht="15.75" customHeight="1" x14ac:dyDescent="0.25">
      <c r="B620" s="27"/>
      <c r="C620" s="27"/>
    </row>
    <row r="621" spans="2:3" ht="15.75" customHeight="1" x14ac:dyDescent="0.25">
      <c r="B621" s="27"/>
      <c r="C621" s="27"/>
    </row>
    <row r="622" spans="2:3" ht="15.75" customHeight="1" x14ac:dyDescent="0.25">
      <c r="B622" s="27"/>
      <c r="C622" s="27"/>
    </row>
    <row r="623" spans="2:3" ht="15.75" customHeight="1" x14ac:dyDescent="0.25">
      <c r="B623" s="27"/>
      <c r="C623" s="27"/>
    </row>
    <row r="624" spans="2:3" ht="15.75" customHeight="1" x14ac:dyDescent="0.25">
      <c r="B624" s="27"/>
      <c r="C624" s="27"/>
    </row>
    <row r="625" spans="2:3" ht="15.75" customHeight="1" x14ac:dyDescent="0.25">
      <c r="B625" s="27"/>
      <c r="C625" s="27"/>
    </row>
    <row r="626" spans="2:3" ht="15.75" customHeight="1" x14ac:dyDescent="0.25">
      <c r="B626" s="27"/>
      <c r="C626" s="27"/>
    </row>
    <row r="627" spans="2:3" ht="15.75" customHeight="1" x14ac:dyDescent="0.25">
      <c r="B627" s="27"/>
      <c r="C627" s="27"/>
    </row>
    <row r="628" spans="2:3" ht="15.75" customHeight="1" x14ac:dyDescent="0.25">
      <c r="B628" s="27"/>
      <c r="C628" s="27"/>
    </row>
    <row r="629" spans="2:3" ht="15.75" customHeight="1" x14ac:dyDescent="0.25">
      <c r="B629" s="27"/>
      <c r="C629" s="27"/>
    </row>
    <row r="630" spans="2:3" ht="15.75" customHeight="1" x14ac:dyDescent="0.25">
      <c r="B630" s="27"/>
      <c r="C630" s="27"/>
    </row>
    <row r="631" spans="2:3" ht="15.75" customHeight="1" x14ac:dyDescent="0.25">
      <c r="B631" s="27"/>
      <c r="C631" s="27"/>
    </row>
    <row r="632" spans="2:3" ht="15.75" customHeight="1" x14ac:dyDescent="0.25">
      <c r="B632" s="27"/>
      <c r="C632" s="27"/>
    </row>
    <row r="633" spans="2:3" ht="15.75" customHeight="1" x14ac:dyDescent="0.25">
      <c r="B633" s="27"/>
      <c r="C633" s="27"/>
    </row>
    <row r="634" spans="2:3" ht="15.75" customHeight="1" x14ac:dyDescent="0.25">
      <c r="B634" s="27"/>
      <c r="C634" s="27"/>
    </row>
    <row r="635" spans="2:3" ht="15.75" customHeight="1" x14ac:dyDescent="0.25">
      <c r="B635" s="27"/>
      <c r="C635" s="27"/>
    </row>
    <row r="636" spans="2:3" ht="15.75" customHeight="1" x14ac:dyDescent="0.25">
      <c r="B636" s="27"/>
      <c r="C636" s="27"/>
    </row>
    <row r="637" spans="2:3" ht="15.75" customHeight="1" x14ac:dyDescent="0.25">
      <c r="B637" s="27"/>
      <c r="C637" s="27"/>
    </row>
    <row r="638" spans="2:3" ht="15.75" customHeight="1" x14ac:dyDescent="0.25">
      <c r="B638" s="27"/>
      <c r="C638" s="27"/>
    </row>
    <row r="639" spans="2:3" ht="15.75" customHeight="1" x14ac:dyDescent="0.25">
      <c r="B639" s="27"/>
      <c r="C639" s="27"/>
    </row>
    <row r="640" spans="2:3" ht="15.75" customHeight="1" x14ac:dyDescent="0.25">
      <c r="B640" s="27"/>
      <c r="C640" s="27"/>
    </row>
    <row r="641" spans="2:3" ht="15.75" customHeight="1" x14ac:dyDescent="0.25">
      <c r="B641" s="27"/>
      <c r="C641" s="27"/>
    </row>
    <row r="642" spans="2:3" ht="15.75" customHeight="1" x14ac:dyDescent="0.25">
      <c r="B642" s="27"/>
      <c r="C642" s="27"/>
    </row>
    <row r="643" spans="2:3" ht="15.75" customHeight="1" x14ac:dyDescent="0.25">
      <c r="B643" s="27"/>
      <c r="C643" s="27"/>
    </row>
    <row r="644" spans="2:3" ht="15.75" customHeight="1" x14ac:dyDescent="0.25">
      <c r="B644" s="27"/>
      <c r="C644" s="27"/>
    </row>
    <row r="645" spans="2:3" ht="15.75" customHeight="1" x14ac:dyDescent="0.25">
      <c r="B645" s="27"/>
      <c r="C645" s="27"/>
    </row>
    <row r="646" spans="2:3" ht="15.75" customHeight="1" x14ac:dyDescent="0.25">
      <c r="B646" s="27"/>
      <c r="C646" s="27"/>
    </row>
    <row r="647" spans="2:3" ht="15.75" customHeight="1" x14ac:dyDescent="0.25">
      <c r="B647" s="27"/>
      <c r="C647" s="27"/>
    </row>
    <row r="648" spans="2:3" ht="15.75" customHeight="1" x14ac:dyDescent="0.25">
      <c r="B648" s="27"/>
      <c r="C648" s="27"/>
    </row>
    <row r="649" spans="2:3" ht="15.75" customHeight="1" x14ac:dyDescent="0.25">
      <c r="B649" s="27"/>
      <c r="C649" s="27"/>
    </row>
    <row r="650" spans="2:3" ht="15.75" customHeight="1" x14ac:dyDescent="0.25">
      <c r="B650" s="27"/>
      <c r="C650" s="27"/>
    </row>
    <row r="651" spans="2:3" ht="15.75" customHeight="1" x14ac:dyDescent="0.25">
      <c r="B651" s="27"/>
      <c r="C651" s="27"/>
    </row>
    <row r="652" spans="2:3" ht="15.75" customHeight="1" x14ac:dyDescent="0.25">
      <c r="B652" s="27"/>
      <c r="C652" s="27"/>
    </row>
    <row r="653" spans="2:3" ht="15.75" customHeight="1" x14ac:dyDescent="0.25">
      <c r="B653" s="27"/>
      <c r="C653" s="27"/>
    </row>
    <row r="654" spans="2:3" ht="15.75" customHeight="1" x14ac:dyDescent="0.25">
      <c r="B654" s="27"/>
      <c r="C654" s="27"/>
    </row>
    <row r="655" spans="2:3" ht="15.75" customHeight="1" x14ac:dyDescent="0.25">
      <c r="B655" s="27"/>
      <c r="C655" s="27"/>
    </row>
    <row r="656" spans="2:3" ht="15.75" customHeight="1" x14ac:dyDescent="0.25">
      <c r="B656" s="27"/>
      <c r="C656" s="27"/>
    </row>
    <row r="657" spans="2:3" ht="15.75" customHeight="1" x14ac:dyDescent="0.25">
      <c r="B657" s="27"/>
      <c r="C657" s="27"/>
    </row>
    <row r="658" spans="2:3" ht="15.75" customHeight="1" x14ac:dyDescent="0.25">
      <c r="B658" s="27"/>
      <c r="C658" s="27"/>
    </row>
    <row r="659" spans="2:3" ht="15.75" customHeight="1" x14ac:dyDescent="0.25">
      <c r="B659" s="27"/>
      <c r="C659" s="27"/>
    </row>
    <row r="660" spans="2:3" ht="15.75" customHeight="1" x14ac:dyDescent="0.25">
      <c r="B660" s="27"/>
      <c r="C660" s="27"/>
    </row>
    <row r="661" spans="2:3" ht="15.75" customHeight="1" x14ac:dyDescent="0.25">
      <c r="B661" s="27"/>
      <c r="C661" s="27"/>
    </row>
    <row r="662" spans="2:3" ht="15.75" customHeight="1" x14ac:dyDescent="0.25">
      <c r="B662" s="27"/>
      <c r="C662" s="27"/>
    </row>
    <row r="663" spans="2:3" ht="15.75" customHeight="1" x14ac:dyDescent="0.25">
      <c r="B663" s="27"/>
      <c r="C663" s="27"/>
    </row>
    <row r="664" spans="2:3" ht="15.75" customHeight="1" x14ac:dyDescent="0.25">
      <c r="B664" s="27"/>
      <c r="C664" s="27"/>
    </row>
    <row r="665" spans="2:3" ht="15.75" customHeight="1" x14ac:dyDescent="0.25">
      <c r="B665" s="27"/>
      <c r="C665" s="27"/>
    </row>
    <row r="666" spans="2:3" ht="15.75" customHeight="1" x14ac:dyDescent="0.25">
      <c r="B666" s="27"/>
      <c r="C666" s="27"/>
    </row>
    <row r="667" spans="2:3" ht="15.75" customHeight="1" x14ac:dyDescent="0.25">
      <c r="B667" s="27"/>
      <c r="C667" s="27"/>
    </row>
    <row r="668" spans="2:3" ht="15.75" customHeight="1" x14ac:dyDescent="0.25">
      <c r="B668" s="27"/>
      <c r="C668" s="27"/>
    </row>
    <row r="669" spans="2:3" ht="15.75" customHeight="1" x14ac:dyDescent="0.25">
      <c r="B669" s="27"/>
      <c r="C669" s="27"/>
    </row>
    <row r="670" spans="2:3" ht="15.75" customHeight="1" x14ac:dyDescent="0.25">
      <c r="B670" s="27"/>
      <c r="C670" s="27"/>
    </row>
    <row r="671" spans="2:3" ht="15.75" customHeight="1" x14ac:dyDescent="0.25">
      <c r="B671" s="27"/>
      <c r="C671" s="27"/>
    </row>
    <row r="672" spans="2:3" ht="15.75" customHeight="1" x14ac:dyDescent="0.25">
      <c r="B672" s="27"/>
      <c r="C672" s="27"/>
    </row>
    <row r="673" spans="2:3" ht="15.75" customHeight="1" x14ac:dyDescent="0.25">
      <c r="B673" s="27"/>
      <c r="C673" s="27"/>
    </row>
    <row r="674" spans="2:3" ht="15.75" customHeight="1" x14ac:dyDescent="0.25">
      <c r="B674" s="27"/>
      <c r="C674" s="27"/>
    </row>
    <row r="675" spans="2:3" ht="15.75" customHeight="1" x14ac:dyDescent="0.25">
      <c r="B675" s="27"/>
      <c r="C675" s="27"/>
    </row>
    <row r="676" spans="2:3" ht="15.75" customHeight="1" x14ac:dyDescent="0.25">
      <c r="B676" s="27"/>
      <c r="C676" s="27"/>
    </row>
    <row r="677" spans="2:3" ht="15.75" customHeight="1" x14ac:dyDescent="0.25">
      <c r="B677" s="27"/>
      <c r="C677" s="27"/>
    </row>
    <row r="678" spans="2:3" ht="15.75" customHeight="1" x14ac:dyDescent="0.25">
      <c r="B678" s="27"/>
      <c r="C678" s="27"/>
    </row>
    <row r="679" spans="2:3" ht="15.75" customHeight="1" x14ac:dyDescent="0.25">
      <c r="B679" s="27"/>
      <c r="C679" s="27"/>
    </row>
    <row r="680" spans="2:3" ht="15.75" customHeight="1" x14ac:dyDescent="0.25">
      <c r="B680" s="27"/>
      <c r="C680" s="27"/>
    </row>
    <row r="681" spans="2:3" ht="15.75" customHeight="1" x14ac:dyDescent="0.25">
      <c r="B681" s="27"/>
      <c r="C681" s="27"/>
    </row>
    <row r="682" spans="2:3" ht="15.75" customHeight="1" x14ac:dyDescent="0.25">
      <c r="B682" s="27"/>
      <c r="C682" s="27"/>
    </row>
    <row r="683" spans="2:3" ht="15.75" customHeight="1" x14ac:dyDescent="0.25">
      <c r="B683" s="27"/>
      <c r="C683" s="27"/>
    </row>
    <row r="684" spans="2:3" ht="15.75" customHeight="1" x14ac:dyDescent="0.25">
      <c r="B684" s="27"/>
      <c r="C684" s="27"/>
    </row>
    <row r="685" spans="2:3" ht="15.75" customHeight="1" x14ac:dyDescent="0.25">
      <c r="B685" s="27"/>
      <c r="C685" s="27"/>
    </row>
    <row r="686" spans="2:3" ht="15.75" customHeight="1" x14ac:dyDescent="0.25">
      <c r="B686" s="27"/>
      <c r="C686" s="27"/>
    </row>
    <row r="687" spans="2:3" ht="15.75" customHeight="1" x14ac:dyDescent="0.25">
      <c r="B687" s="27"/>
      <c r="C687" s="27"/>
    </row>
    <row r="688" spans="2:3" ht="15.75" customHeight="1" x14ac:dyDescent="0.25">
      <c r="B688" s="27"/>
      <c r="C688" s="27"/>
    </row>
    <row r="689" spans="2:3" ht="15.75" customHeight="1" x14ac:dyDescent="0.25">
      <c r="B689" s="27"/>
      <c r="C689" s="27"/>
    </row>
    <row r="690" spans="2:3" ht="15.75" customHeight="1" x14ac:dyDescent="0.25">
      <c r="B690" s="27"/>
      <c r="C690" s="27"/>
    </row>
    <row r="691" spans="2:3" ht="15.75" customHeight="1" x14ac:dyDescent="0.25">
      <c r="B691" s="27"/>
      <c r="C691" s="27"/>
    </row>
    <row r="692" spans="2:3" ht="15.75" customHeight="1" x14ac:dyDescent="0.25">
      <c r="B692" s="27"/>
      <c r="C692" s="27"/>
    </row>
    <row r="693" spans="2:3" ht="15.75" customHeight="1" x14ac:dyDescent="0.25">
      <c r="B693" s="27"/>
      <c r="C693" s="27"/>
    </row>
    <row r="694" spans="2:3" ht="15.75" customHeight="1" x14ac:dyDescent="0.25">
      <c r="B694" s="27"/>
      <c r="C694" s="27"/>
    </row>
    <row r="695" spans="2:3" ht="15.75" customHeight="1" x14ac:dyDescent="0.25">
      <c r="B695" s="27"/>
      <c r="C695" s="27"/>
    </row>
    <row r="696" spans="2:3" ht="15.75" customHeight="1" x14ac:dyDescent="0.25">
      <c r="B696" s="27"/>
      <c r="C696" s="27"/>
    </row>
    <row r="697" spans="2:3" ht="15.75" customHeight="1" x14ac:dyDescent="0.25">
      <c r="B697" s="27"/>
      <c r="C697" s="27"/>
    </row>
    <row r="698" spans="2:3" ht="15.75" customHeight="1" x14ac:dyDescent="0.25">
      <c r="B698" s="27"/>
      <c r="C698" s="27"/>
    </row>
    <row r="699" spans="2:3" ht="15.75" customHeight="1" x14ac:dyDescent="0.25">
      <c r="B699" s="27"/>
      <c r="C699" s="27"/>
    </row>
    <row r="700" spans="2:3" ht="15.75" customHeight="1" x14ac:dyDescent="0.25">
      <c r="B700" s="27"/>
      <c r="C700" s="27"/>
    </row>
    <row r="701" spans="2:3" ht="15.75" customHeight="1" x14ac:dyDescent="0.25">
      <c r="B701" s="27"/>
      <c r="C701" s="27"/>
    </row>
    <row r="702" spans="2:3" ht="15.75" customHeight="1" x14ac:dyDescent="0.25">
      <c r="B702" s="27"/>
      <c r="C702" s="27"/>
    </row>
    <row r="703" spans="2:3" ht="15.75" customHeight="1" x14ac:dyDescent="0.25">
      <c r="B703" s="27"/>
      <c r="C703" s="27"/>
    </row>
    <row r="704" spans="2:3" ht="15.75" customHeight="1" x14ac:dyDescent="0.25">
      <c r="B704" s="27"/>
      <c r="C704" s="27"/>
    </row>
    <row r="705" spans="2:3" ht="15.75" customHeight="1" x14ac:dyDescent="0.25">
      <c r="B705" s="27"/>
      <c r="C705" s="27"/>
    </row>
    <row r="706" spans="2:3" ht="15.75" customHeight="1" x14ac:dyDescent="0.25">
      <c r="B706" s="27"/>
      <c r="C706" s="27"/>
    </row>
    <row r="707" spans="2:3" ht="15.75" customHeight="1" x14ac:dyDescent="0.25">
      <c r="B707" s="27"/>
      <c r="C707" s="27"/>
    </row>
    <row r="708" spans="2:3" ht="15.75" customHeight="1" x14ac:dyDescent="0.25">
      <c r="B708" s="27"/>
      <c r="C708" s="27"/>
    </row>
    <row r="709" spans="2:3" ht="15.75" customHeight="1" x14ac:dyDescent="0.25">
      <c r="B709" s="27"/>
      <c r="C709" s="27"/>
    </row>
    <row r="710" spans="2:3" ht="15.75" customHeight="1" x14ac:dyDescent="0.25">
      <c r="B710" s="27"/>
      <c r="C710" s="27"/>
    </row>
    <row r="711" spans="2:3" ht="15.75" customHeight="1" x14ac:dyDescent="0.25">
      <c r="B711" s="27"/>
      <c r="C711" s="27"/>
    </row>
    <row r="712" spans="2:3" ht="15.75" customHeight="1" x14ac:dyDescent="0.25">
      <c r="B712" s="27"/>
      <c r="C712" s="27"/>
    </row>
    <row r="713" spans="2:3" ht="15.75" customHeight="1" x14ac:dyDescent="0.25">
      <c r="B713" s="27"/>
      <c r="C713" s="27"/>
    </row>
    <row r="714" spans="2:3" ht="15.75" customHeight="1" x14ac:dyDescent="0.25">
      <c r="B714" s="27"/>
      <c r="C714" s="27"/>
    </row>
    <row r="715" spans="2:3" ht="15.75" customHeight="1" x14ac:dyDescent="0.25">
      <c r="B715" s="27"/>
      <c r="C715" s="27"/>
    </row>
    <row r="716" spans="2:3" ht="15.75" customHeight="1" x14ac:dyDescent="0.25">
      <c r="B716" s="27"/>
      <c r="C716" s="27"/>
    </row>
    <row r="717" spans="2:3" ht="15.75" customHeight="1" x14ac:dyDescent="0.25">
      <c r="B717" s="27"/>
      <c r="C717" s="27"/>
    </row>
    <row r="718" spans="2:3" ht="15.75" customHeight="1" x14ac:dyDescent="0.25">
      <c r="B718" s="27"/>
      <c r="C718" s="27"/>
    </row>
    <row r="719" spans="2:3" ht="15.75" customHeight="1" x14ac:dyDescent="0.25">
      <c r="B719" s="27"/>
      <c r="C719" s="27"/>
    </row>
    <row r="720" spans="2:3" ht="15.75" customHeight="1" x14ac:dyDescent="0.25">
      <c r="B720" s="27"/>
      <c r="C720" s="27"/>
    </row>
    <row r="721" spans="2:3" ht="15.75" customHeight="1" x14ac:dyDescent="0.25">
      <c r="B721" s="27"/>
      <c r="C721" s="27"/>
    </row>
    <row r="722" spans="2:3" ht="15.75" customHeight="1" x14ac:dyDescent="0.25">
      <c r="B722" s="27"/>
      <c r="C722" s="27"/>
    </row>
    <row r="723" spans="2:3" ht="15.75" customHeight="1" x14ac:dyDescent="0.25">
      <c r="B723" s="27"/>
      <c r="C723" s="27"/>
    </row>
    <row r="724" spans="2:3" ht="15.75" customHeight="1" x14ac:dyDescent="0.25">
      <c r="B724" s="27"/>
      <c r="C724" s="27"/>
    </row>
    <row r="725" spans="2:3" ht="15.75" customHeight="1" x14ac:dyDescent="0.25">
      <c r="B725" s="27"/>
      <c r="C725" s="27"/>
    </row>
    <row r="726" spans="2:3" ht="15.75" customHeight="1" x14ac:dyDescent="0.25">
      <c r="B726" s="27"/>
      <c r="C726" s="27"/>
    </row>
    <row r="727" spans="2:3" ht="15.75" customHeight="1" x14ac:dyDescent="0.25">
      <c r="B727" s="27"/>
      <c r="C727" s="27"/>
    </row>
    <row r="728" spans="2:3" ht="15.75" customHeight="1" x14ac:dyDescent="0.25">
      <c r="B728" s="27"/>
      <c r="C728" s="27"/>
    </row>
    <row r="729" spans="2:3" ht="15.75" customHeight="1" x14ac:dyDescent="0.25">
      <c r="B729" s="27"/>
      <c r="C729" s="27"/>
    </row>
    <row r="730" spans="2:3" ht="15.75" customHeight="1" x14ac:dyDescent="0.25">
      <c r="B730" s="27"/>
      <c r="C730" s="27"/>
    </row>
    <row r="731" spans="2:3" ht="15.75" customHeight="1" x14ac:dyDescent="0.25">
      <c r="B731" s="27"/>
      <c r="C731" s="27"/>
    </row>
    <row r="732" spans="2:3" ht="15.75" customHeight="1" x14ac:dyDescent="0.25">
      <c r="B732" s="27"/>
      <c r="C732" s="27"/>
    </row>
    <row r="733" spans="2:3" ht="15.75" customHeight="1" x14ac:dyDescent="0.25">
      <c r="B733" s="27"/>
      <c r="C733" s="27"/>
    </row>
    <row r="734" spans="2:3" ht="15.75" customHeight="1" x14ac:dyDescent="0.25">
      <c r="B734" s="27"/>
      <c r="C734" s="27"/>
    </row>
    <row r="735" spans="2:3" ht="15.75" customHeight="1" x14ac:dyDescent="0.25">
      <c r="B735" s="27"/>
      <c r="C735" s="27"/>
    </row>
    <row r="736" spans="2:3" ht="15.75" customHeight="1" x14ac:dyDescent="0.25">
      <c r="B736" s="27"/>
      <c r="C736" s="27"/>
    </row>
    <row r="737" spans="2:3" ht="15.75" customHeight="1" x14ac:dyDescent="0.25">
      <c r="B737" s="27"/>
      <c r="C737" s="27"/>
    </row>
    <row r="738" spans="2:3" ht="15.75" customHeight="1" x14ac:dyDescent="0.25">
      <c r="B738" s="27"/>
      <c r="C738" s="27"/>
    </row>
    <row r="739" spans="2:3" ht="15.75" customHeight="1" x14ac:dyDescent="0.25">
      <c r="B739" s="27"/>
      <c r="C739" s="27"/>
    </row>
    <row r="740" spans="2:3" ht="15.75" customHeight="1" x14ac:dyDescent="0.25">
      <c r="B740" s="27"/>
      <c r="C740" s="27"/>
    </row>
    <row r="741" spans="2:3" ht="15.75" customHeight="1" x14ac:dyDescent="0.25">
      <c r="B741" s="27"/>
      <c r="C741" s="27"/>
    </row>
    <row r="742" spans="2:3" ht="15.75" customHeight="1" x14ac:dyDescent="0.25">
      <c r="B742" s="27"/>
      <c r="C742" s="27"/>
    </row>
    <row r="743" spans="2:3" ht="15.75" customHeight="1" x14ac:dyDescent="0.25">
      <c r="B743" s="27"/>
      <c r="C743" s="27"/>
    </row>
    <row r="744" spans="2:3" ht="15.75" customHeight="1" x14ac:dyDescent="0.25">
      <c r="B744" s="27"/>
      <c r="C744" s="27"/>
    </row>
    <row r="745" spans="2:3" ht="15.75" customHeight="1" x14ac:dyDescent="0.25">
      <c r="B745" s="27"/>
      <c r="C745" s="27"/>
    </row>
    <row r="746" spans="2:3" ht="15.75" customHeight="1" x14ac:dyDescent="0.25">
      <c r="B746" s="27"/>
      <c r="C746" s="27"/>
    </row>
    <row r="747" spans="2:3" ht="15.75" customHeight="1" x14ac:dyDescent="0.25">
      <c r="B747" s="27"/>
      <c r="C747" s="27"/>
    </row>
    <row r="748" spans="2:3" ht="15.75" customHeight="1" x14ac:dyDescent="0.25">
      <c r="B748" s="27"/>
      <c r="C748" s="27"/>
    </row>
    <row r="749" spans="2:3" ht="15.75" customHeight="1" x14ac:dyDescent="0.25">
      <c r="B749" s="27"/>
      <c r="C749" s="27"/>
    </row>
    <row r="750" spans="2:3" ht="15.75" customHeight="1" x14ac:dyDescent="0.25">
      <c r="B750" s="27"/>
      <c r="C750" s="27"/>
    </row>
    <row r="751" spans="2:3" ht="15.75" customHeight="1" x14ac:dyDescent="0.25">
      <c r="B751" s="27"/>
      <c r="C751" s="27"/>
    </row>
    <row r="752" spans="2:3" ht="15.75" customHeight="1" x14ac:dyDescent="0.25">
      <c r="B752" s="27"/>
      <c r="C752" s="27"/>
    </row>
    <row r="753" spans="2:3" ht="15.75" customHeight="1" x14ac:dyDescent="0.25">
      <c r="B753" s="27"/>
      <c r="C753" s="27"/>
    </row>
    <row r="754" spans="2:3" ht="15.75" customHeight="1" x14ac:dyDescent="0.25">
      <c r="B754" s="27"/>
      <c r="C754" s="27"/>
    </row>
    <row r="755" spans="2:3" ht="15.75" customHeight="1" x14ac:dyDescent="0.25">
      <c r="B755" s="27"/>
      <c r="C755" s="27"/>
    </row>
    <row r="756" spans="2:3" ht="15.75" customHeight="1" x14ac:dyDescent="0.25">
      <c r="B756" s="27"/>
      <c r="C756" s="27"/>
    </row>
    <row r="757" spans="2:3" ht="15.75" customHeight="1" x14ac:dyDescent="0.25">
      <c r="B757" s="27"/>
      <c r="C757" s="27"/>
    </row>
    <row r="758" spans="2:3" ht="15.75" customHeight="1" x14ac:dyDescent="0.25">
      <c r="B758" s="27"/>
      <c r="C758" s="27"/>
    </row>
    <row r="759" spans="2:3" ht="15.75" customHeight="1" x14ac:dyDescent="0.25">
      <c r="B759" s="27"/>
      <c r="C759" s="27"/>
    </row>
    <row r="760" spans="2:3" ht="15.75" customHeight="1" x14ac:dyDescent="0.25">
      <c r="B760" s="27"/>
      <c r="C760" s="27"/>
    </row>
    <row r="761" spans="2:3" ht="15.75" customHeight="1" x14ac:dyDescent="0.25">
      <c r="B761" s="27"/>
      <c r="C761" s="27"/>
    </row>
    <row r="762" spans="2:3" ht="15.75" customHeight="1" x14ac:dyDescent="0.25">
      <c r="B762" s="27"/>
      <c r="C762" s="27"/>
    </row>
    <row r="763" spans="2:3" ht="15.75" customHeight="1" x14ac:dyDescent="0.25">
      <c r="B763" s="27"/>
      <c r="C763" s="27"/>
    </row>
    <row r="764" spans="2:3" ht="15.75" customHeight="1" x14ac:dyDescent="0.25">
      <c r="B764" s="27"/>
      <c r="C764" s="27"/>
    </row>
    <row r="765" spans="2:3" ht="15.75" customHeight="1" x14ac:dyDescent="0.25">
      <c r="B765" s="27"/>
      <c r="C765" s="27"/>
    </row>
    <row r="766" spans="2:3" ht="15.75" customHeight="1" x14ac:dyDescent="0.25">
      <c r="B766" s="27"/>
      <c r="C766" s="27"/>
    </row>
    <row r="767" spans="2:3" ht="15.75" customHeight="1" x14ac:dyDescent="0.25">
      <c r="B767" s="27"/>
      <c r="C767" s="27"/>
    </row>
    <row r="768" spans="2:3" ht="15.75" customHeight="1" x14ac:dyDescent="0.25">
      <c r="B768" s="27"/>
      <c r="C768" s="27"/>
    </row>
    <row r="769" spans="2:3" ht="15.75" customHeight="1" x14ac:dyDescent="0.25">
      <c r="B769" s="27"/>
      <c r="C769" s="27"/>
    </row>
    <row r="770" spans="2:3" ht="15.75" customHeight="1" x14ac:dyDescent="0.25">
      <c r="B770" s="27"/>
      <c r="C770" s="27"/>
    </row>
    <row r="771" spans="2:3" ht="15.75" customHeight="1" x14ac:dyDescent="0.25">
      <c r="B771" s="27"/>
      <c r="C771" s="27"/>
    </row>
    <row r="772" spans="2:3" ht="15.75" customHeight="1" x14ac:dyDescent="0.25">
      <c r="B772" s="27"/>
      <c r="C772" s="27"/>
    </row>
    <row r="773" spans="2:3" ht="15.75" customHeight="1" x14ac:dyDescent="0.25">
      <c r="B773" s="27"/>
      <c r="C773" s="27"/>
    </row>
    <row r="774" spans="2:3" ht="15.75" customHeight="1" x14ac:dyDescent="0.25">
      <c r="B774" s="27"/>
      <c r="C774" s="27"/>
    </row>
    <row r="775" spans="2:3" ht="15.75" customHeight="1" x14ac:dyDescent="0.25">
      <c r="B775" s="27"/>
      <c r="C775" s="27"/>
    </row>
    <row r="776" spans="2:3" ht="15.75" customHeight="1" x14ac:dyDescent="0.25">
      <c r="B776" s="27"/>
      <c r="C776" s="27"/>
    </row>
    <row r="777" spans="2:3" ht="15.75" customHeight="1" x14ac:dyDescent="0.25">
      <c r="B777" s="27"/>
      <c r="C777" s="27"/>
    </row>
    <row r="778" spans="2:3" ht="15.75" customHeight="1" x14ac:dyDescent="0.25">
      <c r="B778" s="27"/>
      <c r="C778" s="27"/>
    </row>
    <row r="779" spans="2:3" ht="15.75" customHeight="1" x14ac:dyDescent="0.25">
      <c r="B779" s="27"/>
      <c r="C779" s="27"/>
    </row>
    <row r="780" spans="2:3" ht="15.75" customHeight="1" x14ac:dyDescent="0.25">
      <c r="B780" s="27"/>
      <c r="C780" s="27"/>
    </row>
    <row r="781" spans="2:3" ht="15.75" customHeight="1" x14ac:dyDescent="0.25">
      <c r="B781" s="27"/>
      <c r="C781" s="27"/>
    </row>
    <row r="782" spans="2:3" ht="15.75" customHeight="1" x14ac:dyDescent="0.25">
      <c r="B782" s="27"/>
      <c r="C782" s="27"/>
    </row>
    <row r="783" spans="2:3" ht="15.75" customHeight="1" x14ac:dyDescent="0.25">
      <c r="B783" s="27"/>
      <c r="C783" s="27"/>
    </row>
    <row r="784" spans="2:3" ht="15.75" customHeight="1" x14ac:dyDescent="0.25">
      <c r="B784" s="27"/>
      <c r="C784" s="27"/>
    </row>
    <row r="785" spans="2:3" ht="15.75" customHeight="1" x14ac:dyDescent="0.25">
      <c r="B785" s="27"/>
      <c r="C785" s="27"/>
    </row>
    <row r="786" spans="2:3" ht="15.75" customHeight="1" x14ac:dyDescent="0.25">
      <c r="B786" s="27"/>
      <c r="C786" s="27"/>
    </row>
    <row r="787" spans="2:3" ht="15.75" customHeight="1" x14ac:dyDescent="0.25">
      <c r="B787" s="27"/>
      <c r="C787" s="27"/>
    </row>
    <row r="788" spans="2:3" ht="15.75" customHeight="1" x14ac:dyDescent="0.25">
      <c r="B788" s="27"/>
      <c r="C788" s="27"/>
    </row>
    <row r="789" spans="2:3" ht="15.75" customHeight="1" x14ac:dyDescent="0.25">
      <c r="B789" s="27"/>
      <c r="C789" s="27"/>
    </row>
    <row r="790" spans="2:3" ht="15.75" customHeight="1" x14ac:dyDescent="0.25">
      <c r="B790" s="27"/>
      <c r="C790" s="27"/>
    </row>
    <row r="791" spans="2:3" ht="15.75" customHeight="1" x14ac:dyDescent="0.25">
      <c r="B791" s="27"/>
      <c r="C791" s="27"/>
    </row>
    <row r="792" spans="2:3" ht="15.75" customHeight="1" x14ac:dyDescent="0.25">
      <c r="B792" s="27"/>
      <c r="C792" s="27"/>
    </row>
    <row r="793" spans="2:3" ht="15.75" customHeight="1" x14ac:dyDescent="0.25">
      <c r="B793" s="27"/>
      <c r="C793" s="27"/>
    </row>
    <row r="794" spans="2:3" ht="15.75" customHeight="1" x14ac:dyDescent="0.25">
      <c r="B794" s="27"/>
      <c r="C794" s="27"/>
    </row>
    <row r="795" spans="2:3" ht="15.75" customHeight="1" x14ac:dyDescent="0.25">
      <c r="B795" s="27"/>
      <c r="C795" s="27"/>
    </row>
    <row r="796" spans="2:3" ht="15.75" customHeight="1" x14ac:dyDescent="0.25">
      <c r="B796" s="27"/>
      <c r="C796" s="27"/>
    </row>
    <row r="797" spans="2:3" ht="15.75" customHeight="1" x14ac:dyDescent="0.25">
      <c r="B797" s="27"/>
      <c r="C797" s="27"/>
    </row>
    <row r="798" spans="2:3" ht="15.75" customHeight="1" x14ac:dyDescent="0.25">
      <c r="B798" s="27"/>
      <c r="C798" s="27"/>
    </row>
    <row r="799" spans="2:3" ht="15.75" customHeight="1" x14ac:dyDescent="0.25">
      <c r="B799" s="27"/>
      <c r="C799" s="27"/>
    </row>
    <row r="800" spans="2:3" ht="15.75" customHeight="1" x14ac:dyDescent="0.25">
      <c r="B800" s="27"/>
      <c r="C800" s="27"/>
    </row>
    <row r="801" spans="2:3" ht="15.75" customHeight="1" x14ac:dyDescent="0.25">
      <c r="B801" s="27"/>
      <c r="C801" s="27"/>
    </row>
    <row r="802" spans="2:3" ht="15.75" customHeight="1" x14ac:dyDescent="0.25">
      <c r="B802" s="27"/>
      <c r="C802" s="27"/>
    </row>
    <row r="803" spans="2:3" ht="15.75" customHeight="1" x14ac:dyDescent="0.25">
      <c r="B803" s="27"/>
      <c r="C803" s="27"/>
    </row>
    <row r="804" spans="2:3" ht="15.75" customHeight="1" x14ac:dyDescent="0.25">
      <c r="B804" s="27"/>
      <c r="C804" s="27"/>
    </row>
    <row r="805" spans="2:3" ht="15.75" customHeight="1" x14ac:dyDescent="0.25">
      <c r="B805" s="27"/>
      <c r="C805" s="27"/>
    </row>
    <row r="806" spans="2:3" ht="15.75" customHeight="1" x14ac:dyDescent="0.25">
      <c r="B806" s="27"/>
      <c r="C806" s="27"/>
    </row>
    <row r="807" spans="2:3" ht="15.75" customHeight="1" x14ac:dyDescent="0.25">
      <c r="B807" s="27"/>
      <c r="C807" s="27"/>
    </row>
    <row r="808" spans="2:3" ht="15.75" customHeight="1" x14ac:dyDescent="0.25">
      <c r="B808" s="27"/>
      <c r="C808" s="27"/>
    </row>
    <row r="809" spans="2:3" ht="15.75" customHeight="1" x14ac:dyDescent="0.25">
      <c r="B809" s="27"/>
      <c r="C809" s="27"/>
    </row>
    <row r="810" spans="2:3" ht="15.75" customHeight="1" x14ac:dyDescent="0.25">
      <c r="B810" s="27"/>
      <c r="C810" s="27"/>
    </row>
    <row r="811" spans="2:3" ht="15.75" customHeight="1" x14ac:dyDescent="0.25">
      <c r="B811" s="27"/>
      <c r="C811" s="27"/>
    </row>
    <row r="812" spans="2:3" ht="15.75" customHeight="1" x14ac:dyDescent="0.25">
      <c r="B812" s="27"/>
      <c r="C812" s="27"/>
    </row>
    <row r="813" spans="2:3" ht="15.75" customHeight="1" x14ac:dyDescent="0.25">
      <c r="B813" s="27"/>
      <c r="C813" s="27"/>
    </row>
    <row r="814" spans="2:3" ht="15.75" customHeight="1" x14ac:dyDescent="0.25">
      <c r="B814" s="27"/>
      <c r="C814" s="27"/>
    </row>
    <row r="815" spans="2:3" ht="15.75" customHeight="1" x14ac:dyDescent="0.25">
      <c r="B815" s="27"/>
      <c r="C815" s="27"/>
    </row>
    <row r="816" spans="2:3" ht="15.75" customHeight="1" x14ac:dyDescent="0.25">
      <c r="B816" s="27"/>
      <c r="C816" s="27"/>
    </row>
    <row r="817" spans="2:3" ht="15.75" customHeight="1" x14ac:dyDescent="0.25">
      <c r="B817" s="27"/>
      <c r="C817" s="27"/>
    </row>
    <row r="818" spans="2:3" ht="15.75" customHeight="1" x14ac:dyDescent="0.25">
      <c r="B818" s="27"/>
      <c r="C818" s="27"/>
    </row>
    <row r="819" spans="2:3" ht="15.75" customHeight="1" x14ac:dyDescent="0.25">
      <c r="B819" s="27"/>
      <c r="C819" s="27"/>
    </row>
    <row r="820" spans="2:3" ht="15.75" customHeight="1" x14ac:dyDescent="0.25">
      <c r="B820" s="27"/>
      <c r="C820" s="27"/>
    </row>
    <row r="821" spans="2:3" ht="15.75" customHeight="1" x14ac:dyDescent="0.25">
      <c r="B821" s="27"/>
      <c r="C821" s="27"/>
    </row>
    <row r="822" spans="2:3" ht="15.75" customHeight="1" x14ac:dyDescent="0.25">
      <c r="B822" s="27"/>
      <c r="C822" s="27"/>
    </row>
    <row r="823" spans="2:3" ht="15.75" customHeight="1" x14ac:dyDescent="0.25">
      <c r="B823" s="27"/>
      <c r="C823" s="27"/>
    </row>
    <row r="824" spans="2:3" ht="15.75" customHeight="1" x14ac:dyDescent="0.25">
      <c r="B824" s="27"/>
      <c r="C824" s="27"/>
    </row>
    <row r="825" spans="2:3" ht="15.75" customHeight="1" x14ac:dyDescent="0.25">
      <c r="B825" s="27"/>
      <c r="C825" s="27"/>
    </row>
    <row r="826" spans="2:3" ht="15.75" customHeight="1" x14ac:dyDescent="0.25">
      <c r="B826" s="27"/>
      <c r="C826" s="27"/>
    </row>
    <row r="827" spans="2:3" ht="15.75" customHeight="1" x14ac:dyDescent="0.25">
      <c r="B827" s="27"/>
      <c r="C827" s="27"/>
    </row>
    <row r="828" spans="2:3" ht="15.75" customHeight="1" x14ac:dyDescent="0.25">
      <c r="B828" s="27"/>
      <c r="C828" s="27"/>
    </row>
    <row r="829" spans="2:3" ht="15.75" customHeight="1" x14ac:dyDescent="0.25">
      <c r="B829" s="27"/>
      <c r="C829" s="27"/>
    </row>
    <row r="830" spans="2:3" ht="15.75" customHeight="1" x14ac:dyDescent="0.25">
      <c r="B830" s="27"/>
      <c r="C830" s="27"/>
    </row>
    <row r="831" spans="2:3" ht="15.75" customHeight="1" x14ac:dyDescent="0.25">
      <c r="B831" s="27"/>
      <c r="C831" s="27"/>
    </row>
    <row r="832" spans="2:3" ht="15.75" customHeight="1" x14ac:dyDescent="0.25">
      <c r="B832" s="27"/>
      <c r="C832" s="27"/>
    </row>
    <row r="833" spans="2:3" ht="15.75" customHeight="1" x14ac:dyDescent="0.25">
      <c r="B833" s="27"/>
      <c r="C833" s="27"/>
    </row>
    <row r="834" spans="2:3" ht="15.75" customHeight="1" x14ac:dyDescent="0.25">
      <c r="B834" s="27"/>
      <c r="C834" s="27"/>
    </row>
    <row r="835" spans="2:3" ht="15.75" customHeight="1" x14ac:dyDescent="0.25">
      <c r="B835" s="27"/>
      <c r="C835" s="27"/>
    </row>
    <row r="836" spans="2:3" ht="15.75" customHeight="1" x14ac:dyDescent="0.25">
      <c r="B836" s="27"/>
      <c r="C836" s="27"/>
    </row>
    <row r="837" spans="2:3" ht="15.75" customHeight="1" x14ac:dyDescent="0.25">
      <c r="B837" s="27"/>
      <c r="C837" s="27"/>
    </row>
    <row r="838" spans="2:3" ht="15.75" customHeight="1" x14ac:dyDescent="0.25">
      <c r="B838" s="27"/>
      <c r="C838" s="27"/>
    </row>
    <row r="839" spans="2:3" ht="15.75" customHeight="1" x14ac:dyDescent="0.25">
      <c r="B839" s="27"/>
      <c r="C839" s="27"/>
    </row>
    <row r="840" spans="2:3" ht="15.75" customHeight="1" x14ac:dyDescent="0.25">
      <c r="B840" s="27"/>
      <c r="C840" s="27"/>
    </row>
    <row r="841" spans="2:3" ht="15.75" customHeight="1" x14ac:dyDescent="0.25">
      <c r="B841" s="27"/>
      <c r="C841" s="27"/>
    </row>
    <row r="842" spans="2:3" ht="15.75" customHeight="1" x14ac:dyDescent="0.25">
      <c r="B842" s="27"/>
      <c r="C842" s="27"/>
    </row>
    <row r="843" spans="2:3" ht="15.75" customHeight="1" x14ac:dyDescent="0.25">
      <c r="B843" s="27"/>
      <c r="C843" s="27"/>
    </row>
    <row r="844" spans="2:3" ht="15.75" customHeight="1" x14ac:dyDescent="0.25">
      <c r="B844" s="27"/>
      <c r="C844" s="27"/>
    </row>
    <row r="845" spans="2:3" ht="15.75" customHeight="1" x14ac:dyDescent="0.25">
      <c r="B845" s="27"/>
      <c r="C845" s="27"/>
    </row>
    <row r="846" spans="2:3" ht="15.75" customHeight="1" x14ac:dyDescent="0.25">
      <c r="B846" s="27"/>
      <c r="C846" s="27"/>
    </row>
    <row r="847" spans="2:3" ht="15.75" customHeight="1" x14ac:dyDescent="0.25">
      <c r="B847" s="27"/>
      <c r="C847" s="27"/>
    </row>
    <row r="848" spans="2:3" ht="15.75" customHeight="1" x14ac:dyDescent="0.25">
      <c r="B848" s="27"/>
      <c r="C848" s="27"/>
    </row>
    <row r="849" spans="2:3" ht="15.75" customHeight="1" x14ac:dyDescent="0.25">
      <c r="B849" s="27"/>
      <c r="C849" s="27"/>
    </row>
    <row r="850" spans="2:3" ht="15.75" customHeight="1" x14ac:dyDescent="0.25">
      <c r="B850" s="27"/>
      <c r="C850" s="27"/>
    </row>
    <row r="851" spans="2:3" ht="15.75" customHeight="1" x14ac:dyDescent="0.25">
      <c r="B851" s="27"/>
      <c r="C851" s="27"/>
    </row>
    <row r="852" spans="2:3" ht="15.75" customHeight="1" x14ac:dyDescent="0.25">
      <c r="B852" s="27"/>
      <c r="C852" s="27"/>
    </row>
    <row r="853" spans="2:3" ht="15.75" customHeight="1" x14ac:dyDescent="0.25">
      <c r="B853" s="27"/>
      <c r="C853" s="27"/>
    </row>
    <row r="854" spans="2:3" ht="15.75" customHeight="1" x14ac:dyDescent="0.25">
      <c r="B854" s="27"/>
      <c r="C854" s="27"/>
    </row>
    <row r="855" spans="2:3" ht="15.75" customHeight="1" x14ac:dyDescent="0.25">
      <c r="B855" s="27"/>
      <c r="C855" s="27"/>
    </row>
    <row r="856" spans="2:3" ht="15.75" customHeight="1" x14ac:dyDescent="0.25">
      <c r="B856" s="27"/>
      <c r="C856" s="27"/>
    </row>
    <row r="857" spans="2:3" ht="15.75" customHeight="1" x14ac:dyDescent="0.25">
      <c r="B857" s="27"/>
      <c r="C857" s="27"/>
    </row>
    <row r="858" spans="2:3" ht="15.75" customHeight="1" x14ac:dyDescent="0.25">
      <c r="B858" s="27"/>
      <c r="C858" s="27"/>
    </row>
    <row r="859" spans="2:3" ht="15.75" customHeight="1" x14ac:dyDescent="0.25">
      <c r="B859" s="27"/>
      <c r="C859" s="27"/>
    </row>
    <row r="860" spans="2:3" ht="15.75" customHeight="1" x14ac:dyDescent="0.25">
      <c r="B860" s="27"/>
      <c r="C860" s="27"/>
    </row>
    <row r="861" spans="2:3" ht="15.75" customHeight="1" x14ac:dyDescent="0.25">
      <c r="B861" s="27"/>
      <c r="C861" s="27"/>
    </row>
    <row r="862" spans="2:3" ht="15.75" customHeight="1" x14ac:dyDescent="0.25">
      <c r="B862" s="27"/>
      <c r="C862" s="27"/>
    </row>
    <row r="863" spans="2:3" ht="15.75" customHeight="1" x14ac:dyDescent="0.25">
      <c r="B863" s="27"/>
      <c r="C863" s="27"/>
    </row>
    <row r="864" spans="2:3" ht="15.75" customHeight="1" x14ac:dyDescent="0.25">
      <c r="B864" s="27"/>
      <c r="C864" s="27"/>
    </row>
    <row r="865" spans="2:3" ht="15.75" customHeight="1" x14ac:dyDescent="0.25">
      <c r="B865" s="27"/>
      <c r="C865" s="27"/>
    </row>
    <row r="866" spans="2:3" ht="15.75" customHeight="1" x14ac:dyDescent="0.25">
      <c r="B866" s="27"/>
      <c r="C866" s="27"/>
    </row>
    <row r="867" spans="2:3" ht="15.75" customHeight="1" x14ac:dyDescent="0.25">
      <c r="B867" s="27"/>
      <c r="C867" s="27"/>
    </row>
    <row r="868" spans="2:3" ht="15.75" customHeight="1" x14ac:dyDescent="0.25">
      <c r="B868" s="27"/>
      <c r="C868" s="27"/>
    </row>
    <row r="869" spans="2:3" ht="15.75" customHeight="1" x14ac:dyDescent="0.25">
      <c r="B869" s="27"/>
      <c r="C869" s="27"/>
    </row>
    <row r="870" spans="2:3" ht="15.75" customHeight="1" x14ac:dyDescent="0.25">
      <c r="B870" s="27"/>
      <c r="C870" s="27"/>
    </row>
    <row r="871" spans="2:3" ht="15.75" customHeight="1" x14ac:dyDescent="0.25">
      <c r="B871" s="27"/>
      <c r="C871" s="27"/>
    </row>
    <row r="872" spans="2:3" ht="15.75" customHeight="1" x14ac:dyDescent="0.25">
      <c r="B872" s="27"/>
      <c r="C872" s="27"/>
    </row>
    <row r="873" spans="2:3" ht="15.75" customHeight="1" x14ac:dyDescent="0.25">
      <c r="B873" s="27"/>
      <c r="C873" s="27"/>
    </row>
    <row r="874" spans="2:3" ht="15.75" customHeight="1" x14ac:dyDescent="0.25">
      <c r="B874" s="27"/>
      <c r="C874" s="27"/>
    </row>
    <row r="875" spans="2:3" ht="15.75" customHeight="1" x14ac:dyDescent="0.25">
      <c r="B875" s="27"/>
      <c r="C875" s="27"/>
    </row>
    <row r="876" spans="2:3" ht="15.75" customHeight="1" x14ac:dyDescent="0.25">
      <c r="B876" s="27"/>
      <c r="C876" s="27"/>
    </row>
    <row r="877" spans="2:3" ht="15.75" customHeight="1" x14ac:dyDescent="0.25">
      <c r="B877" s="27"/>
      <c r="C877" s="27"/>
    </row>
    <row r="878" spans="2:3" ht="15.75" customHeight="1" x14ac:dyDescent="0.25">
      <c r="B878" s="27"/>
      <c r="C878" s="27"/>
    </row>
    <row r="879" spans="2:3" ht="15.75" customHeight="1" x14ac:dyDescent="0.25">
      <c r="B879" s="27"/>
      <c r="C879" s="27"/>
    </row>
    <row r="880" spans="2:3" ht="15.75" customHeight="1" x14ac:dyDescent="0.25">
      <c r="B880" s="27"/>
      <c r="C880" s="27"/>
    </row>
    <row r="881" spans="2:3" ht="15.75" customHeight="1" x14ac:dyDescent="0.25">
      <c r="B881" s="27"/>
      <c r="C881" s="27"/>
    </row>
    <row r="882" spans="2:3" ht="15.75" customHeight="1" x14ac:dyDescent="0.25">
      <c r="B882" s="27"/>
      <c r="C882" s="27"/>
    </row>
    <row r="883" spans="2:3" ht="15.75" customHeight="1" x14ac:dyDescent="0.25">
      <c r="B883" s="27"/>
      <c r="C883" s="27"/>
    </row>
    <row r="884" spans="2:3" ht="15.75" customHeight="1" x14ac:dyDescent="0.25">
      <c r="B884" s="27"/>
      <c r="C884" s="27"/>
    </row>
    <row r="885" spans="2:3" ht="15.75" customHeight="1" x14ac:dyDescent="0.25">
      <c r="B885" s="27"/>
      <c r="C885" s="27"/>
    </row>
    <row r="886" spans="2:3" ht="15.75" customHeight="1" x14ac:dyDescent="0.25">
      <c r="B886" s="27"/>
      <c r="C886" s="27"/>
    </row>
    <row r="887" spans="2:3" ht="15.75" customHeight="1" x14ac:dyDescent="0.25">
      <c r="B887" s="27"/>
      <c r="C887" s="27"/>
    </row>
    <row r="888" spans="2:3" ht="15.75" customHeight="1" x14ac:dyDescent="0.25">
      <c r="B888" s="27"/>
      <c r="C888" s="27"/>
    </row>
    <row r="889" spans="2:3" ht="15.75" customHeight="1" x14ac:dyDescent="0.25">
      <c r="B889" s="27"/>
      <c r="C889" s="27"/>
    </row>
    <row r="890" spans="2:3" ht="15.75" customHeight="1" x14ac:dyDescent="0.25">
      <c r="B890" s="27"/>
      <c r="C890" s="27"/>
    </row>
    <row r="891" spans="2:3" ht="15.75" customHeight="1" x14ac:dyDescent="0.25">
      <c r="B891" s="27"/>
      <c r="C891" s="27"/>
    </row>
    <row r="892" spans="2:3" ht="15.75" customHeight="1" x14ac:dyDescent="0.25">
      <c r="B892" s="27"/>
      <c r="C892" s="27"/>
    </row>
    <row r="893" spans="2:3" ht="15.75" customHeight="1" x14ac:dyDescent="0.25">
      <c r="B893" s="27"/>
      <c r="C893" s="27"/>
    </row>
    <row r="894" spans="2:3" ht="15.75" customHeight="1" x14ac:dyDescent="0.25">
      <c r="B894" s="27"/>
      <c r="C894" s="27"/>
    </row>
    <row r="895" spans="2:3" ht="15.75" customHeight="1" x14ac:dyDescent="0.25">
      <c r="B895" s="27"/>
      <c r="C895" s="27"/>
    </row>
    <row r="896" spans="2:3" ht="15.75" customHeight="1" x14ac:dyDescent="0.25">
      <c r="B896" s="27"/>
      <c r="C896" s="27"/>
    </row>
    <row r="897" spans="2:3" ht="15.75" customHeight="1" x14ac:dyDescent="0.25">
      <c r="B897" s="27"/>
      <c r="C897" s="27"/>
    </row>
    <row r="898" spans="2:3" ht="15.75" customHeight="1" x14ac:dyDescent="0.25">
      <c r="B898" s="27"/>
      <c r="C898" s="27"/>
    </row>
    <row r="899" spans="2:3" ht="15.75" customHeight="1" x14ac:dyDescent="0.25">
      <c r="B899" s="27"/>
      <c r="C899" s="27"/>
    </row>
    <row r="900" spans="2:3" ht="15.75" customHeight="1" x14ac:dyDescent="0.25">
      <c r="B900" s="27"/>
      <c r="C900" s="27"/>
    </row>
    <row r="901" spans="2:3" ht="15.75" customHeight="1" x14ac:dyDescent="0.25">
      <c r="B901" s="27"/>
      <c r="C901" s="27"/>
    </row>
    <row r="902" spans="2:3" ht="15.75" customHeight="1" x14ac:dyDescent="0.25">
      <c r="B902" s="27"/>
      <c r="C902" s="27"/>
    </row>
    <row r="903" spans="2:3" ht="15.75" customHeight="1" x14ac:dyDescent="0.25">
      <c r="B903" s="27"/>
      <c r="C903" s="27"/>
    </row>
    <row r="904" spans="2:3" ht="15.75" customHeight="1" x14ac:dyDescent="0.25">
      <c r="B904" s="27"/>
      <c r="C904" s="27"/>
    </row>
    <row r="905" spans="2:3" ht="15.75" customHeight="1" x14ac:dyDescent="0.25">
      <c r="B905" s="27"/>
      <c r="C905" s="27"/>
    </row>
    <row r="906" spans="2:3" ht="15.75" customHeight="1" x14ac:dyDescent="0.25">
      <c r="B906" s="27"/>
      <c r="C906" s="27"/>
    </row>
    <row r="907" spans="2:3" ht="15.75" customHeight="1" x14ac:dyDescent="0.25">
      <c r="B907" s="27"/>
      <c r="C907" s="27"/>
    </row>
    <row r="908" spans="2:3" ht="15.75" customHeight="1" x14ac:dyDescent="0.25">
      <c r="B908" s="27"/>
      <c r="C908" s="27"/>
    </row>
    <row r="909" spans="2:3" ht="15.75" customHeight="1" x14ac:dyDescent="0.25">
      <c r="B909" s="27"/>
      <c r="C909" s="27"/>
    </row>
    <row r="910" spans="2:3" ht="15.75" customHeight="1" x14ac:dyDescent="0.25">
      <c r="B910" s="27"/>
      <c r="C910" s="27"/>
    </row>
    <row r="911" spans="2:3" ht="15.75" customHeight="1" x14ac:dyDescent="0.25">
      <c r="B911" s="27"/>
      <c r="C911" s="27"/>
    </row>
    <row r="912" spans="2:3" ht="15.75" customHeight="1" x14ac:dyDescent="0.25">
      <c r="B912" s="27"/>
      <c r="C912" s="27"/>
    </row>
    <row r="913" spans="2:3" ht="15.75" customHeight="1" x14ac:dyDescent="0.25">
      <c r="B913" s="27"/>
      <c r="C913" s="27"/>
    </row>
    <row r="914" spans="2:3" ht="15.75" customHeight="1" x14ac:dyDescent="0.25">
      <c r="B914" s="27"/>
      <c r="C914" s="27"/>
    </row>
    <row r="915" spans="2:3" ht="15.75" customHeight="1" x14ac:dyDescent="0.25">
      <c r="B915" s="27"/>
      <c r="C915" s="27"/>
    </row>
    <row r="916" spans="2:3" ht="15.75" customHeight="1" x14ac:dyDescent="0.25">
      <c r="B916" s="27"/>
      <c r="C916" s="27"/>
    </row>
    <row r="917" spans="2:3" ht="15.75" customHeight="1" x14ac:dyDescent="0.25">
      <c r="B917" s="27"/>
      <c r="C917" s="27"/>
    </row>
    <row r="918" spans="2:3" ht="15.75" customHeight="1" x14ac:dyDescent="0.25">
      <c r="B918" s="27"/>
      <c r="C918" s="27"/>
    </row>
    <row r="919" spans="2:3" ht="15.75" customHeight="1" x14ac:dyDescent="0.25">
      <c r="B919" s="27"/>
      <c r="C919" s="27"/>
    </row>
    <row r="920" spans="2:3" ht="15.75" customHeight="1" x14ac:dyDescent="0.25">
      <c r="B920" s="27"/>
      <c r="C920" s="27"/>
    </row>
    <row r="921" spans="2:3" ht="15.75" customHeight="1" x14ac:dyDescent="0.25">
      <c r="B921" s="27"/>
      <c r="C921" s="27"/>
    </row>
    <row r="922" spans="2:3" ht="15.75" customHeight="1" x14ac:dyDescent="0.25">
      <c r="B922" s="27"/>
      <c r="C922" s="27"/>
    </row>
    <row r="923" spans="2:3" ht="15.75" customHeight="1" x14ac:dyDescent="0.25">
      <c r="B923" s="27"/>
      <c r="C923" s="27"/>
    </row>
    <row r="924" spans="2:3" ht="15.75" customHeight="1" x14ac:dyDescent="0.25">
      <c r="B924" s="27"/>
      <c r="C924" s="27"/>
    </row>
    <row r="925" spans="2:3" ht="15.75" customHeight="1" x14ac:dyDescent="0.25">
      <c r="B925" s="27"/>
      <c r="C925" s="27"/>
    </row>
    <row r="926" spans="2:3" ht="15.75" customHeight="1" x14ac:dyDescent="0.25">
      <c r="B926" s="27"/>
      <c r="C926" s="27"/>
    </row>
    <row r="927" spans="2:3" ht="15.75" customHeight="1" x14ac:dyDescent="0.25">
      <c r="B927" s="27"/>
      <c r="C927" s="27"/>
    </row>
    <row r="928" spans="2:3" ht="15.75" customHeight="1" x14ac:dyDescent="0.25">
      <c r="B928" s="27"/>
      <c r="C928" s="27"/>
    </row>
    <row r="929" spans="2:3" ht="15.75" customHeight="1" x14ac:dyDescent="0.25">
      <c r="B929" s="27"/>
      <c r="C929" s="27"/>
    </row>
    <row r="930" spans="2:3" ht="15.75" customHeight="1" x14ac:dyDescent="0.25">
      <c r="B930" s="27"/>
      <c r="C930" s="27"/>
    </row>
    <row r="931" spans="2:3" ht="15.75" customHeight="1" x14ac:dyDescent="0.25">
      <c r="B931" s="27"/>
      <c r="C931" s="27"/>
    </row>
    <row r="932" spans="2:3" ht="15.75" customHeight="1" x14ac:dyDescent="0.25">
      <c r="B932" s="27"/>
      <c r="C932" s="27"/>
    </row>
    <row r="933" spans="2:3" ht="15.75" customHeight="1" x14ac:dyDescent="0.25">
      <c r="B933" s="27"/>
      <c r="C933" s="27"/>
    </row>
    <row r="934" spans="2:3" ht="15.75" customHeight="1" x14ac:dyDescent="0.25">
      <c r="B934" s="27"/>
      <c r="C934" s="27"/>
    </row>
    <row r="935" spans="2:3" ht="15.75" customHeight="1" x14ac:dyDescent="0.25">
      <c r="B935" s="27"/>
      <c r="C935" s="27"/>
    </row>
    <row r="936" spans="2:3" ht="15.75" customHeight="1" x14ac:dyDescent="0.25">
      <c r="B936" s="27"/>
      <c r="C936" s="27"/>
    </row>
    <row r="937" spans="2:3" ht="15.75" customHeight="1" x14ac:dyDescent="0.25">
      <c r="B937" s="27"/>
      <c r="C937" s="27"/>
    </row>
    <row r="938" spans="2:3" ht="15.75" customHeight="1" x14ac:dyDescent="0.25">
      <c r="B938" s="27"/>
      <c r="C938" s="27"/>
    </row>
    <row r="939" spans="2:3" ht="15.75" customHeight="1" x14ac:dyDescent="0.25">
      <c r="B939" s="27"/>
      <c r="C939" s="27"/>
    </row>
    <row r="940" spans="2:3" ht="15.75" customHeight="1" x14ac:dyDescent="0.25">
      <c r="B940" s="27"/>
      <c r="C940" s="27"/>
    </row>
    <row r="941" spans="2:3" ht="15.75" customHeight="1" x14ac:dyDescent="0.25">
      <c r="B941" s="27"/>
      <c r="C941" s="27"/>
    </row>
    <row r="942" spans="2:3" ht="15.75" customHeight="1" x14ac:dyDescent="0.25">
      <c r="B942" s="27"/>
      <c r="C942" s="27"/>
    </row>
    <row r="943" spans="2:3" ht="15.75" customHeight="1" x14ac:dyDescent="0.25">
      <c r="B943" s="27"/>
      <c r="C943" s="27"/>
    </row>
    <row r="944" spans="2:3" ht="15.75" customHeight="1" x14ac:dyDescent="0.25">
      <c r="B944" s="27"/>
      <c r="C944" s="27"/>
    </row>
    <row r="945" spans="2:3" ht="15.75" customHeight="1" x14ac:dyDescent="0.25">
      <c r="B945" s="27"/>
      <c r="C945" s="27"/>
    </row>
    <row r="946" spans="2:3" ht="15.75" customHeight="1" x14ac:dyDescent="0.25">
      <c r="B946" s="27"/>
      <c r="C946" s="27"/>
    </row>
    <row r="947" spans="2:3" ht="15.75" customHeight="1" x14ac:dyDescent="0.25">
      <c r="B947" s="27"/>
      <c r="C947" s="27"/>
    </row>
    <row r="948" spans="2:3" ht="15.75" customHeight="1" x14ac:dyDescent="0.25">
      <c r="B948" s="27"/>
      <c r="C948" s="27"/>
    </row>
    <row r="949" spans="2:3" ht="15.75" customHeight="1" x14ac:dyDescent="0.25">
      <c r="B949" s="27"/>
      <c r="C949" s="27"/>
    </row>
    <row r="950" spans="2:3" ht="15.75" customHeight="1" x14ac:dyDescent="0.25">
      <c r="B950" s="27"/>
      <c r="C950" s="27"/>
    </row>
    <row r="951" spans="2:3" ht="15.75" customHeight="1" x14ac:dyDescent="0.25">
      <c r="B951" s="27"/>
      <c r="C951" s="27"/>
    </row>
    <row r="952" spans="2:3" ht="15.75" customHeight="1" x14ac:dyDescent="0.25">
      <c r="B952" s="27"/>
      <c r="C952" s="27"/>
    </row>
    <row r="953" spans="2:3" ht="15.75" customHeight="1" x14ac:dyDescent="0.25">
      <c r="B953" s="27"/>
      <c r="C953" s="27"/>
    </row>
    <row r="954" spans="2:3" ht="15.75" customHeight="1" x14ac:dyDescent="0.25">
      <c r="B954" s="27"/>
      <c r="C954" s="27"/>
    </row>
    <row r="955" spans="2:3" ht="15.75" customHeight="1" x14ac:dyDescent="0.25">
      <c r="B955" s="27"/>
      <c r="C955" s="27"/>
    </row>
    <row r="956" spans="2:3" ht="15.75" customHeight="1" x14ac:dyDescent="0.25">
      <c r="B956" s="27"/>
      <c r="C956" s="27"/>
    </row>
    <row r="957" spans="2:3" ht="15.75" customHeight="1" x14ac:dyDescent="0.25">
      <c r="B957" s="27"/>
      <c r="C957" s="27"/>
    </row>
    <row r="958" spans="2:3" ht="15.75" customHeight="1" x14ac:dyDescent="0.25">
      <c r="B958" s="27"/>
      <c r="C958" s="27"/>
    </row>
    <row r="959" spans="2:3" ht="15.75" customHeight="1" x14ac:dyDescent="0.25">
      <c r="B959" s="27"/>
      <c r="C959" s="27"/>
    </row>
    <row r="960" spans="2:3" ht="15.75" customHeight="1" x14ac:dyDescent="0.25">
      <c r="B960" s="27"/>
      <c r="C960" s="27"/>
    </row>
    <row r="961" spans="2:3" ht="15.75" customHeight="1" x14ac:dyDescent="0.25">
      <c r="B961" s="27"/>
      <c r="C961" s="27"/>
    </row>
    <row r="962" spans="2:3" ht="15.75" customHeight="1" x14ac:dyDescent="0.25">
      <c r="B962" s="27"/>
      <c r="C962" s="27"/>
    </row>
    <row r="963" spans="2:3" ht="15.75" customHeight="1" x14ac:dyDescent="0.25">
      <c r="B963" s="27"/>
      <c r="C963" s="27"/>
    </row>
    <row r="964" spans="2:3" ht="15.75" customHeight="1" x14ac:dyDescent="0.25">
      <c r="B964" s="27"/>
      <c r="C964" s="27"/>
    </row>
    <row r="965" spans="2:3" ht="15.75" customHeight="1" x14ac:dyDescent="0.25">
      <c r="B965" s="27"/>
      <c r="C965" s="27"/>
    </row>
    <row r="966" spans="2:3" ht="15.75" customHeight="1" x14ac:dyDescent="0.25">
      <c r="B966" s="27"/>
      <c r="C966" s="27"/>
    </row>
    <row r="967" spans="2:3" ht="15.75" customHeight="1" x14ac:dyDescent="0.25">
      <c r="B967" s="27"/>
      <c r="C967" s="27"/>
    </row>
    <row r="968" spans="2:3" ht="15.75" customHeight="1" x14ac:dyDescent="0.25">
      <c r="B968" s="27"/>
      <c r="C968" s="27"/>
    </row>
    <row r="969" spans="2:3" ht="15.75" customHeight="1" x14ac:dyDescent="0.25">
      <c r="B969" s="27"/>
      <c r="C969" s="27"/>
    </row>
    <row r="970" spans="2:3" ht="15.75" customHeight="1" x14ac:dyDescent="0.25">
      <c r="B970" s="27"/>
      <c r="C970" s="27"/>
    </row>
    <row r="971" spans="2:3" ht="15.75" customHeight="1" x14ac:dyDescent="0.25">
      <c r="B971" s="27"/>
      <c r="C971" s="27"/>
    </row>
    <row r="972" spans="2:3" ht="15.75" customHeight="1" x14ac:dyDescent="0.25">
      <c r="B972" s="27"/>
      <c r="C972" s="27"/>
    </row>
    <row r="973" spans="2:3" ht="15.75" customHeight="1" x14ac:dyDescent="0.25">
      <c r="B973" s="27"/>
      <c r="C973" s="27"/>
    </row>
    <row r="974" spans="2:3" ht="15.75" customHeight="1" x14ac:dyDescent="0.25">
      <c r="B974" s="27"/>
      <c r="C974" s="27"/>
    </row>
    <row r="975" spans="2:3" ht="15.75" customHeight="1" x14ac:dyDescent="0.25">
      <c r="B975" s="27"/>
      <c r="C975" s="27"/>
    </row>
    <row r="976" spans="2:3" ht="15.75" customHeight="1" x14ac:dyDescent="0.25">
      <c r="B976" s="27"/>
      <c r="C976" s="27"/>
    </row>
    <row r="977" spans="2:3" ht="15.75" customHeight="1" x14ac:dyDescent="0.25">
      <c r="B977" s="27"/>
      <c r="C977" s="27"/>
    </row>
    <row r="978" spans="2:3" ht="15.75" customHeight="1" x14ac:dyDescent="0.25">
      <c r="B978" s="27"/>
      <c r="C978" s="27"/>
    </row>
    <row r="979" spans="2:3" ht="15.75" customHeight="1" x14ac:dyDescent="0.25">
      <c r="B979" s="27"/>
      <c r="C979" s="27"/>
    </row>
    <row r="980" spans="2:3" ht="15.75" customHeight="1" x14ac:dyDescent="0.25">
      <c r="B980" s="27"/>
      <c r="C980" s="27"/>
    </row>
    <row r="981" spans="2:3" ht="15.75" customHeight="1" x14ac:dyDescent="0.25">
      <c r="B981" s="27"/>
      <c r="C981" s="27"/>
    </row>
    <row r="982" spans="2:3" ht="15.75" customHeight="1" x14ac:dyDescent="0.25">
      <c r="B982" s="27"/>
      <c r="C982" s="27"/>
    </row>
    <row r="983" spans="2:3" ht="15.75" customHeight="1" x14ac:dyDescent="0.25">
      <c r="B983" s="27"/>
      <c r="C983" s="27"/>
    </row>
    <row r="984" spans="2:3" ht="15.75" customHeight="1" x14ac:dyDescent="0.25">
      <c r="B984" s="27"/>
      <c r="C984" s="27"/>
    </row>
    <row r="985" spans="2:3" ht="15.75" customHeight="1" x14ac:dyDescent="0.25">
      <c r="B985" s="27"/>
      <c r="C985" s="27"/>
    </row>
    <row r="986" spans="2:3" ht="15.75" customHeight="1" x14ac:dyDescent="0.25">
      <c r="B986" s="27"/>
      <c r="C986" s="27"/>
    </row>
    <row r="987" spans="2:3" ht="15.75" customHeight="1" x14ac:dyDescent="0.25">
      <c r="B987" s="27"/>
      <c r="C987" s="27"/>
    </row>
    <row r="988" spans="2:3" ht="15.75" customHeight="1" x14ac:dyDescent="0.25">
      <c r="B988" s="27"/>
      <c r="C988" s="27"/>
    </row>
    <row r="989" spans="2:3" ht="15.75" customHeight="1" x14ac:dyDescent="0.25">
      <c r="B989" s="27"/>
      <c r="C989" s="27"/>
    </row>
    <row r="990" spans="2:3" ht="15.75" customHeight="1" x14ac:dyDescent="0.25">
      <c r="B990" s="27"/>
      <c r="C990" s="27"/>
    </row>
    <row r="991" spans="2:3" ht="15.75" customHeight="1" x14ac:dyDescent="0.25">
      <c r="B991" s="27"/>
      <c r="C991" s="27"/>
    </row>
    <row r="992" spans="2:3" ht="15.75" customHeight="1" x14ac:dyDescent="0.25">
      <c r="B992" s="27"/>
      <c r="C992" s="27"/>
    </row>
    <row r="993" spans="2:3" ht="15.75" customHeight="1" x14ac:dyDescent="0.25">
      <c r="B993" s="27"/>
      <c r="C993" s="27"/>
    </row>
    <row r="994" spans="2:3" ht="15.75" customHeight="1" x14ac:dyDescent="0.25">
      <c r="B994" s="27"/>
      <c r="C994" s="27"/>
    </row>
    <row r="995" spans="2:3" ht="15.75" customHeight="1" x14ac:dyDescent="0.25">
      <c r="B995" s="27"/>
      <c r="C995" s="27"/>
    </row>
    <row r="996" spans="2:3" ht="15.75" customHeight="1" x14ac:dyDescent="0.25">
      <c r="B996" s="27"/>
      <c r="C996" s="27"/>
    </row>
    <row r="997" spans="2:3" ht="15.75" customHeight="1" x14ac:dyDescent="0.25">
      <c r="B997" s="27"/>
      <c r="C997" s="27"/>
    </row>
    <row r="998" spans="2:3" ht="15.75" customHeight="1" x14ac:dyDescent="0.25">
      <c r="B998" s="27"/>
      <c r="C998" s="27"/>
    </row>
    <row r="999" spans="2:3" ht="15.75" customHeight="1" x14ac:dyDescent="0.25">
      <c r="B999" s="27"/>
      <c r="C999" s="27"/>
    </row>
    <row r="1000" spans="2:3" ht="15.75" customHeight="1" x14ac:dyDescent="0.25">
      <c r="B1000" s="27"/>
      <c r="C1000" s="27"/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/>
  </sheetViews>
  <sheetFormatPr defaultColWidth="12.625" defaultRowHeight="15" customHeight="1" x14ac:dyDescent="0.2"/>
  <cols>
    <col min="1" max="1" width="78.625" customWidth="1"/>
    <col min="2" max="3" width="6" customWidth="1"/>
    <col min="4" max="4" width="10" customWidth="1"/>
    <col min="5" max="26" width="7.625" customWidth="1"/>
  </cols>
  <sheetData>
    <row r="1" spans="1:15" x14ac:dyDescent="0.25">
      <c r="B1" s="3" t="s">
        <v>2</v>
      </c>
      <c r="C1" s="30"/>
      <c r="D1" s="73" t="s">
        <v>221</v>
      </c>
      <c r="E1" s="74"/>
      <c r="F1" s="73" t="s">
        <v>222</v>
      </c>
      <c r="G1" s="74"/>
      <c r="H1" s="73" t="s">
        <v>223</v>
      </c>
      <c r="I1" s="74"/>
      <c r="J1" s="73"/>
      <c r="K1" s="74"/>
      <c r="L1" s="73"/>
      <c r="M1" s="74"/>
      <c r="N1" s="73"/>
      <c r="O1" s="74"/>
    </row>
    <row r="2" spans="1:15" x14ac:dyDescent="0.25">
      <c r="B2" s="3" t="s">
        <v>4</v>
      </c>
      <c r="C2" s="3"/>
      <c r="D2" s="3" t="s">
        <v>206</v>
      </c>
      <c r="E2" s="3" t="s">
        <v>4</v>
      </c>
      <c r="F2" s="3" t="s">
        <v>206</v>
      </c>
      <c r="G2" s="3" t="s">
        <v>4</v>
      </c>
      <c r="H2" s="3" t="s">
        <v>206</v>
      </c>
      <c r="I2" s="3" t="s">
        <v>4</v>
      </c>
      <c r="J2" s="3"/>
      <c r="K2" s="3"/>
      <c r="L2" s="3"/>
      <c r="M2" s="3"/>
      <c r="N2" s="3"/>
      <c r="O2" s="3"/>
    </row>
    <row r="3" spans="1:15" x14ac:dyDescent="0.25">
      <c r="A3" s="32" t="s">
        <v>2</v>
      </c>
      <c r="B3" s="7">
        <f>SUM(B5:B28)</f>
        <v>215</v>
      </c>
      <c r="C3" s="27"/>
      <c r="E3" s="27">
        <f>SUM(E5:E28)</f>
        <v>189</v>
      </c>
      <c r="G3" s="27">
        <f>SUM(G5:G28)</f>
        <v>44.3</v>
      </c>
      <c r="I3" s="27">
        <f>SUM(I5:I28)</f>
        <v>153</v>
      </c>
      <c r="K3" s="27"/>
      <c r="M3" s="27"/>
      <c r="O3" s="27"/>
    </row>
    <row r="4" spans="1:15" ht="19.5" x14ac:dyDescent="0.3">
      <c r="A4" s="8" t="s">
        <v>455</v>
      </c>
      <c r="B4" s="9"/>
      <c r="C4" s="33"/>
      <c r="E4" s="41">
        <f>E3/$B$3</f>
        <v>0.87906976744186049</v>
      </c>
      <c r="G4" s="41">
        <f>G3/$B$3</f>
        <v>0.20604651162790696</v>
      </c>
      <c r="I4" s="36">
        <f>I3/$B$3</f>
        <v>0.71162790697674416</v>
      </c>
      <c r="K4" s="36"/>
      <c r="M4" s="36"/>
      <c r="O4" s="36"/>
    </row>
    <row r="5" spans="1:15" x14ac:dyDescent="0.25">
      <c r="A5" s="12" t="s">
        <v>456</v>
      </c>
      <c r="B5" s="13">
        <v>10</v>
      </c>
      <c r="C5" s="35">
        <f t="shared" ref="C5:C9" si="0">B5/$B$3</f>
        <v>4.6511627906976744E-2</v>
      </c>
      <c r="D5" s="27" t="s">
        <v>207</v>
      </c>
      <c r="E5" s="27">
        <f>IF(D5="Y",B5,0)</f>
        <v>10</v>
      </c>
      <c r="F5" s="27" t="s">
        <v>207</v>
      </c>
      <c r="G5" s="27">
        <f>IF(F5="Y",$B5,0)</f>
        <v>10</v>
      </c>
      <c r="H5" s="27" t="s">
        <v>207</v>
      </c>
      <c r="I5" s="27">
        <f>IF(H5="Y",$B5,0)</f>
        <v>10</v>
      </c>
      <c r="J5" s="27"/>
      <c r="K5" s="27"/>
      <c r="L5" s="27"/>
      <c r="M5" s="27"/>
      <c r="N5" s="27"/>
      <c r="O5" s="27"/>
    </row>
    <row r="6" spans="1:15" x14ac:dyDescent="0.25">
      <c r="A6" s="12" t="s">
        <v>306</v>
      </c>
      <c r="B6" s="13">
        <v>5</v>
      </c>
      <c r="C6" s="35">
        <f t="shared" si="0"/>
        <v>2.3255813953488372E-2</v>
      </c>
      <c r="D6" s="36">
        <v>1</v>
      </c>
      <c r="E6" s="27">
        <f>D6*B6</f>
        <v>5</v>
      </c>
      <c r="F6" s="36">
        <v>1</v>
      </c>
      <c r="G6" s="27">
        <f>F6*E6</f>
        <v>5</v>
      </c>
      <c r="H6" s="36">
        <v>1</v>
      </c>
      <c r="I6" s="27">
        <f>H6*$B6</f>
        <v>5</v>
      </c>
      <c r="J6" s="36"/>
      <c r="K6" s="27"/>
      <c r="L6" s="36"/>
      <c r="M6" s="27"/>
      <c r="N6" s="36"/>
      <c r="O6" s="27"/>
    </row>
    <row r="7" spans="1:15" x14ac:dyDescent="0.25">
      <c r="A7" s="12" t="s">
        <v>443</v>
      </c>
      <c r="B7" s="13">
        <v>5</v>
      </c>
      <c r="C7" s="35">
        <f t="shared" si="0"/>
        <v>2.3255813953488372E-2</v>
      </c>
      <c r="D7" s="27" t="s">
        <v>207</v>
      </c>
      <c r="E7" s="27">
        <f>IF(D7="Y",B7,0)</f>
        <v>5</v>
      </c>
      <c r="F7" s="27" t="s">
        <v>207</v>
      </c>
      <c r="G7" s="27">
        <f>IF(F7="Y",$B7,0)</f>
        <v>5</v>
      </c>
      <c r="H7" s="27" t="s">
        <v>207</v>
      </c>
      <c r="I7" s="27">
        <f>IF(H7="Y",$B7,0)</f>
        <v>5</v>
      </c>
      <c r="J7" s="27"/>
      <c r="K7" s="27"/>
      <c r="L7" s="27"/>
      <c r="M7" s="27"/>
      <c r="N7" s="27"/>
      <c r="O7" s="27"/>
    </row>
    <row r="8" spans="1:15" x14ac:dyDescent="0.25">
      <c r="A8" s="12" t="s">
        <v>444</v>
      </c>
      <c r="B8" s="13">
        <v>10</v>
      </c>
      <c r="C8" s="35">
        <f t="shared" si="0"/>
        <v>4.6511627906976744E-2</v>
      </c>
      <c r="D8" s="36">
        <v>0.8</v>
      </c>
      <c r="E8" s="27">
        <f>D8*B8</f>
        <v>8</v>
      </c>
      <c r="F8" s="36">
        <v>0.6</v>
      </c>
      <c r="G8" s="27">
        <f>F8*E8</f>
        <v>4.8</v>
      </c>
      <c r="H8" s="36">
        <v>1</v>
      </c>
      <c r="I8" s="27">
        <f>H8*$B8</f>
        <v>10</v>
      </c>
      <c r="J8" s="36"/>
      <c r="K8" s="27"/>
      <c r="L8" s="36"/>
      <c r="M8" s="27"/>
      <c r="N8" s="36"/>
      <c r="O8" s="27"/>
    </row>
    <row r="9" spans="1:15" x14ac:dyDescent="0.25">
      <c r="A9" s="12" t="s">
        <v>463</v>
      </c>
      <c r="B9" s="13">
        <v>20</v>
      </c>
      <c r="C9" s="38">
        <f t="shared" si="0"/>
        <v>9.3023255813953487E-2</v>
      </c>
      <c r="D9" s="27" t="s">
        <v>207</v>
      </c>
      <c r="E9" s="27">
        <f>IF(D9="Y",B9,0)</f>
        <v>20</v>
      </c>
      <c r="F9" s="27" t="s">
        <v>208</v>
      </c>
      <c r="G9" s="27">
        <f>IF(F9="Y",$B9,0)</f>
        <v>0</v>
      </c>
      <c r="H9" s="27" t="s">
        <v>208</v>
      </c>
      <c r="I9" s="27">
        <f>IF(H9="Y",$B9,0)</f>
        <v>0</v>
      </c>
      <c r="J9" s="36"/>
      <c r="K9" s="27"/>
      <c r="L9" s="36"/>
      <c r="M9" s="27"/>
      <c r="N9" s="36"/>
      <c r="O9" s="27"/>
    </row>
    <row r="10" spans="1:15" ht="19.5" x14ac:dyDescent="0.3">
      <c r="A10" s="8" t="s">
        <v>457</v>
      </c>
      <c r="B10" s="20"/>
      <c r="C10" s="35">
        <f>SUM(C5:C9)</f>
        <v>0.23255813953488372</v>
      </c>
    </row>
    <row r="11" spans="1:15" x14ac:dyDescent="0.25">
      <c r="A11" s="12" t="s">
        <v>311</v>
      </c>
      <c r="B11" s="13">
        <v>5</v>
      </c>
      <c r="C11" s="35">
        <f t="shared" ref="C11:C16" si="1">B11/$B$3</f>
        <v>2.3255813953488372E-2</v>
      </c>
      <c r="D11" s="27" t="s">
        <v>207</v>
      </c>
      <c r="E11" s="27">
        <f t="shared" ref="E11:E13" si="2">IF(D11="Y",B11,0)</f>
        <v>5</v>
      </c>
      <c r="F11" s="27" t="s">
        <v>208</v>
      </c>
      <c r="G11" s="27">
        <f t="shared" ref="G11:G12" si="3">IF(F11="Y",$B11,0)</f>
        <v>0</v>
      </c>
      <c r="H11" s="27" t="s">
        <v>207</v>
      </c>
      <c r="I11" s="27">
        <f t="shared" ref="I11:I13" si="4">IF(H11="Y",$B11,0)</f>
        <v>5</v>
      </c>
      <c r="J11" s="27"/>
      <c r="K11" s="27"/>
      <c r="L11" s="27"/>
      <c r="M11" s="27"/>
      <c r="N11" s="27"/>
      <c r="O11" s="27"/>
    </row>
    <row r="12" spans="1:15" x14ac:dyDescent="0.25">
      <c r="A12" s="12" t="s">
        <v>446</v>
      </c>
      <c r="B12" s="13">
        <v>10</v>
      </c>
      <c r="C12" s="35">
        <f t="shared" si="1"/>
        <v>4.6511627906976744E-2</v>
      </c>
      <c r="D12" s="27" t="s">
        <v>207</v>
      </c>
      <c r="E12" s="27">
        <f t="shared" si="2"/>
        <v>10</v>
      </c>
      <c r="F12" s="27" t="s">
        <v>208</v>
      </c>
      <c r="G12" s="27">
        <f t="shared" si="3"/>
        <v>0</v>
      </c>
      <c r="H12" s="27" t="s">
        <v>207</v>
      </c>
      <c r="I12" s="27">
        <f t="shared" si="4"/>
        <v>10</v>
      </c>
      <c r="J12" s="27"/>
      <c r="K12" s="27"/>
      <c r="L12" s="27"/>
      <c r="M12" s="27"/>
      <c r="N12" s="27"/>
      <c r="O12" s="27"/>
    </row>
    <row r="13" spans="1:15" x14ac:dyDescent="0.25">
      <c r="A13" s="12" t="s">
        <v>458</v>
      </c>
      <c r="B13" s="13">
        <v>5</v>
      </c>
      <c r="C13" s="35">
        <f t="shared" si="1"/>
        <v>2.3255813953488372E-2</v>
      </c>
      <c r="D13" s="27" t="s">
        <v>207</v>
      </c>
      <c r="E13" s="27">
        <f t="shared" si="2"/>
        <v>5</v>
      </c>
      <c r="F13" s="27" t="s">
        <v>208</v>
      </c>
      <c r="G13" s="27">
        <f>IF(F13="Y",E13,0)</f>
        <v>0</v>
      </c>
      <c r="H13" s="27" t="s">
        <v>207</v>
      </c>
      <c r="I13" s="27">
        <f t="shared" si="4"/>
        <v>5</v>
      </c>
      <c r="J13" s="27"/>
      <c r="K13" s="27"/>
      <c r="L13" s="27"/>
      <c r="M13" s="27"/>
      <c r="N13" s="27"/>
      <c r="O13" s="27"/>
    </row>
    <row r="14" spans="1:15" x14ac:dyDescent="0.25">
      <c r="A14" s="12" t="s">
        <v>459</v>
      </c>
      <c r="B14" s="13">
        <v>15</v>
      </c>
      <c r="C14" s="35">
        <f t="shared" si="1"/>
        <v>6.9767441860465115E-2</v>
      </c>
      <c r="D14" s="36">
        <v>0.7</v>
      </c>
      <c r="E14" s="27">
        <f t="shared" ref="E14:E16" si="5">D14*B14</f>
        <v>10.5</v>
      </c>
      <c r="F14" s="36">
        <v>0</v>
      </c>
      <c r="G14" s="27">
        <f>F14*E14</f>
        <v>0</v>
      </c>
      <c r="H14" s="36">
        <v>0.6</v>
      </c>
      <c r="I14" s="27">
        <f t="shared" ref="I14:I16" si="6">H14*$B14</f>
        <v>9</v>
      </c>
      <c r="J14" s="36"/>
      <c r="K14" s="27"/>
      <c r="L14" s="36"/>
      <c r="M14" s="27"/>
      <c r="N14" s="36"/>
      <c r="O14" s="27"/>
    </row>
    <row r="15" spans="1:15" x14ac:dyDescent="0.25">
      <c r="A15" s="12" t="s">
        <v>460</v>
      </c>
      <c r="B15" s="13">
        <v>5</v>
      </c>
      <c r="C15" s="35">
        <f t="shared" si="1"/>
        <v>2.3255813953488372E-2</v>
      </c>
      <c r="D15" s="36">
        <v>0.7</v>
      </c>
      <c r="E15" s="27">
        <f t="shared" si="5"/>
        <v>3.5</v>
      </c>
      <c r="F15" s="36">
        <v>0.1</v>
      </c>
      <c r="G15" s="27">
        <f>F15*B15</f>
        <v>0.5</v>
      </c>
      <c r="H15" s="36">
        <v>0.4</v>
      </c>
      <c r="I15" s="27">
        <f t="shared" si="6"/>
        <v>2</v>
      </c>
      <c r="J15" s="36"/>
      <c r="K15" s="27"/>
      <c r="L15" s="36"/>
      <c r="M15" s="27"/>
      <c r="N15" s="36"/>
      <c r="O15" s="27"/>
    </row>
    <row r="16" spans="1:15" x14ac:dyDescent="0.25">
      <c r="A16" s="12" t="s">
        <v>461</v>
      </c>
      <c r="B16" s="13">
        <v>5</v>
      </c>
      <c r="C16" s="38">
        <f t="shared" si="1"/>
        <v>2.3255813953488372E-2</v>
      </c>
      <c r="D16" s="36">
        <v>0</v>
      </c>
      <c r="E16" s="27">
        <f t="shared" si="5"/>
        <v>0</v>
      </c>
      <c r="F16" s="36">
        <v>0</v>
      </c>
      <c r="G16" s="27">
        <f>F16*E16</f>
        <v>0</v>
      </c>
      <c r="H16" s="36">
        <v>0</v>
      </c>
      <c r="I16" s="27">
        <f t="shared" si="6"/>
        <v>0</v>
      </c>
      <c r="J16" s="36"/>
      <c r="K16" s="27"/>
      <c r="L16" s="36"/>
      <c r="M16" s="27"/>
      <c r="N16" s="36"/>
      <c r="O16" s="27"/>
    </row>
    <row r="17" spans="1:15" ht="19.5" x14ac:dyDescent="0.3">
      <c r="A17" s="8" t="s">
        <v>27</v>
      </c>
      <c r="B17" s="20"/>
      <c r="C17" s="35">
        <f>SUM(C11:C16)</f>
        <v>0.20930232558139533</v>
      </c>
    </row>
    <row r="18" spans="1:15" x14ac:dyDescent="0.25">
      <c r="A18" s="12" t="s">
        <v>316</v>
      </c>
      <c r="B18" s="13">
        <v>20</v>
      </c>
      <c r="C18" s="35">
        <f t="shared" ref="C18:C24" si="7">B18/$B$3</f>
        <v>9.3023255813953487E-2</v>
      </c>
      <c r="D18" s="36">
        <v>1</v>
      </c>
      <c r="E18" s="27">
        <f t="shared" ref="E18:E19" si="8">D18*B18</f>
        <v>20</v>
      </c>
      <c r="F18" s="36">
        <v>0.2</v>
      </c>
      <c r="G18" s="27">
        <f t="shared" ref="G18:G19" si="9">F18*E18</f>
        <v>4</v>
      </c>
      <c r="H18" s="36">
        <v>1</v>
      </c>
      <c r="I18" s="27">
        <f t="shared" ref="I18:I19" si="10">H18*$B18</f>
        <v>20</v>
      </c>
      <c r="J18" s="36"/>
      <c r="K18" s="27"/>
      <c r="L18" s="36"/>
      <c r="M18" s="27"/>
      <c r="N18" s="36"/>
      <c r="O18" s="27"/>
    </row>
    <row r="19" spans="1:15" x14ac:dyDescent="0.25">
      <c r="A19" s="12" t="s">
        <v>317</v>
      </c>
      <c r="B19" s="13">
        <v>10</v>
      </c>
      <c r="C19" s="35">
        <f t="shared" si="7"/>
        <v>4.6511627906976744E-2</v>
      </c>
      <c r="D19" s="36">
        <v>0.7</v>
      </c>
      <c r="E19" s="27">
        <f t="shared" si="8"/>
        <v>7</v>
      </c>
      <c r="F19" s="36">
        <v>0</v>
      </c>
      <c r="G19" s="27">
        <f t="shared" si="9"/>
        <v>0</v>
      </c>
      <c r="H19" s="36">
        <v>0.7</v>
      </c>
      <c r="I19" s="27">
        <f t="shared" si="10"/>
        <v>7</v>
      </c>
      <c r="J19" s="36"/>
      <c r="K19" s="27"/>
      <c r="L19" s="36"/>
      <c r="M19" s="27"/>
      <c r="N19" s="36"/>
      <c r="O19" s="27"/>
    </row>
    <row r="20" spans="1:15" x14ac:dyDescent="0.25">
      <c r="A20" s="12" t="s">
        <v>318</v>
      </c>
      <c r="B20" s="13">
        <v>10</v>
      </c>
      <c r="C20" s="35">
        <f t="shared" si="7"/>
        <v>4.6511627906976744E-2</v>
      </c>
      <c r="D20" s="27" t="s">
        <v>207</v>
      </c>
      <c r="E20" s="27">
        <f t="shared" ref="E20:E21" si="11">IF(D20="Y",B20,0)</f>
        <v>10</v>
      </c>
      <c r="F20" s="27" t="s">
        <v>207</v>
      </c>
      <c r="G20" s="27">
        <f t="shared" ref="G20:G21" si="12">IF(F20="Y",E20,0)</f>
        <v>10</v>
      </c>
      <c r="H20" s="27" t="s">
        <v>207</v>
      </c>
      <c r="I20" s="27">
        <f t="shared" ref="I20:I21" si="13">IF(H20="Y",$B20,0)</f>
        <v>10</v>
      </c>
      <c r="J20" s="27"/>
      <c r="K20" s="27"/>
      <c r="L20" s="27"/>
      <c r="M20" s="27"/>
      <c r="N20" s="27"/>
      <c r="O20" s="27"/>
    </row>
    <row r="21" spans="1:15" ht="15.75" customHeight="1" x14ac:dyDescent="0.25">
      <c r="A21" s="12" t="s">
        <v>319</v>
      </c>
      <c r="B21" s="13">
        <v>10</v>
      </c>
      <c r="C21" s="35">
        <f t="shared" si="7"/>
        <v>4.6511627906976744E-2</v>
      </c>
      <c r="D21" s="27" t="s">
        <v>207</v>
      </c>
      <c r="E21" s="27">
        <f t="shared" si="11"/>
        <v>10</v>
      </c>
      <c r="F21" s="27" t="s">
        <v>208</v>
      </c>
      <c r="G21" s="27">
        <f t="shared" si="12"/>
        <v>0</v>
      </c>
      <c r="H21" s="27" t="s">
        <v>207</v>
      </c>
      <c r="I21" s="27">
        <f t="shared" si="13"/>
        <v>10</v>
      </c>
      <c r="J21" s="27"/>
      <c r="K21" s="27"/>
      <c r="L21" s="27"/>
      <c r="M21" s="27"/>
      <c r="N21" s="27"/>
      <c r="O21" s="27"/>
    </row>
    <row r="22" spans="1:15" ht="15.75" customHeight="1" x14ac:dyDescent="0.25">
      <c r="A22" s="12" t="s">
        <v>320</v>
      </c>
      <c r="B22" s="13">
        <v>10</v>
      </c>
      <c r="C22" s="35">
        <f t="shared" si="7"/>
        <v>4.6511627906976744E-2</v>
      </c>
      <c r="D22" s="36">
        <v>0</v>
      </c>
      <c r="E22" s="27">
        <f t="shared" ref="E22:E24" si="14">D22*B22</f>
        <v>0</v>
      </c>
      <c r="F22" s="36">
        <v>0</v>
      </c>
      <c r="G22" s="27">
        <f>F22*B22</f>
        <v>0</v>
      </c>
      <c r="H22" s="36">
        <v>0</v>
      </c>
      <c r="I22" s="27">
        <f t="shared" ref="I22:I24" si="15">H22*$B22</f>
        <v>0</v>
      </c>
      <c r="J22" s="36"/>
      <c r="K22" s="27"/>
      <c r="L22" s="36"/>
      <c r="M22" s="27"/>
      <c r="N22" s="36"/>
      <c r="O22" s="27"/>
    </row>
    <row r="23" spans="1:15" ht="15.75" customHeight="1" x14ac:dyDescent="0.25">
      <c r="A23" s="12" t="s">
        <v>321</v>
      </c>
      <c r="B23" s="13">
        <v>5</v>
      </c>
      <c r="C23" s="35">
        <f t="shared" si="7"/>
        <v>2.3255813953488372E-2</v>
      </c>
      <c r="D23" s="36">
        <v>1</v>
      </c>
      <c r="E23" s="27">
        <f t="shared" si="14"/>
        <v>5</v>
      </c>
      <c r="F23" s="36">
        <v>0</v>
      </c>
      <c r="G23" s="27">
        <f t="shared" ref="G23:G24" si="16">F23*E23</f>
        <v>0</v>
      </c>
      <c r="H23" s="36">
        <v>0</v>
      </c>
      <c r="I23" s="27">
        <f t="shared" si="15"/>
        <v>0</v>
      </c>
      <c r="J23" s="36"/>
      <c r="K23" s="27"/>
      <c r="L23" s="36"/>
      <c r="M23" s="27"/>
      <c r="N23" s="36"/>
      <c r="O23" s="27"/>
    </row>
    <row r="24" spans="1:15" ht="15.75" customHeight="1" x14ac:dyDescent="0.25">
      <c r="A24" s="12" t="s">
        <v>322</v>
      </c>
      <c r="B24" s="13">
        <v>5</v>
      </c>
      <c r="C24" s="38">
        <f t="shared" si="7"/>
        <v>2.3255813953488372E-2</v>
      </c>
      <c r="D24" s="36">
        <v>1</v>
      </c>
      <c r="E24" s="27">
        <f t="shared" si="14"/>
        <v>5</v>
      </c>
      <c r="F24" s="36">
        <v>0</v>
      </c>
      <c r="G24" s="27">
        <f t="shared" si="16"/>
        <v>0</v>
      </c>
      <c r="H24" s="36">
        <v>0</v>
      </c>
      <c r="I24" s="27">
        <f t="shared" si="15"/>
        <v>0</v>
      </c>
      <c r="J24" s="36"/>
      <c r="K24" s="27"/>
      <c r="L24" s="36"/>
      <c r="M24" s="27"/>
      <c r="N24" s="36"/>
      <c r="O24" s="27"/>
    </row>
    <row r="25" spans="1:15" ht="15.75" customHeight="1" x14ac:dyDescent="0.25">
      <c r="A25" s="12"/>
      <c r="B25" s="13"/>
      <c r="C25" s="35">
        <f>SUM(C18:C24)</f>
        <v>0.32558139534883718</v>
      </c>
      <c r="D25" s="36"/>
      <c r="E25" s="27"/>
      <c r="F25" s="36"/>
      <c r="G25" s="27"/>
      <c r="H25" s="36"/>
      <c r="I25" s="27"/>
      <c r="J25" s="36"/>
      <c r="K25" s="27"/>
      <c r="L25" s="36"/>
      <c r="M25" s="27"/>
      <c r="N25" s="36"/>
      <c r="O25" s="27"/>
    </row>
    <row r="26" spans="1:15" ht="15.75" customHeight="1" x14ac:dyDescent="0.3">
      <c r="A26" s="8" t="s">
        <v>462</v>
      </c>
      <c r="B26" s="7"/>
      <c r="C26" s="35"/>
    </row>
    <row r="27" spans="1:15" ht="15.75" customHeight="1" x14ac:dyDescent="0.25">
      <c r="A27" s="12" t="s">
        <v>324</v>
      </c>
      <c r="B27" s="13">
        <v>50</v>
      </c>
      <c r="C27" s="35">
        <f>B27/$B$3</f>
        <v>0.23255813953488372</v>
      </c>
      <c r="D27" s="36">
        <v>1</v>
      </c>
      <c r="E27" s="27">
        <f>D27*$B$27</f>
        <v>50</v>
      </c>
      <c r="F27" s="36">
        <v>0.1</v>
      </c>
      <c r="G27" s="27">
        <f>F27*$B$27</f>
        <v>5</v>
      </c>
      <c r="H27" s="36">
        <v>0.9</v>
      </c>
      <c r="I27" s="27">
        <f>H27*$B27</f>
        <v>45</v>
      </c>
      <c r="J27" s="36"/>
      <c r="K27" s="27"/>
      <c r="L27" s="36"/>
      <c r="M27" s="27"/>
      <c r="N27" s="36"/>
      <c r="O27" s="27"/>
    </row>
    <row r="28" spans="1:15" ht="15.75" customHeight="1" x14ac:dyDescent="0.25">
      <c r="B28" s="7"/>
      <c r="C28" s="61"/>
    </row>
    <row r="29" spans="1:15" ht="15.75" customHeight="1" x14ac:dyDescent="0.3">
      <c r="A29" s="8" t="s">
        <v>455</v>
      </c>
      <c r="B29" s="27">
        <f>SUM(B5:B9)</f>
        <v>50</v>
      </c>
      <c r="C29" s="27"/>
      <c r="D29" s="41">
        <f>SUM(E5:E9)/$B29</f>
        <v>0.96</v>
      </c>
      <c r="F29" s="41">
        <f>SUM(G5:G9)/$B29</f>
        <v>0.496</v>
      </c>
      <c r="H29" s="41">
        <f>SUM(I5:I9)/$B29</f>
        <v>0.6</v>
      </c>
      <c r="J29" s="41"/>
      <c r="L29" s="41"/>
      <c r="N29" s="41"/>
    </row>
    <row r="30" spans="1:15" ht="15.75" customHeight="1" x14ac:dyDescent="0.3">
      <c r="A30" s="8" t="s">
        <v>457</v>
      </c>
      <c r="B30" s="27">
        <f>SUM(B11:B16)</f>
        <v>45</v>
      </c>
      <c r="C30" s="27"/>
      <c r="D30" s="41">
        <f>SUM(E11:E16)/$B30</f>
        <v>0.75555555555555554</v>
      </c>
      <c r="F30" s="41">
        <f>SUM(G11:G16)/$B30</f>
        <v>1.1111111111111112E-2</v>
      </c>
      <c r="H30" s="41">
        <f>SUM(I11:I16)/$B30</f>
        <v>0.68888888888888888</v>
      </c>
      <c r="J30" s="41"/>
      <c r="L30" s="41"/>
      <c r="N30" s="41"/>
    </row>
    <row r="31" spans="1:15" ht="15.75" customHeight="1" x14ac:dyDescent="0.3">
      <c r="A31" s="8" t="s">
        <v>27</v>
      </c>
      <c r="B31" s="27">
        <f>SUM(B18:B24)</f>
        <v>70</v>
      </c>
      <c r="C31" s="27"/>
      <c r="D31" s="41">
        <f>SUM(E18:E24)/$B31</f>
        <v>0.81428571428571428</v>
      </c>
      <c r="F31" s="41">
        <f>SUM(G18:G24)/$B31</f>
        <v>0.2</v>
      </c>
      <c r="H31" s="41">
        <f>SUM(I18:I24)/$B31</f>
        <v>0.67142857142857137</v>
      </c>
      <c r="J31" s="41"/>
      <c r="L31" s="41"/>
      <c r="N31" s="41"/>
    </row>
    <row r="32" spans="1:15" ht="15.75" customHeight="1" x14ac:dyDescent="0.3">
      <c r="A32" s="8" t="s">
        <v>462</v>
      </c>
      <c r="B32" s="27">
        <f>B27</f>
        <v>50</v>
      </c>
      <c r="C32" s="27"/>
      <c r="D32" s="41">
        <f>D27</f>
        <v>1</v>
      </c>
      <c r="F32" s="41">
        <f>F27</f>
        <v>0.1</v>
      </c>
      <c r="H32" s="41">
        <f>H27</f>
        <v>0.9</v>
      </c>
      <c r="J32" s="41"/>
      <c r="L32" s="41"/>
      <c r="N32" s="41"/>
    </row>
    <row r="33" spans="2:3" ht="15.75" customHeight="1" x14ac:dyDescent="0.25">
      <c r="B33" s="27"/>
      <c r="C33" s="27"/>
    </row>
    <row r="34" spans="2:3" ht="15.75" customHeight="1" x14ac:dyDescent="0.25">
      <c r="B34" s="27"/>
      <c r="C34" s="27"/>
    </row>
    <row r="35" spans="2:3" ht="15.75" customHeight="1" x14ac:dyDescent="0.25">
      <c r="B35" s="27"/>
      <c r="C35" s="27"/>
    </row>
    <row r="36" spans="2:3" ht="15.75" customHeight="1" x14ac:dyDescent="0.25">
      <c r="B36" s="27"/>
      <c r="C36" s="27"/>
    </row>
    <row r="37" spans="2:3" ht="15.75" customHeight="1" x14ac:dyDescent="0.25">
      <c r="B37" s="27"/>
      <c r="C37" s="27"/>
    </row>
    <row r="38" spans="2:3" ht="15.75" customHeight="1" x14ac:dyDescent="0.25">
      <c r="B38" s="27"/>
      <c r="C38" s="27"/>
    </row>
    <row r="39" spans="2:3" ht="15.75" customHeight="1" x14ac:dyDescent="0.25">
      <c r="B39" s="27"/>
      <c r="C39" s="27"/>
    </row>
    <row r="40" spans="2:3" ht="15.75" customHeight="1" x14ac:dyDescent="0.25">
      <c r="B40" s="27"/>
      <c r="C40" s="27"/>
    </row>
    <row r="41" spans="2:3" ht="15.75" customHeight="1" x14ac:dyDescent="0.25">
      <c r="B41" s="27"/>
      <c r="C41" s="27"/>
    </row>
    <row r="42" spans="2:3" ht="15.75" customHeight="1" x14ac:dyDescent="0.25">
      <c r="B42" s="27"/>
      <c r="C42" s="27"/>
    </row>
    <row r="43" spans="2:3" ht="15.75" customHeight="1" x14ac:dyDescent="0.25">
      <c r="B43" s="27"/>
      <c r="C43" s="27"/>
    </row>
    <row r="44" spans="2:3" ht="15.75" customHeight="1" x14ac:dyDescent="0.25">
      <c r="B44" s="27"/>
      <c r="C44" s="27"/>
    </row>
    <row r="45" spans="2:3" ht="15.75" customHeight="1" x14ac:dyDescent="0.25">
      <c r="B45" s="27"/>
      <c r="C45" s="27"/>
    </row>
    <row r="46" spans="2:3" ht="15.75" customHeight="1" x14ac:dyDescent="0.25">
      <c r="B46" s="27"/>
      <c r="C46" s="27"/>
    </row>
    <row r="47" spans="2:3" ht="15.75" customHeight="1" x14ac:dyDescent="0.25">
      <c r="B47" s="27"/>
      <c r="C47" s="27"/>
    </row>
    <row r="48" spans="2:3" ht="15.75" customHeight="1" x14ac:dyDescent="0.25">
      <c r="B48" s="27"/>
      <c r="C48" s="27"/>
    </row>
    <row r="49" spans="2:3" ht="15.75" customHeight="1" x14ac:dyDescent="0.25">
      <c r="B49" s="27"/>
      <c r="C49" s="27"/>
    </row>
    <row r="50" spans="2:3" ht="15.75" customHeight="1" x14ac:dyDescent="0.25">
      <c r="B50" s="27"/>
      <c r="C50" s="27"/>
    </row>
    <row r="51" spans="2:3" ht="15.75" customHeight="1" x14ac:dyDescent="0.25">
      <c r="B51" s="27"/>
      <c r="C51" s="27"/>
    </row>
    <row r="52" spans="2:3" ht="15.75" customHeight="1" x14ac:dyDescent="0.25">
      <c r="B52" s="27"/>
      <c r="C52" s="27"/>
    </row>
    <row r="53" spans="2:3" ht="15.75" customHeight="1" x14ac:dyDescent="0.25">
      <c r="B53" s="27"/>
      <c r="C53" s="27"/>
    </row>
    <row r="54" spans="2:3" ht="15.75" customHeight="1" x14ac:dyDescent="0.25">
      <c r="B54" s="27"/>
      <c r="C54" s="27"/>
    </row>
    <row r="55" spans="2:3" ht="15.75" customHeight="1" x14ac:dyDescent="0.25">
      <c r="B55" s="27"/>
      <c r="C55" s="27"/>
    </row>
    <row r="56" spans="2:3" ht="15.75" customHeight="1" x14ac:dyDescent="0.25">
      <c r="B56" s="27"/>
      <c r="C56" s="27"/>
    </row>
    <row r="57" spans="2:3" ht="15.75" customHeight="1" x14ac:dyDescent="0.25">
      <c r="B57" s="27"/>
      <c r="C57" s="27"/>
    </row>
    <row r="58" spans="2:3" ht="15.75" customHeight="1" x14ac:dyDescent="0.25">
      <c r="B58" s="27"/>
      <c r="C58" s="27"/>
    </row>
    <row r="59" spans="2:3" ht="15.75" customHeight="1" x14ac:dyDescent="0.25">
      <c r="B59" s="27"/>
      <c r="C59" s="27"/>
    </row>
    <row r="60" spans="2:3" ht="15.75" customHeight="1" x14ac:dyDescent="0.25">
      <c r="B60" s="27"/>
      <c r="C60" s="27"/>
    </row>
    <row r="61" spans="2:3" ht="15.75" customHeight="1" x14ac:dyDescent="0.25">
      <c r="B61" s="27"/>
      <c r="C61" s="27"/>
    </row>
    <row r="62" spans="2:3" ht="15.75" customHeight="1" x14ac:dyDescent="0.25">
      <c r="B62" s="27"/>
      <c r="C62" s="27"/>
    </row>
    <row r="63" spans="2:3" ht="15.75" customHeight="1" x14ac:dyDescent="0.25">
      <c r="B63" s="27"/>
      <c r="C63" s="27"/>
    </row>
    <row r="64" spans="2:3" ht="15.75" customHeight="1" x14ac:dyDescent="0.25">
      <c r="B64" s="27"/>
      <c r="C64" s="27"/>
    </row>
    <row r="65" spans="2:3" ht="15.75" customHeight="1" x14ac:dyDescent="0.25">
      <c r="B65" s="27"/>
      <c r="C65" s="27"/>
    </row>
    <row r="66" spans="2:3" ht="15.75" customHeight="1" x14ac:dyDescent="0.25">
      <c r="B66" s="27"/>
      <c r="C66" s="27"/>
    </row>
    <row r="67" spans="2:3" ht="15.75" customHeight="1" x14ac:dyDescent="0.25">
      <c r="B67" s="27"/>
      <c r="C67" s="27"/>
    </row>
    <row r="68" spans="2:3" ht="15.75" customHeight="1" x14ac:dyDescent="0.25">
      <c r="B68" s="27"/>
      <c r="C68" s="27"/>
    </row>
    <row r="69" spans="2:3" ht="15.75" customHeight="1" x14ac:dyDescent="0.25">
      <c r="B69" s="27"/>
      <c r="C69" s="27"/>
    </row>
    <row r="70" spans="2:3" ht="15.75" customHeight="1" x14ac:dyDescent="0.25">
      <c r="B70" s="27"/>
      <c r="C70" s="27"/>
    </row>
    <row r="71" spans="2:3" ht="15.75" customHeight="1" x14ac:dyDescent="0.25">
      <c r="B71" s="27"/>
      <c r="C71" s="27"/>
    </row>
    <row r="72" spans="2:3" ht="15.75" customHeight="1" x14ac:dyDescent="0.25">
      <c r="B72" s="27"/>
      <c r="C72" s="27"/>
    </row>
    <row r="73" spans="2:3" ht="15.75" customHeight="1" x14ac:dyDescent="0.25">
      <c r="B73" s="27"/>
      <c r="C73" s="27"/>
    </row>
    <row r="74" spans="2:3" ht="15.75" customHeight="1" x14ac:dyDescent="0.25">
      <c r="B74" s="27"/>
      <c r="C74" s="27"/>
    </row>
    <row r="75" spans="2:3" ht="15.75" customHeight="1" x14ac:dyDescent="0.25">
      <c r="B75" s="27"/>
      <c r="C75" s="27"/>
    </row>
    <row r="76" spans="2:3" ht="15.75" customHeight="1" x14ac:dyDescent="0.25">
      <c r="B76" s="27"/>
      <c r="C76" s="27"/>
    </row>
    <row r="77" spans="2:3" ht="15.75" customHeight="1" x14ac:dyDescent="0.25">
      <c r="B77" s="27"/>
      <c r="C77" s="27"/>
    </row>
    <row r="78" spans="2:3" ht="15.75" customHeight="1" x14ac:dyDescent="0.25">
      <c r="B78" s="27"/>
      <c r="C78" s="27"/>
    </row>
    <row r="79" spans="2:3" ht="15.75" customHeight="1" x14ac:dyDescent="0.25">
      <c r="B79" s="27"/>
      <c r="C79" s="27"/>
    </row>
    <row r="80" spans="2:3" ht="15.75" customHeight="1" x14ac:dyDescent="0.25">
      <c r="B80" s="27"/>
      <c r="C80" s="27"/>
    </row>
    <row r="81" spans="2:3" ht="15.75" customHeight="1" x14ac:dyDescent="0.25">
      <c r="B81" s="27"/>
      <c r="C81" s="27"/>
    </row>
    <row r="82" spans="2:3" ht="15.75" customHeight="1" x14ac:dyDescent="0.25">
      <c r="B82" s="27"/>
      <c r="C82" s="27"/>
    </row>
    <row r="83" spans="2:3" ht="15.75" customHeight="1" x14ac:dyDescent="0.25">
      <c r="B83" s="27"/>
      <c r="C83" s="27"/>
    </row>
    <row r="84" spans="2:3" ht="15.75" customHeight="1" x14ac:dyDescent="0.25">
      <c r="B84" s="27"/>
      <c r="C84" s="27"/>
    </row>
    <row r="85" spans="2:3" ht="15.75" customHeight="1" x14ac:dyDescent="0.25">
      <c r="B85" s="27"/>
      <c r="C85" s="27"/>
    </row>
    <row r="86" spans="2:3" ht="15.75" customHeight="1" x14ac:dyDescent="0.25">
      <c r="B86" s="27"/>
      <c r="C86" s="27"/>
    </row>
    <row r="87" spans="2:3" ht="15.75" customHeight="1" x14ac:dyDescent="0.25">
      <c r="B87" s="27"/>
      <c r="C87" s="27"/>
    </row>
    <row r="88" spans="2:3" ht="15.75" customHeight="1" x14ac:dyDescent="0.25">
      <c r="B88" s="27"/>
      <c r="C88" s="27"/>
    </row>
    <row r="89" spans="2:3" ht="15.75" customHeight="1" x14ac:dyDescent="0.25">
      <c r="B89" s="27"/>
      <c r="C89" s="27"/>
    </row>
    <row r="90" spans="2:3" ht="15.75" customHeight="1" x14ac:dyDescent="0.25">
      <c r="B90" s="27"/>
      <c r="C90" s="27"/>
    </row>
    <row r="91" spans="2:3" ht="15.75" customHeight="1" x14ac:dyDescent="0.25">
      <c r="B91" s="27"/>
      <c r="C91" s="27"/>
    </row>
    <row r="92" spans="2:3" ht="15.75" customHeight="1" x14ac:dyDescent="0.25">
      <c r="B92" s="27"/>
      <c r="C92" s="27"/>
    </row>
    <row r="93" spans="2:3" ht="15.75" customHeight="1" x14ac:dyDescent="0.25">
      <c r="B93" s="27"/>
      <c r="C93" s="27"/>
    </row>
    <row r="94" spans="2:3" ht="15.75" customHeight="1" x14ac:dyDescent="0.25">
      <c r="B94" s="27"/>
      <c r="C94" s="27"/>
    </row>
    <row r="95" spans="2:3" ht="15.75" customHeight="1" x14ac:dyDescent="0.25">
      <c r="B95" s="27"/>
      <c r="C95" s="27"/>
    </row>
    <row r="96" spans="2:3" ht="15.75" customHeight="1" x14ac:dyDescent="0.25">
      <c r="B96" s="27"/>
      <c r="C96" s="27"/>
    </row>
    <row r="97" spans="2:3" ht="15.75" customHeight="1" x14ac:dyDescent="0.25">
      <c r="B97" s="27"/>
      <c r="C97" s="27"/>
    </row>
    <row r="98" spans="2:3" ht="15.75" customHeight="1" x14ac:dyDescent="0.25">
      <c r="B98" s="27"/>
      <c r="C98" s="27"/>
    </row>
    <row r="99" spans="2:3" ht="15.75" customHeight="1" x14ac:dyDescent="0.25">
      <c r="B99" s="27"/>
      <c r="C99" s="27"/>
    </row>
    <row r="100" spans="2:3" ht="15.75" customHeight="1" x14ac:dyDescent="0.25">
      <c r="B100" s="27"/>
      <c r="C100" s="27"/>
    </row>
    <row r="101" spans="2:3" ht="15.75" customHeight="1" x14ac:dyDescent="0.25">
      <c r="B101" s="27"/>
      <c r="C101" s="27"/>
    </row>
    <row r="102" spans="2:3" ht="15.75" customHeight="1" x14ac:dyDescent="0.25">
      <c r="B102" s="27"/>
      <c r="C102" s="27"/>
    </row>
    <row r="103" spans="2:3" ht="15.75" customHeight="1" x14ac:dyDescent="0.25">
      <c r="B103" s="27"/>
      <c r="C103" s="27"/>
    </row>
    <row r="104" spans="2:3" ht="15.75" customHeight="1" x14ac:dyDescent="0.25">
      <c r="B104" s="27"/>
      <c r="C104" s="27"/>
    </row>
    <row r="105" spans="2:3" ht="15.75" customHeight="1" x14ac:dyDescent="0.25">
      <c r="B105" s="27"/>
      <c r="C105" s="27"/>
    </row>
    <row r="106" spans="2:3" ht="15.75" customHeight="1" x14ac:dyDescent="0.25">
      <c r="B106" s="27"/>
      <c r="C106" s="27"/>
    </row>
    <row r="107" spans="2:3" ht="15.75" customHeight="1" x14ac:dyDescent="0.25">
      <c r="B107" s="27"/>
      <c r="C107" s="27"/>
    </row>
    <row r="108" spans="2:3" ht="15.75" customHeight="1" x14ac:dyDescent="0.25">
      <c r="B108" s="27"/>
      <c r="C108" s="27"/>
    </row>
    <row r="109" spans="2:3" ht="15.75" customHeight="1" x14ac:dyDescent="0.25">
      <c r="B109" s="27"/>
      <c r="C109" s="27"/>
    </row>
    <row r="110" spans="2:3" ht="15.75" customHeight="1" x14ac:dyDescent="0.25">
      <c r="B110" s="27"/>
      <c r="C110" s="27"/>
    </row>
    <row r="111" spans="2:3" ht="15.75" customHeight="1" x14ac:dyDescent="0.25">
      <c r="B111" s="27"/>
      <c r="C111" s="27"/>
    </row>
    <row r="112" spans="2:3" ht="15.75" customHeight="1" x14ac:dyDescent="0.25">
      <c r="B112" s="27"/>
      <c r="C112" s="27"/>
    </row>
    <row r="113" spans="2:3" ht="15.75" customHeight="1" x14ac:dyDescent="0.25">
      <c r="B113" s="27"/>
      <c r="C113" s="27"/>
    </row>
    <row r="114" spans="2:3" ht="15.75" customHeight="1" x14ac:dyDescent="0.25">
      <c r="B114" s="27"/>
      <c r="C114" s="27"/>
    </row>
    <row r="115" spans="2:3" ht="15.75" customHeight="1" x14ac:dyDescent="0.25">
      <c r="B115" s="27"/>
      <c r="C115" s="27"/>
    </row>
    <row r="116" spans="2:3" ht="15.75" customHeight="1" x14ac:dyDescent="0.25">
      <c r="B116" s="27"/>
      <c r="C116" s="27"/>
    </row>
    <row r="117" spans="2:3" ht="15.75" customHeight="1" x14ac:dyDescent="0.25">
      <c r="B117" s="27"/>
      <c r="C117" s="27"/>
    </row>
    <row r="118" spans="2:3" ht="15.75" customHeight="1" x14ac:dyDescent="0.25">
      <c r="B118" s="27"/>
      <c r="C118" s="27"/>
    </row>
    <row r="119" spans="2:3" ht="15.75" customHeight="1" x14ac:dyDescent="0.25">
      <c r="B119" s="27"/>
      <c r="C119" s="27"/>
    </row>
    <row r="120" spans="2:3" ht="15.75" customHeight="1" x14ac:dyDescent="0.25">
      <c r="B120" s="27"/>
      <c r="C120" s="27"/>
    </row>
    <row r="121" spans="2:3" ht="15.75" customHeight="1" x14ac:dyDescent="0.25">
      <c r="B121" s="27"/>
      <c r="C121" s="27"/>
    </row>
    <row r="122" spans="2:3" ht="15.75" customHeight="1" x14ac:dyDescent="0.25">
      <c r="B122" s="27"/>
      <c r="C122" s="27"/>
    </row>
    <row r="123" spans="2:3" ht="15.75" customHeight="1" x14ac:dyDescent="0.25">
      <c r="B123" s="27"/>
      <c r="C123" s="27"/>
    </row>
    <row r="124" spans="2:3" ht="15.75" customHeight="1" x14ac:dyDescent="0.25">
      <c r="B124" s="27"/>
      <c r="C124" s="27"/>
    </row>
    <row r="125" spans="2:3" ht="15.75" customHeight="1" x14ac:dyDescent="0.25">
      <c r="B125" s="27"/>
      <c r="C125" s="27"/>
    </row>
    <row r="126" spans="2:3" ht="15.75" customHeight="1" x14ac:dyDescent="0.25">
      <c r="B126" s="27"/>
      <c r="C126" s="27"/>
    </row>
    <row r="127" spans="2:3" ht="15.75" customHeight="1" x14ac:dyDescent="0.25">
      <c r="B127" s="27"/>
      <c r="C127" s="27"/>
    </row>
    <row r="128" spans="2:3" ht="15.75" customHeight="1" x14ac:dyDescent="0.25">
      <c r="B128" s="27"/>
      <c r="C128" s="27"/>
    </row>
    <row r="129" spans="2:3" ht="15.75" customHeight="1" x14ac:dyDescent="0.25">
      <c r="B129" s="27"/>
      <c r="C129" s="27"/>
    </row>
    <row r="130" spans="2:3" ht="15.75" customHeight="1" x14ac:dyDescent="0.25">
      <c r="B130" s="27"/>
      <c r="C130" s="27"/>
    </row>
    <row r="131" spans="2:3" ht="15.75" customHeight="1" x14ac:dyDescent="0.25">
      <c r="B131" s="27"/>
      <c r="C131" s="27"/>
    </row>
    <row r="132" spans="2:3" ht="15.75" customHeight="1" x14ac:dyDescent="0.25">
      <c r="B132" s="27"/>
      <c r="C132" s="27"/>
    </row>
    <row r="133" spans="2:3" ht="15.75" customHeight="1" x14ac:dyDescent="0.25">
      <c r="B133" s="27"/>
      <c r="C133" s="27"/>
    </row>
    <row r="134" spans="2:3" ht="15.75" customHeight="1" x14ac:dyDescent="0.25">
      <c r="B134" s="27"/>
      <c r="C134" s="27"/>
    </row>
    <row r="135" spans="2:3" ht="15.75" customHeight="1" x14ac:dyDescent="0.25">
      <c r="B135" s="27"/>
      <c r="C135" s="27"/>
    </row>
    <row r="136" spans="2:3" ht="15.75" customHeight="1" x14ac:dyDescent="0.25">
      <c r="B136" s="27"/>
      <c r="C136" s="27"/>
    </row>
    <row r="137" spans="2:3" ht="15.75" customHeight="1" x14ac:dyDescent="0.25">
      <c r="B137" s="27"/>
      <c r="C137" s="27"/>
    </row>
    <row r="138" spans="2:3" ht="15.75" customHeight="1" x14ac:dyDescent="0.25">
      <c r="B138" s="27"/>
      <c r="C138" s="27"/>
    </row>
    <row r="139" spans="2:3" ht="15.75" customHeight="1" x14ac:dyDescent="0.25">
      <c r="B139" s="27"/>
      <c r="C139" s="27"/>
    </row>
    <row r="140" spans="2:3" ht="15.75" customHeight="1" x14ac:dyDescent="0.25">
      <c r="B140" s="27"/>
      <c r="C140" s="27"/>
    </row>
    <row r="141" spans="2:3" ht="15.75" customHeight="1" x14ac:dyDescent="0.25">
      <c r="B141" s="27"/>
      <c r="C141" s="27"/>
    </row>
    <row r="142" spans="2:3" ht="15.75" customHeight="1" x14ac:dyDescent="0.25">
      <c r="B142" s="27"/>
      <c r="C142" s="27"/>
    </row>
    <row r="143" spans="2:3" ht="15.75" customHeight="1" x14ac:dyDescent="0.25">
      <c r="B143" s="27"/>
      <c r="C143" s="27"/>
    </row>
    <row r="144" spans="2:3" ht="15.75" customHeight="1" x14ac:dyDescent="0.25">
      <c r="B144" s="27"/>
      <c r="C144" s="27"/>
    </row>
    <row r="145" spans="2:3" ht="15.75" customHeight="1" x14ac:dyDescent="0.25">
      <c r="B145" s="27"/>
      <c r="C145" s="27"/>
    </row>
    <row r="146" spans="2:3" ht="15.75" customHeight="1" x14ac:dyDescent="0.25">
      <c r="B146" s="27"/>
      <c r="C146" s="27"/>
    </row>
    <row r="147" spans="2:3" ht="15.75" customHeight="1" x14ac:dyDescent="0.25">
      <c r="B147" s="27"/>
      <c r="C147" s="27"/>
    </row>
    <row r="148" spans="2:3" ht="15.75" customHeight="1" x14ac:dyDescent="0.25">
      <c r="B148" s="27"/>
      <c r="C148" s="27"/>
    </row>
    <row r="149" spans="2:3" ht="15.75" customHeight="1" x14ac:dyDescent="0.25">
      <c r="B149" s="27"/>
      <c r="C149" s="27"/>
    </row>
    <row r="150" spans="2:3" ht="15.75" customHeight="1" x14ac:dyDescent="0.25">
      <c r="B150" s="27"/>
      <c r="C150" s="27"/>
    </row>
    <row r="151" spans="2:3" ht="15.75" customHeight="1" x14ac:dyDescent="0.25">
      <c r="B151" s="27"/>
      <c r="C151" s="27"/>
    </row>
    <row r="152" spans="2:3" ht="15.75" customHeight="1" x14ac:dyDescent="0.25">
      <c r="B152" s="27"/>
      <c r="C152" s="27"/>
    </row>
    <row r="153" spans="2:3" ht="15.75" customHeight="1" x14ac:dyDescent="0.25">
      <c r="B153" s="27"/>
      <c r="C153" s="27"/>
    </row>
    <row r="154" spans="2:3" ht="15.75" customHeight="1" x14ac:dyDescent="0.25">
      <c r="B154" s="27"/>
      <c r="C154" s="27"/>
    </row>
    <row r="155" spans="2:3" ht="15.75" customHeight="1" x14ac:dyDescent="0.25">
      <c r="B155" s="27"/>
      <c r="C155" s="27"/>
    </row>
    <row r="156" spans="2:3" ht="15.75" customHeight="1" x14ac:dyDescent="0.25">
      <c r="B156" s="27"/>
      <c r="C156" s="27"/>
    </row>
    <row r="157" spans="2:3" ht="15.75" customHeight="1" x14ac:dyDescent="0.25">
      <c r="B157" s="27"/>
      <c r="C157" s="27"/>
    </row>
    <row r="158" spans="2:3" ht="15.75" customHeight="1" x14ac:dyDescent="0.25">
      <c r="B158" s="27"/>
      <c r="C158" s="27"/>
    </row>
    <row r="159" spans="2:3" ht="15.75" customHeight="1" x14ac:dyDescent="0.25">
      <c r="B159" s="27"/>
      <c r="C159" s="27"/>
    </row>
    <row r="160" spans="2:3" ht="15.75" customHeight="1" x14ac:dyDescent="0.25">
      <c r="B160" s="27"/>
      <c r="C160" s="27"/>
    </row>
    <row r="161" spans="2:3" ht="15.75" customHeight="1" x14ac:dyDescent="0.25">
      <c r="B161" s="27"/>
      <c r="C161" s="27"/>
    </row>
    <row r="162" spans="2:3" ht="15.75" customHeight="1" x14ac:dyDescent="0.25">
      <c r="B162" s="27"/>
      <c r="C162" s="27"/>
    </row>
    <row r="163" spans="2:3" ht="15.75" customHeight="1" x14ac:dyDescent="0.25">
      <c r="B163" s="27"/>
      <c r="C163" s="27"/>
    </row>
    <row r="164" spans="2:3" ht="15.75" customHeight="1" x14ac:dyDescent="0.25">
      <c r="B164" s="27"/>
      <c r="C164" s="27"/>
    </row>
    <row r="165" spans="2:3" ht="15.75" customHeight="1" x14ac:dyDescent="0.25">
      <c r="B165" s="27"/>
      <c r="C165" s="27"/>
    </row>
    <row r="166" spans="2:3" ht="15.75" customHeight="1" x14ac:dyDescent="0.25">
      <c r="B166" s="27"/>
      <c r="C166" s="27"/>
    </row>
    <row r="167" spans="2:3" ht="15.75" customHeight="1" x14ac:dyDescent="0.25">
      <c r="B167" s="27"/>
      <c r="C167" s="27"/>
    </row>
    <row r="168" spans="2:3" ht="15.75" customHeight="1" x14ac:dyDescent="0.25">
      <c r="B168" s="27"/>
      <c r="C168" s="27"/>
    </row>
    <row r="169" spans="2:3" ht="15.75" customHeight="1" x14ac:dyDescent="0.25">
      <c r="B169" s="27"/>
      <c r="C169" s="27"/>
    </row>
    <row r="170" spans="2:3" ht="15.75" customHeight="1" x14ac:dyDescent="0.25">
      <c r="B170" s="27"/>
      <c r="C170" s="27"/>
    </row>
    <row r="171" spans="2:3" ht="15.75" customHeight="1" x14ac:dyDescent="0.25">
      <c r="B171" s="27"/>
      <c r="C171" s="27"/>
    </row>
    <row r="172" spans="2:3" ht="15.75" customHeight="1" x14ac:dyDescent="0.25">
      <c r="B172" s="27"/>
      <c r="C172" s="27"/>
    </row>
    <row r="173" spans="2:3" ht="15.75" customHeight="1" x14ac:dyDescent="0.25">
      <c r="B173" s="27"/>
      <c r="C173" s="27"/>
    </row>
    <row r="174" spans="2:3" ht="15.75" customHeight="1" x14ac:dyDescent="0.25">
      <c r="B174" s="27"/>
      <c r="C174" s="27"/>
    </row>
    <row r="175" spans="2:3" ht="15.75" customHeight="1" x14ac:dyDescent="0.25">
      <c r="B175" s="27"/>
      <c r="C175" s="27"/>
    </row>
    <row r="176" spans="2:3" ht="15.75" customHeight="1" x14ac:dyDescent="0.25">
      <c r="B176" s="27"/>
      <c r="C176" s="27"/>
    </row>
    <row r="177" spans="2:3" ht="15.75" customHeight="1" x14ac:dyDescent="0.25">
      <c r="B177" s="27"/>
      <c r="C177" s="27"/>
    </row>
    <row r="178" spans="2:3" ht="15.75" customHeight="1" x14ac:dyDescent="0.25">
      <c r="B178" s="27"/>
      <c r="C178" s="27"/>
    </row>
    <row r="179" spans="2:3" ht="15.75" customHeight="1" x14ac:dyDescent="0.25">
      <c r="B179" s="27"/>
      <c r="C179" s="27"/>
    </row>
    <row r="180" spans="2:3" ht="15.75" customHeight="1" x14ac:dyDescent="0.25">
      <c r="B180" s="27"/>
      <c r="C180" s="27"/>
    </row>
    <row r="181" spans="2:3" ht="15.75" customHeight="1" x14ac:dyDescent="0.25">
      <c r="B181" s="27"/>
      <c r="C181" s="27"/>
    </row>
    <row r="182" spans="2:3" ht="15.75" customHeight="1" x14ac:dyDescent="0.25">
      <c r="B182" s="27"/>
      <c r="C182" s="27"/>
    </row>
    <row r="183" spans="2:3" ht="15.75" customHeight="1" x14ac:dyDescent="0.25">
      <c r="B183" s="27"/>
      <c r="C183" s="27"/>
    </row>
    <row r="184" spans="2:3" ht="15.75" customHeight="1" x14ac:dyDescent="0.25">
      <c r="B184" s="27"/>
      <c r="C184" s="27"/>
    </row>
    <row r="185" spans="2:3" ht="15.75" customHeight="1" x14ac:dyDescent="0.25">
      <c r="B185" s="27"/>
      <c r="C185" s="27"/>
    </row>
    <row r="186" spans="2:3" ht="15.75" customHeight="1" x14ac:dyDescent="0.25">
      <c r="B186" s="27"/>
      <c r="C186" s="27"/>
    </row>
    <row r="187" spans="2:3" ht="15.75" customHeight="1" x14ac:dyDescent="0.25">
      <c r="B187" s="27"/>
      <c r="C187" s="27"/>
    </row>
    <row r="188" spans="2:3" ht="15.75" customHeight="1" x14ac:dyDescent="0.25">
      <c r="B188" s="27"/>
      <c r="C188" s="27"/>
    </row>
    <row r="189" spans="2:3" ht="15.75" customHeight="1" x14ac:dyDescent="0.25">
      <c r="B189" s="27"/>
      <c r="C189" s="27"/>
    </row>
    <row r="190" spans="2:3" ht="15.75" customHeight="1" x14ac:dyDescent="0.25">
      <c r="B190" s="27"/>
      <c r="C190" s="27"/>
    </row>
    <row r="191" spans="2:3" ht="15.75" customHeight="1" x14ac:dyDescent="0.25">
      <c r="B191" s="27"/>
      <c r="C191" s="27"/>
    </row>
    <row r="192" spans="2:3" ht="15.75" customHeight="1" x14ac:dyDescent="0.25">
      <c r="B192" s="27"/>
      <c r="C192" s="27"/>
    </row>
    <row r="193" spans="2:3" ht="15.75" customHeight="1" x14ac:dyDescent="0.25">
      <c r="B193" s="27"/>
      <c r="C193" s="27"/>
    </row>
    <row r="194" spans="2:3" ht="15.75" customHeight="1" x14ac:dyDescent="0.25">
      <c r="B194" s="27"/>
      <c r="C194" s="27"/>
    </row>
    <row r="195" spans="2:3" ht="15.75" customHeight="1" x14ac:dyDescent="0.25">
      <c r="B195" s="27"/>
      <c r="C195" s="27"/>
    </row>
    <row r="196" spans="2:3" ht="15.75" customHeight="1" x14ac:dyDescent="0.25">
      <c r="B196" s="27"/>
      <c r="C196" s="27"/>
    </row>
    <row r="197" spans="2:3" ht="15.75" customHeight="1" x14ac:dyDescent="0.25">
      <c r="B197" s="27"/>
      <c r="C197" s="27"/>
    </row>
    <row r="198" spans="2:3" ht="15.75" customHeight="1" x14ac:dyDescent="0.25">
      <c r="B198" s="27"/>
      <c r="C198" s="27"/>
    </row>
    <row r="199" spans="2:3" ht="15.75" customHeight="1" x14ac:dyDescent="0.25">
      <c r="B199" s="27"/>
      <c r="C199" s="27"/>
    </row>
    <row r="200" spans="2:3" ht="15.75" customHeight="1" x14ac:dyDescent="0.25">
      <c r="B200" s="27"/>
      <c r="C200" s="27"/>
    </row>
    <row r="201" spans="2:3" ht="15.75" customHeight="1" x14ac:dyDescent="0.25">
      <c r="B201" s="27"/>
      <c r="C201" s="27"/>
    </row>
    <row r="202" spans="2:3" ht="15.75" customHeight="1" x14ac:dyDescent="0.25">
      <c r="B202" s="27"/>
      <c r="C202" s="27"/>
    </row>
    <row r="203" spans="2:3" ht="15.75" customHeight="1" x14ac:dyDescent="0.25">
      <c r="B203" s="27"/>
      <c r="C203" s="27"/>
    </row>
    <row r="204" spans="2:3" ht="15.75" customHeight="1" x14ac:dyDescent="0.25">
      <c r="B204" s="27"/>
      <c r="C204" s="27"/>
    </row>
    <row r="205" spans="2:3" ht="15.75" customHeight="1" x14ac:dyDescent="0.25">
      <c r="B205" s="27"/>
      <c r="C205" s="27"/>
    </row>
    <row r="206" spans="2:3" ht="15.75" customHeight="1" x14ac:dyDescent="0.25">
      <c r="B206" s="27"/>
      <c r="C206" s="27"/>
    </row>
    <row r="207" spans="2:3" ht="15.75" customHeight="1" x14ac:dyDescent="0.25">
      <c r="B207" s="27"/>
      <c r="C207" s="27"/>
    </row>
    <row r="208" spans="2:3" ht="15.75" customHeight="1" x14ac:dyDescent="0.25">
      <c r="B208" s="27"/>
      <c r="C208" s="27"/>
    </row>
    <row r="209" spans="2:3" ht="15.75" customHeight="1" x14ac:dyDescent="0.25">
      <c r="B209" s="27"/>
      <c r="C209" s="27"/>
    </row>
    <row r="210" spans="2:3" ht="15.75" customHeight="1" x14ac:dyDescent="0.25">
      <c r="B210" s="27"/>
      <c r="C210" s="27"/>
    </row>
    <row r="211" spans="2:3" ht="15.75" customHeight="1" x14ac:dyDescent="0.25">
      <c r="B211" s="27"/>
      <c r="C211" s="27"/>
    </row>
    <row r="212" spans="2:3" ht="15.75" customHeight="1" x14ac:dyDescent="0.25">
      <c r="B212" s="27"/>
      <c r="C212" s="27"/>
    </row>
    <row r="213" spans="2:3" ht="15.75" customHeight="1" x14ac:dyDescent="0.25">
      <c r="B213" s="27"/>
      <c r="C213" s="27"/>
    </row>
    <row r="214" spans="2:3" ht="15.75" customHeight="1" x14ac:dyDescent="0.25">
      <c r="B214" s="27"/>
      <c r="C214" s="27"/>
    </row>
    <row r="215" spans="2:3" ht="15.75" customHeight="1" x14ac:dyDescent="0.25">
      <c r="B215" s="27"/>
      <c r="C215" s="27"/>
    </row>
    <row r="216" spans="2:3" ht="15.75" customHeight="1" x14ac:dyDescent="0.25">
      <c r="B216" s="27"/>
      <c r="C216" s="27"/>
    </row>
    <row r="217" spans="2:3" ht="15.75" customHeight="1" x14ac:dyDescent="0.25">
      <c r="B217" s="27"/>
      <c r="C217" s="27"/>
    </row>
    <row r="218" spans="2:3" ht="15.75" customHeight="1" x14ac:dyDescent="0.25">
      <c r="B218" s="27"/>
      <c r="C218" s="27"/>
    </row>
    <row r="219" spans="2:3" ht="15.75" customHeight="1" x14ac:dyDescent="0.25">
      <c r="B219" s="27"/>
      <c r="C219" s="27"/>
    </row>
    <row r="220" spans="2:3" ht="15.75" customHeight="1" x14ac:dyDescent="0.25">
      <c r="B220" s="27"/>
      <c r="C220" s="27"/>
    </row>
    <row r="221" spans="2:3" ht="15.75" customHeight="1" x14ac:dyDescent="0.25">
      <c r="B221" s="27"/>
      <c r="C221" s="27"/>
    </row>
    <row r="222" spans="2:3" ht="15.75" customHeight="1" x14ac:dyDescent="0.25">
      <c r="B222" s="27"/>
      <c r="C222" s="27"/>
    </row>
    <row r="223" spans="2:3" ht="15.75" customHeight="1" x14ac:dyDescent="0.25">
      <c r="B223" s="27"/>
      <c r="C223" s="27"/>
    </row>
    <row r="224" spans="2:3" ht="15.75" customHeight="1" x14ac:dyDescent="0.25">
      <c r="B224" s="27"/>
      <c r="C224" s="27"/>
    </row>
    <row r="225" spans="2:3" ht="15.75" customHeight="1" x14ac:dyDescent="0.25">
      <c r="B225" s="27"/>
      <c r="C225" s="27"/>
    </row>
    <row r="226" spans="2:3" ht="15.75" customHeight="1" x14ac:dyDescent="0.25">
      <c r="B226" s="27"/>
      <c r="C226" s="27"/>
    </row>
    <row r="227" spans="2:3" ht="15.75" customHeight="1" x14ac:dyDescent="0.25">
      <c r="B227" s="27"/>
      <c r="C227" s="27"/>
    </row>
    <row r="228" spans="2:3" ht="15.75" customHeight="1" x14ac:dyDescent="0.25">
      <c r="B228" s="27"/>
      <c r="C228" s="27"/>
    </row>
    <row r="229" spans="2:3" ht="15.75" customHeight="1" x14ac:dyDescent="0.25">
      <c r="B229" s="27"/>
      <c r="C229" s="27"/>
    </row>
    <row r="230" spans="2:3" ht="15.75" customHeight="1" x14ac:dyDescent="0.25">
      <c r="B230" s="27"/>
      <c r="C230" s="27"/>
    </row>
    <row r="231" spans="2:3" ht="15.75" customHeight="1" x14ac:dyDescent="0.25">
      <c r="B231" s="27"/>
      <c r="C231" s="27"/>
    </row>
    <row r="232" spans="2:3" ht="15.75" customHeight="1" x14ac:dyDescent="0.25">
      <c r="B232" s="27"/>
      <c r="C232" s="27"/>
    </row>
    <row r="233" spans="2:3" ht="15.75" customHeight="1" x14ac:dyDescent="0.25">
      <c r="B233" s="27"/>
      <c r="C233" s="27"/>
    </row>
    <row r="234" spans="2:3" ht="15.75" customHeight="1" x14ac:dyDescent="0.25">
      <c r="B234" s="27"/>
      <c r="C234" s="27"/>
    </row>
    <row r="235" spans="2:3" ht="15.75" customHeight="1" x14ac:dyDescent="0.25">
      <c r="B235" s="27"/>
      <c r="C235" s="27"/>
    </row>
    <row r="236" spans="2:3" ht="15.75" customHeight="1" x14ac:dyDescent="0.25">
      <c r="B236" s="27"/>
      <c r="C236" s="27"/>
    </row>
    <row r="237" spans="2:3" ht="15.75" customHeight="1" x14ac:dyDescent="0.25">
      <c r="B237" s="27"/>
      <c r="C237" s="27"/>
    </row>
    <row r="238" spans="2:3" ht="15.75" customHeight="1" x14ac:dyDescent="0.25">
      <c r="B238" s="27"/>
      <c r="C238" s="27"/>
    </row>
    <row r="239" spans="2:3" ht="15.75" customHeight="1" x14ac:dyDescent="0.25">
      <c r="B239" s="27"/>
      <c r="C239" s="27"/>
    </row>
    <row r="240" spans="2:3" ht="15.75" customHeight="1" x14ac:dyDescent="0.25">
      <c r="B240" s="27"/>
      <c r="C240" s="27"/>
    </row>
    <row r="241" spans="2:3" ht="15.75" customHeight="1" x14ac:dyDescent="0.25">
      <c r="B241" s="27"/>
      <c r="C241" s="27"/>
    </row>
    <row r="242" spans="2:3" ht="15.75" customHeight="1" x14ac:dyDescent="0.25">
      <c r="B242" s="27"/>
      <c r="C242" s="27"/>
    </row>
    <row r="243" spans="2:3" ht="15.75" customHeight="1" x14ac:dyDescent="0.25">
      <c r="B243" s="27"/>
      <c r="C243" s="27"/>
    </row>
    <row r="244" spans="2:3" ht="15.75" customHeight="1" x14ac:dyDescent="0.25">
      <c r="B244" s="27"/>
      <c r="C244" s="27"/>
    </row>
    <row r="245" spans="2:3" ht="15.75" customHeight="1" x14ac:dyDescent="0.25">
      <c r="B245" s="27"/>
      <c r="C245" s="27"/>
    </row>
    <row r="246" spans="2:3" ht="15.75" customHeight="1" x14ac:dyDescent="0.25">
      <c r="B246" s="27"/>
      <c r="C246" s="27"/>
    </row>
    <row r="247" spans="2:3" ht="15.75" customHeight="1" x14ac:dyDescent="0.25">
      <c r="B247" s="27"/>
      <c r="C247" s="27"/>
    </row>
    <row r="248" spans="2:3" ht="15.75" customHeight="1" x14ac:dyDescent="0.25">
      <c r="B248" s="27"/>
      <c r="C248" s="27"/>
    </row>
    <row r="249" spans="2:3" ht="15.75" customHeight="1" x14ac:dyDescent="0.25">
      <c r="B249" s="27"/>
      <c r="C249" s="27"/>
    </row>
    <row r="250" spans="2:3" ht="15.75" customHeight="1" x14ac:dyDescent="0.25">
      <c r="B250" s="27"/>
      <c r="C250" s="27"/>
    </row>
    <row r="251" spans="2:3" ht="15.75" customHeight="1" x14ac:dyDescent="0.25">
      <c r="B251" s="27"/>
      <c r="C251" s="27"/>
    </row>
    <row r="252" spans="2:3" ht="15.75" customHeight="1" x14ac:dyDescent="0.25">
      <c r="B252" s="27"/>
      <c r="C252" s="27"/>
    </row>
    <row r="253" spans="2:3" ht="15.75" customHeight="1" x14ac:dyDescent="0.25">
      <c r="B253" s="27"/>
      <c r="C253" s="27"/>
    </row>
    <row r="254" spans="2:3" ht="15.75" customHeight="1" x14ac:dyDescent="0.25">
      <c r="B254" s="27"/>
      <c r="C254" s="27"/>
    </row>
    <row r="255" spans="2:3" ht="15.75" customHeight="1" x14ac:dyDescent="0.25">
      <c r="B255" s="27"/>
      <c r="C255" s="27"/>
    </row>
    <row r="256" spans="2:3" ht="15.75" customHeight="1" x14ac:dyDescent="0.25">
      <c r="B256" s="27"/>
      <c r="C256" s="27"/>
    </row>
    <row r="257" spans="2:3" ht="15.75" customHeight="1" x14ac:dyDescent="0.25">
      <c r="B257" s="27"/>
      <c r="C257" s="27"/>
    </row>
    <row r="258" spans="2:3" ht="15.75" customHeight="1" x14ac:dyDescent="0.25">
      <c r="B258" s="27"/>
      <c r="C258" s="27"/>
    </row>
    <row r="259" spans="2:3" ht="15.75" customHeight="1" x14ac:dyDescent="0.25">
      <c r="B259" s="27"/>
      <c r="C259" s="27"/>
    </row>
    <row r="260" spans="2:3" ht="15.75" customHeight="1" x14ac:dyDescent="0.25">
      <c r="B260" s="27"/>
      <c r="C260" s="27"/>
    </row>
    <row r="261" spans="2:3" ht="15.75" customHeight="1" x14ac:dyDescent="0.25">
      <c r="B261" s="27"/>
      <c r="C261" s="27"/>
    </row>
    <row r="262" spans="2:3" ht="15.75" customHeight="1" x14ac:dyDescent="0.25">
      <c r="B262" s="27"/>
      <c r="C262" s="27"/>
    </row>
    <row r="263" spans="2:3" ht="15.75" customHeight="1" x14ac:dyDescent="0.25">
      <c r="B263" s="27"/>
      <c r="C263" s="27"/>
    </row>
    <row r="264" spans="2:3" ht="15.75" customHeight="1" x14ac:dyDescent="0.25">
      <c r="B264" s="27"/>
      <c r="C264" s="27"/>
    </row>
    <row r="265" spans="2:3" ht="15.75" customHeight="1" x14ac:dyDescent="0.25">
      <c r="B265" s="27"/>
      <c r="C265" s="27"/>
    </row>
    <row r="266" spans="2:3" ht="15.75" customHeight="1" x14ac:dyDescent="0.25">
      <c r="B266" s="27"/>
      <c r="C266" s="27"/>
    </row>
    <row r="267" spans="2:3" ht="15.75" customHeight="1" x14ac:dyDescent="0.25">
      <c r="B267" s="27"/>
      <c r="C267" s="27"/>
    </row>
    <row r="268" spans="2:3" ht="15.75" customHeight="1" x14ac:dyDescent="0.25">
      <c r="B268" s="27"/>
      <c r="C268" s="27"/>
    </row>
    <row r="269" spans="2:3" ht="15.75" customHeight="1" x14ac:dyDescent="0.25">
      <c r="B269" s="27"/>
      <c r="C269" s="27"/>
    </row>
    <row r="270" spans="2:3" ht="15.75" customHeight="1" x14ac:dyDescent="0.25">
      <c r="B270" s="27"/>
      <c r="C270" s="27"/>
    </row>
    <row r="271" spans="2:3" ht="15.75" customHeight="1" x14ac:dyDescent="0.25">
      <c r="B271" s="27"/>
      <c r="C271" s="27"/>
    </row>
    <row r="272" spans="2:3" ht="15.75" customHeight="1" x14ac:dyDescent="0.25">
      <c r="B272" s="27"/>
      <c r="C272" s="27"/>
    </row>
    <row r="273" spans="2:3" ht="15.75" customHeight="1" x14ac:dyDescent="0.25">
      <c r="B273" s="27"/>
      <c r="C273" s="27"/>
    </row>
    <row r="274" spans="2:3" ht="15.75" customHeight="1" x14ac:dyDescent="0.25">
      <c r="B274" s="27"/>
      <c r="C274" s="27"/>
    </row>
    <row r="275" spans="2:3" ht="15.75" customHeight="1" x14ac:dyDescent="0.25">
      <c r="B275" s="27"/>
      <c r="C275" s="27"/>
    </row>
    <row r="276" spans="2:3" ht="15.75" customHeight="1" x14ac:dyDescent="0.25">
      <c r="B276" s="27"/>
      <c r="C276" s="27"/>
    </row>
    <row r="277" spans="2:3" ht="15.75" customHeight="1" x14ac:dyDescent="0.25">
      <c r="B277" s="27"/>
      <c r="C277" s="27"/>
    </row>
    <row r="278" spans="2:3" ht="15.75" customHeight="1" x14ac:dyDescent="0.25">
      <c r="B278" s="27"/>
      <c r="C278" s="27"/>
    </row>
    <row r="279" spans="2:3" ht="15.75" customHeight="1" x14ac:dyDescent="0.25">
      <c r="B279" s="27"/>
      <c r="C279" s="27"/>
    </row>
    <row r="280" spans="2:3" ht="15.75" customHeight="1" x14ac:dyDescent="0.25">
      <c r="B280" s="27"/>
      <c r="C280" s="27"/>
    </row>
    <row r="281" spans="2:3" ht="15.75" customHeight="1" x14ac:dyDescent="0.25">
      <c r="B281" s="27"/>
      <c r="C281" s="27"/>
    </row>
    <row r="282" spans="2:3" ht="15.75" customHeight="1" x14ac:dyDescent="0.25">
      <c r="B282" s="27"/>
      <c r="C282" s="27"/>
    </row>
    <row r="283" spans="2:3" ht="15.75" customHeight="1" x14ac:dyDescent="0.25">
      <c r="B283" s="27"/>
      <c r="C283" s="27"/>
    </row>
    <row r="284" spans="2:3" ht="15.75" customHeight="1" x14ac:dyDescent="0.25">
      <c r="B284" s="27"/>
      <c r="C284" s="27"/>
    </row>
    <row r="285" spans="2:3" ht="15.75" customHeight="1" x14ac:dyDescent="0.25">
      <c r="B285" s="27"/>
      <c r="C285" s="27"/>
    </row>
    <row r="286" spans="2:3" ht="15.75" customHeight="1" x14ac:dyDescent="0.25">
      <c r="B286" s="27"/>
      <c r="C286" s="27"/>
    </row>
    <row r="287" spans="2:3" ht="15.75" customHeight="1" x14ac:dyDescent="0.25">
      <c r="B287" s="27"/>
      <c r="C287" s="27"/>
    </row>
    <row r="288" spans="2:3" ht="15.75" customHeight="1" x14ac:dyDescent="0.25">
      <c r="B288" s="27"/>
      <c r="C288" s="27"/>
    </row>
    <row r="289" spans="2:3" ht="15.75" customHeight="1" x14ac:dyDescent="0.25">
      <c r="B289" s="27"/>
      <c r="C289" s="27"/>
    </row>
    <row r="290" spans="2:3" ht="15.75" customHeight="1" x14ac:dyDescent="0.25">
      <c r="B290" s="27"/>
      <c r="C290" s="27"/>
    </row>
    <row r="291" spans="2:3" ht="15.75" customHeight="1" x14ac:dyDescent="0.25">
      <c r="B291" s="27"/>
      <c r="C291" s="27"/>
    </row>
    <row r="292" spans="2:3" ht="15.75" customHeight="1" x14ac:dyDescent="0.25">
      <c r="B292" s="27"/>
      <c r="C292" s="27"/>
    </row>
    <row r="293" spans="2:3" ht="15.75" customHeight="1" x14ac:dyDescent="0.25">
      <c r="B293" s="27"/>
      <c r="C293" s="27"/>
    </row>
    <row r="294" spans="2:3" ht="15.75" customHeight="1" x14ac:dyDescent="0.25">
      <c r="B294" s="27"/>
      <c r="C294" s="27"/>
    </row>
    <row r="295" spans="2:3" ht="15.75" customHeight="1" x14ac:dyDescent="0.25">
      <c r="B295" s="27"/>
      <c r="C295" s="27"/>
    </row>
    <row r="296" spans="2:3" ht="15.75" customHeight="1" x14ac:dyDescent="0.25">
      <c r="B296" s="27"/>
      <c r="C296" s="27"/>
    </row>
    <row r="297" spans="2:3" ht="15.75" customHeight="1" x14ac:dyDescent="0.25">
      <c r="B297" s="27"/>
      <c r="C297" s="27"/>
    </row>
    <row r="298" spans="2:3" ht="15.75" customHeight="1" x14ac:dyDescent="0.25">
      <c r="B298" s="27"/>
      <c r="C298" s="27"/>
    </row>
    <row r="299" spans="2:3" ht="15.75" customHeight="1" x14ac:dyDescent="0.25">
      <c r="B299" s="27"/>
      <c r="C299" s="27"/>
    </row>
    <row r="300" spans="2:3" ht="15.75" customHeight="1" x14ac:dyDescent="0.25">
      <c r="B300" s="27"/>
      <c r="C300" s="27"/>
    </row>
    <row r="301" spans="2:3" ht="15.75" customHeight="1" x14ac:dyDescent="0.25">
      <c r="B301" s="27"/>
      <c r="C301" s="27"/>
    </row>
    <row r="302" spans="2:3" ht="15.75" customHeight="1" x14ac:dyDescent="0.25">
      <c r="B302" s="27"/>
      <c r="C302" s="27"/>
    </row>
    <row r="303" spans="2:3" ht="15.75" customHeight="1" x14ac:dyDescent="0.25">
      <c r="B303" s="27"/>
      <c r="C303" s="27"/>
    </row>
    <row r="304" spans="2:3" ht="15.75" customHeight="1" x14ac:dyDescent="0.25">
      <c r="B304" s="27"/>
      <c r="C304" s="27"/>
    </row>
    <row r="305" spans="2:3" ht="15.75" customHeight="1" x14ac:dyDescent="0.25">
      <c r="B305" s="27"/>
      <c r="C305" s="27"/>
    </row>
    <row r="306" spans="2:3" ht="15.75" customHeight="1" x14ac:dyDescent="0.25">
      <c r="B306" s="27"/>
      <c r="C306" s="27"/>
    </row>
    <row r="307" spans="2:3" ht="15.75" customHeight="1" x14ac:dyDescent="0.25">
      <c r="B307" s="27"/>
      <c r="C307" s="27"/>
    </row>
    <row r="308" spans="2:3" ht="15.75" customHeight="1" x14ac:dyDescent="0.25">
      <c r="B308" s="27"/>
      <c r="C308" s="27"/>
    </row>
    <row r="309" spans="2:3" ht="15.75" customHeight="1" x14ac:dyDescent="0.25">
      <c r="B309" s="27"/>
      <c r="C309" s="27"/>
    </row>
    <row r="310" spans="2:3" ht="15.75" customHeight="1" x14ac:dyDescent="0.25">
      <c r="B310" s="27"/>
      <c r="C310" s="27"/>
    </row>
    <row r="311" spans="2:3" ht="15.75" customHeight="1" x14ac:dyDescent="0.25">
      <c r="B311" s="27"/>
      <c r="C311" s="27"/>
    </row>
    <row r="312" spans="2:3" ht="15.75" customHeight="1" x14ac:dyDescent="0.25">
      <c r="B312" s="27"/>
      <c r="C312" s="27"/>
    </row>
    <row r="313" spans="2:3" ht="15.75" customHeight="1" x14ac:dyDescent="0.25">
      <c r="B313" s="27"/>
      <c r="C313" s="27"/>
    </row>
    <row r="314" spans="2:3" ht="15.75" customHeight="1" x14ac:dyDescent="0.25">
      <c r="B314" s="27"/>
      <c r="C314" s="27"/>
    </row>
    <row r="315" spans="2:3" ht="15.75" customHeight="1" x14ac:dyDescent="0.25">
      <c r="B315" s="27"/>
      <c r="C315" s="27"/>
    </row>
    <row r="316" spans="2:3" ht="15.75" customHeight="1" x14ac:dyDescent="0.25">
      <c r="B316" s="27"/>
      <c r="C316" s="27"/>
    </row>
    <row r="317" spans="2:3" ht="15.75" customHeight="1" x14ac:dyDescent="0.25">
      <c r="B317" s="27"/>
      <c r="C317" s="27"/>
    </row>
    <row r="318" spans="2:3" ht="15.75" customHeight="1" x14ac:dyDescent="0.25">
      <c r="B318" s="27"/>
      <c r="C318" s="27"/>
    </row>
    <row r="319" spans="2:3" ht="15.75" customHeight="1" x14ac:dyDescent="0.25">
      <c r="B319" s="27"/>
      <c r="C319" s="27"/>
    </row>
    <row r="320" spans="2:3" ht="15.75" customHeight="1" x14ac:dyDescent="0.25">
      <c r="B320" s="27"/>
      <c r="C320" s="27"/>
    </row>
    <row r="321" spans="2:3" ht="15.75" customHeight="1" x14ac:dyDescent="0.25">
      <c r="B321" s="27"/>
      <c r="C321" s="27"/>
    </row>
    <row r="322" spans="2:3" ht="15.75" customHeight="1" x14ac:dyDescent="0.25">
      <c r="B322" s="27"/>
      <c r="C322" s="27"/>
    </row>
    <row r="323" spans="2:3" ht="15.75" customHeight="1" x14ac:dyDescent="0.25">
      <c r="B323" s="27"/>
      <c r="C323" s="27"/>
    </row>
    <row r="324" spans="2:3" ht="15.75" customHeight="1" x14ac:dyDescent="0.25">
      <c r="B324" s="27"/>
      <c r="C324" s="27"/>
    </row>
    <row r="325" spans="2:3" ht="15.75" customHeight="1" x14ac:dyDescent="0.25">
      <c r="B325" s="27"/>
      <c r="C325" s="27"/>
    </row>
    <row r="326" spans="2:3" ht="15.75" customHeight="1" x14ac:dyDescent="0.25">
      <c r="B326" s="27"/>
      <c r="C326" s="27"/>
    </row>
    <row r="327" spans="2:3" ht="15.75" customHeight="1" x14ac:dyDescent="0.25">
      <c r="B327" s="27"/>
      <c r="C327" s="27"/>
    </row>
    <row r="328" spans="2:3" ht="15.75" customHeight="1" x14ac:dyDescent="0.25">
      <c r="B328" s="27"/>
      <c r="C328" s="27"/>
    </row>
    <row r="329" spans="2:3" ht="15.75" customHeight="1" x14ac:dyDescent="0.25">
      <c r="B329" s="27"/>
      <c r="C329" s="27"/>
    </row>
    <row r="330" spans="2:3" ht="15.75" customHeight="1" x14ac:dyDescent="0.25">
      <c r="B330" s="27"/>
      <c r="C330" s="27"/>
    </row>
    <row r="331" spans="2:3" ht="15.75" customHeight="1" x14ac:dyDescent="0.25">
      <c r="B331" s="27"/>
      <c r="C331" s="27"/>
    </row>
    <row r="332" spans="2:3" ht="15.75" customHeight="1" x14ac:dyDescent="0.25">
      <c r="B332" s="27"/>
      <c r="C332" s="27"/>
    </row>
    <row r="333" spans="2:3" ht="15.75" customHeight="1" x14ac:dyDescent="0.25">
      <c r="B333" s="27"/>
      <c r="C333" s="27"/>
    </row>
    <row r="334" spans="2:3" ht="15.75" customHeight="1" x14ac:dyDescent="0.25">
      <c r="B334" s="27"/>
      <c r="C334" s="27"/>
    </row>
    <row r="335" spans="2:3" ht="15.75" customHeight="1" x14ac:dyDescent="0.25">
      <c r="B335" s="27"/>
      <c r="C335" s="27"/>
    </row>
    <row r="336" spans="2:3" ht="15.75" customHeight="1" x14ac:dyDescent="0.25">
      <c r="B336" s="27"/>
      <c r="C336" s="27"/>
    </row>
    <row r="337" spans="2:3" ht="15.75" customHeight="1" x14ac:dyDescent="0.25">
      <c r="B337" s="27"/>
      <c r="C337" s="27"/>
    </row>
    <row r="338" spans="2:3" ht="15.75" customHeight="1" x14ac:dyDescent="0.25">
      <c r="B338" s="27"/>
      <c r="C338" s="27"/>
    </row>
    <row r="339" spans="2:3" ht="15.75" customHeight="1" x14ac:dyDescent="0.25">
      <c r="B339" s="27"/>
      <c r="C339" s="27"/>
    </row>
    <row r="340" spans="2:3" ht="15.75" customHeight="1" x14ac:dyDescent="0.25">
      <c r="B340" s="27"/>
      <c r="C340" s="27"/>
    </row>
    <row r="341" spans="2:3" ht="15.75" customHeight="1" x14ac:dyDescent="0.25">
      <c r="B341" s="27"/>
      <c r="C341" s="27"/>
    </row>
    <row r="342" spans="2:3" ht="15.75" customHeight="1" x14ac:dyDescent="0.25">
      <c r="B342" s="27"/>
      <c r="C342" s="27"/>
    </row>
    <row r="343" spans="2:3" ht="15.75" customHeight="1" x14ac:dyDescent="0.25">
      <c r="B343" s="27"/>
      <c r="C343" s="27"/>
    </row>
    <row r="344" spans="2:3" ht="15.75" customHeight="1" x14ac:dyDescent="0.25">
      <c r="B344" s="27"/>
      <c r="C344" s="27"/>
    </row>
    <row r="345" spans="2:3" ht="15.75" customHeight="1" x14ac:dyDescent="0.25">
      <c r="B345" s="27"/>
      <c r="C345" s="27"/>
    </row>
    <row r="346" spans="2:3" ht="15.75" customHeight="1" x14ac:dyDescent="0.25">
      <c r="B346" s="27"/>
      <c r="C346" s="27"/>
    </row>
    <row r="347" spans="2:3" ht="15.75" customHeight="1" x14ac:dyDescent="0.25">
      <c r="B347" s="27"/>
      <c r="C347" s="27"/>
    </row>
    <row r="348" spans="2:3" ht="15.75" customHeight="1" x14ac:dyDescent="0.25">
      <c r="B348" s="27"/>
      <c r="C348" s="27"/>
    </row>
    <row r="349" spans="2:3" ht="15.75" customHeight="1" x14ac:dyDescent="0.25">
      <c r="B349" s="27"/>
      <c r="C349" s="27"/>
    </row>
    <row r="350" spans="2:3" ht="15.75" customHeight="1" x14ac:dyDescent="0.25">
      <c r="B350" s="27"/>
      <c r="C350" s="27"/>
    </row>
    <row r="351" spans="2:3" ht="15.75" customHeight="1" x14ac:dyDescent="0.25">
      <c r="B351" s="27"/>
      <c r="C351" s="27"/>
    </row>
    <row r="352" spans="2:3" ht="15.75" customHeight="1" x14ac:dyDescent="0.25">
      <c r="B352" s="27"/>
      <c r="C352" s="27"/>
    </row>
    <row r="353" spans="2:3" ht="15.75" customHeight="1" x14ac:dyDescent="0.25">
      <c r="B353" s="27"/>
      <c r="C353" s="27"/>
    </row>
    <row r="354" spans="2:3" ht="15.75" customHeight="1" x14ac:dyDescent="0.25">
      <c r="B354" s="27"/>
      <c r="C354" s="27"/>
    </row>
    <row r="355" spans="2:3" ht="15.75" customHeight="1" x14ac:dyDescent="0.25">
      <c r="B355" s="27"/>
      <c r="C355" s="27"/>
    </row>
    <row r="356" spans="2:3" ht="15.75" customHeight="1" x14ac:dyDescent="0.25">
      <c r="B356" s="27"/>
      <c r="C356" s="27"/>
    </row>
    <row r="357" spans="2:3" ht="15.75" customHeight="1" x14ac:dyDescent="0.25">
      <c r="B357" s="27"/>
      <c r="C357" s="27"/>
    </row>
    <row r="358" spans="2:3" ht="15.75" customHeight="1" x14ac:dyDescent="0.25">
      <c r="B358" s="27"/>
      <c r="C358" s="27"/>
    </row>
    <row r="359" spans="2:3" ht="15.75" customHeight="1" x14ac:dyDescent="0.25">
      <c r="B359" s="27"/>
      <c r="C359" s="27"/>
    </row>
    <row r="360" spans="2:3" ht="15.75" customHeight="1" x14ac:dyDescent="0.25">
      <c r="B360" s="27"/>
      <c r="C360" s="27"/>
    </row>
    <row r="361" spans="2:3" ht="15.75" customHeight="1" x14ac:dyDescent="0.25">
      <c r="B361" s="27"/>
      <c r="C361" s="27"/>
    </row>
    <row r="362" spans="2:3" ht="15.75" customHeight="1" x14ac:dyDescent="0.25">
      <c r="B362" s="27"/>
      <c r="C362" s="27"/>
    </row>
    <row r="363" spans="2:3" ht="15.75" customHeight="1" x14ac:dyDescent="0.25">
      <c r="B363" s="27"/>
      <c r="C363" s="27"/>
    </row>
    <row r="364" spans="2:3" ht="15.75" customHeight="1" x14ac:dyDescent="0.25">
      <c r="B364" s="27"/>
      <c r="C364" s="27"/>
    </row>
    <row r="365" spans="2:3" ht="15.75" customHeight="1" x14ac:dyDescent="0.25">
      <c r="B365" s="27"/>
      <c r="C365" s="27"/>
    </row>
    <row r="366" spans="2:3" ht="15.75" customHeight="1" x14ac:dyDescent="0.25">
      <c r="B366" s="27"/>
      <c r="C366" s="27"/>
    </row>
    <row r="367" spans="2:3" ht="15.75" customHeight="1" x14ac:dyDescent="0.25">
      <c r="B367" s="27"/>
      <c r="C367" s="27"/>
    </row>
    <row r="368" spans="2:3" ht="15.75" customHeight="1" x14ac:dyDescent="0.25">
      <c r="B368" s="27"/>
      <c r="C368" s="27"/>
    </row>
    <row r="369" spans="2:3" ht="15.75" customHeight="1" x14ac:dyDescent="0.25">
      <c r="B369" s="27"/>
      <c r="C369" s="27"/>
    </row>
    <row r="370" spans="2:3" ht="15.75" customHeight="1" x14ac:dyDescent="0.25">
      <c r="B370" s="27"/>
      <c r="C370" s="27"/>
    </row>
    <row r="371" spans="2:3" ht="15.75" customHeight="1" x14ac:dyDescent="0.25">
      <c r="B371" s="27"/>
      <c r="C371" s="27"/>
    </row>
    <row r="372" spans="2:3" ht="15.75" customHeight="1" x14ac:dyDescent="0.25">
      <c r="B372" s="27"/>
      <c r="C372" s="27"/>
    </row>
    <row r="373" spans="2:3" ht="15.75" customHeight="1" x14ac:dyDescent="0.25">
      <c r="B373" s="27"/>
      <c r="C373" s="27"/>
    </row>
    <row r="374" spans="2:3" ht="15.75" customHeight="1" x14ac:dyDescent="0.25">
      <c r="B374" s="27"/>
      <c r="C374" s="27"/>
    </row>
    <row r="375" spans="2:3" ht="15.75" customHeight="1" x14ac:dyDescent="0.25">
      <c r="B375" s="27"/>
      <c r="C375" s="27"/>
    </row>
    <row r="376" spans="2:3" ht="15.75" customHeight="1" x14ac:dyDescent="0.25">
      <c r="B376" s="27"/>
      <c r="C376" s="27"/>
    </row>
    <row r="377" spans="2:3" ht="15.75" customHeight="1" x14ac:dyDescent="0.25">
      <c r="B377" s="27"/>
      <c r="C377" s="27"/>
    </row>
    <row r="378" spans="2:3" ht="15.75" customHeight="1" x14ac:dyDescent="0.25">
      <c r="B378" s="27"/>
      <c r="C378" s="27"/>
    </row>
    <row r="379" spans="2:3" ht="15.75" customHeight="1" x14ac:dyDescent="0.25">
      <c r="B379" s="27"/>
      <c r="C379" s="27"/>
    </row>
    <row r="380" spans="2:3" ht="15.75" customHeight="1" x14ac:dyDescent="0.25">
      <c r="B380" s="27"/>
      <c r="C380" s="27"/>
    </row>
    <row r="381" spans="2:3" ht="15.75" customHeight="1" x14ac:dyDescent="0.25">
      <c r="B381" s="27"/>
      <c r="C381" s="27"/>
    </row>
    <row r="382" spans="2:3" ht="15.75" customHeight="1" x14ac:dyDescent="0.25">
      <c r="B382" s="27"/>
      <c r="C382" s="27"/>
    </row>
    <row r="383" spans="2:3" ht="15.75" customHeight="1" x14ac:dyDescent="0.25">
      <c r="B383" s="27"/>
      <c r="C383" s="27"/>
    </row>
    <row r="384" spans="2:3" ht="15.75" customHeight="1" x14ac:dyDescent="0.25">
      <c r="B384" s="27"/>
      <c r="C384" s="27"/>
    </row>
    <row r="385" spans="2:3" ht="15.75" customHeight="1" x14ac:dyDescent="0.25">
      <c r="B385" s="27"/>
      <c r="C385" s="27"/>
    </row>
    <row r="386" spans="2:3" ht="15.75" customHeight="1" x14ac:dyDescent="0.25">
      <c r="B386" s="27"/>
      <c r="C386" s="27"/>
    </row>
    <row r="387" spans="2:3" ht="15.75" customHeight="1" x14ac:dyDescent="0.25">
      <c r="B387" s="27"/>
      <c r="C387" s="27"/>
    </row>
    <row r="388" spans="2:3" ht="15.75" customHeight="1" x14ac:dyDescent="0.25">
      <c r="B388" s="27"/>
      <c r="C388" s="27"/>
    </row>
    <row r="389" spans="2:3" ht="15.75" customHeight="1" x14ac:dyDescent="0.25">
      <c r="B389" s="27"/>
      <c r="C389" s="27"/>
    </row>
    <row r="390" spans="2:3" ht="15.75" customHeight="1" x14ac:dyDescent="0.25">
      <c r="B390" s="27"/>
      <c r="C390" s="27"/>
    </row>
    <row r="391" spans="2:3" ht="15.75" customHeight="1" x14ac:dyDescent="0.25">
      <c r="B391" s="27"/>
      <c r="C391" s="27"/>
    </row>
    <row r="392" spans="2:3" ht="15.75" customHeight="1" x14ac:dyDescent="0.25">
      <c r="B392" s="27"/>
      <c r="C392" s="27"/>
    </row>
    <row r="393" spans="2:3" ht="15.75" customHeight="1" x14ac:dyDescent="0.25">
      <c r="B393" s="27"/>
      <c r="C393" s="27"/>
    </row>
    <row r="394" spans="2:3" ht="15.75" customHeight="1" x14ac:dyDescent="0.25">
      <c r="B394" s="27"/>
      <c r="C394" s="27"/>
    </row>
    <row r="395" spans="2:3" ht="15.75" customHeight="1" x14ac:dyDescent="0.25">
      <c r="B395" s="27"/>
      <c r="C395" s="27"/>
    </row>
    <row r="396" spans="2:3" ht="15.75" customHeight="1" x14ac:dyDescent="0.25">
      <c r="B396" s="27"/>
      <c r="C396" s="27"/>
    </row>
    <row r="397" spans="2:3" ht="15.75" customHeight="1" x14ac:dyDescent="0.25">
      <c r="B397" s="27"/>
      <c r="C397" s="27"/>
    </row>
    <row r="398" spans="2:3" ht="15.75" customHeight="1" x14ac:dyDescent="0.25">
      <c r="B398" s="27"/>
      <c r="C398" s="27"/>
    </row>
    <row r="399" spans="2:3" ht="15.75" customHeight="1" x14ac:dyDescent="0.25">
      <c r="B399" s="27"/>
      <c r="C399" s="27"/>
    </row>
    <row r="400" spans="2:3" ht="15.75" customHeight="1" x14ac:dyDescent="0.25">
      <c r="B400" s="27"/>
      <c r="C400" s="27"/>
    </row>
    <row r="401" spans="2:3" ht="15.75" customHeight="1" x14ac:dyDescent="0.25">
      <c r="B401" s="27"/>
      <c r="C401" s="27"/>
    </row>
    <row r="402" spans="2:3" ht="15.75" customHeight="1" x14ac:dyDescent="0.25">
      <c r="B402" s="27"/>
      <c r="C402" s="27"/>
    </row>
    <row r="403" spans="2:3" ht="15.75" customHeight="1" x14ac:dyDescent="0.25">
      <c r="B403" s="27"/>
      <c r="C403" s="27"/>
    </row>
    <row r="404" spans="2:3" ht="15.75" customHeight="1" x14ac:dyDescent="0.25">
      <c r="B404" s="27"/>
      <c r="C404" s="27"/>
    </row>
    <row r="405" spans="2:3" ht="15.75" customHeight="1" x14ac:dyDescent="0.25">
      <c r="B405" s="27"/>
      <c r="C405" s="27"/>
    </row>
    <row r="406" spans="2:3" ht="15.75" customHeight="1" x14ac:dyDescent="0.25">
      <c r="B406" s="27"/>
      <c r="C406" s="27"/>
    </row>
    <row r="407" spans="2:3" ht="15.75" customHeight="1" x14ac:dyDescent="0.25">
      <c r="B407" s="27"/>
      <c r="C407" s="27"/>
    </row>
    <row r="408" spans="2:3" ht="15.75" customHeight="1" x14ac:dyDescent="0.25">
      <c r="B408" s="27"/>
      <c r="C408" s="27"/>
    </row>
    <row r="409" spans="2:3" ht="15.75" customHeight="1" x14ac:dyDescent="0.25">
      <c r="B409" s="27"/>
      <c r="C409" s="27"/>
    </row>
    <row r="410" spans="2:3" ht="15.75" customHeight="1" x14ac:dyDescent="0.25">
      <c r="B410" s="27"/>
      <c r="C410" s="27"/>
    </row>
    <row r="411" spans="2:3" ht="15.75" customHeight="1" x14ac:dyDescent="0.25">
      <c r="B411" s="27"/>
      <c r="C411" s="27"/>
    </row>
    <row r="412" spans="2:3" ht="15.75" customHeight="1" x14ac:dyDescent="0.25">
      <c r="B412" s="27"/>
      <c r="C412" s="27"/>
    </row>
    <row r="413" spans="2:3" ht="15.75" customHeight="1" x14ac:dyDescent="0.25">
      <c r="B413" s="27"/>
      <c r="C413" s="27"/>
    </row>
    <row r="414" spans="2:3" ht="15.75" customHeight="1" x14ac:dyDescent="0.25">
      <c r="B414" s="27"/>
      <c r="C414" s="27"/>
    </row>
    <row r="415" spans="2:3" ht="15.75" customHeight="1" x14ac:dyDescent="0.25">
      <c r="B415" s="27"/>
      <c r="C415" s="27"/>
    </row>
    <row r="416" spans="2:3" ht="15.75" customHeight="1" x14ac:dyDescent="0.25">
      <c r="B416" s="27"/>
      <c r="C416" s="27"/>
    </row>
    <row r="417" spans="2:3" ht="15.75" customHeight="1" x14ac:dyDescent="0.25">
      <c r="B417" s="27"/>
      <c r="C417" s="27"/>
    </row>
    <row r="418" spans="2:3" ht="15.75" customHeight="1" x14ac:dyDescent="0.25">
      <c r="B418" s="27"/>
      <c r="C418" s="27"/>
    </row>
    <row r="419" spans="2:3" ht="15.75" customHeight="1" x14ac:dyDescent="0.25">
      <c r="B419" s="27"/>
      <c r="C419" s="27"/>
    </row>
    <row r="420" spans="2:3" ht="15.75" customHeight="1" x14ac:dyDescent="0.25">
      <c r="B420" s="27"/>
      <c r="C420" s="27"/>
    </row>
    <row r="421" spans="2:3" ht="15.75" customHeight="1" x14ac:dyDescent="0.25">
      <c r="B421" s="27"/>
      <c r="C421" s="27"/>
    </row>
    <row r="422" spans="2:3" ht="15.75" customHeight="1" x14ac:dyDescent="0.25">
      <c r="B422" s="27"/>
      <c r="C422" s="27"/>
    </row>
    <row r="423" spans="2:3" ht="15.75" customHeight="1" x14ac:dyDescent="0.25">
      <c r="B423" s="27"/>
      <c r="C423" s="27"/>
    </row>
    <row r="424" spans="2:3" ht="15.75" customHeight="1" x14ac:dyDescent="0.25">
      <c r="B424" s="27"/>
      <c r="C424" s="27"/>
    </row>
    <row r="425" spans="2:3" ht="15.75" customHeight="1" x14ac:dyDescent="0.25">
      <c r="B425" s="27"/>
      <c r="C425" s="27"/>
    </row>
    <row r="426" spans="2:3" ht="15.75" customHeight="1" x14ac:dyDescent="0.25">
      <c r="B426" s="27"/>
      <c r="C426" s="27"/>
    </row>
    <row r="427" spans="2:3" ht="15.75" customHeight="1" x14ac:dyDescent="0.25">
      <c r="B427" s="27"/>
      <c r="C427" s="27"/>
    </row>
    <row r="428" spans="2:3" ht="15.75" customHeight="1" x14ac:dyDescent="0.25">
      <c r="B428" s="27"/>
      <c r="C428" s="27"/>
    </row>
    <row r="429" spans="2:3" ht="15.75" customHeight="1" x14ac:dyDescent="0.25">
      <c r="B429" s="27"/>
      <c r="C429" s="27"/>
    </row>
    <row r="430" spans="2:3" ht="15.75" customHeight="1" x14ac:dyDescent="0.25">
      <c r="B430" s="27"/>
      <c r="C430" s="27"/>
    </row>
    <row r="431" spans="2:3" ht="15.75" customHeight="1" x14ac:dyDescent="0.25">
      <c r="B431" s="27"/>
      <c r="C431" s="27"/>
    </row>
    <row r="432" spans="2:3" ht="15.75" customHeight="1" x14ac:dyDescent="0.25">
      <c r="B432" s="27"/>
      <c r="C432" s="27"/>
    </row>
    <row r="433" spans="2:3" ht="15.75" customHeight="1" x14ac:dyDescent="0.25">
      <c r="B433" s="27"/>
      <c r="C433" s="27"/>
    </row>
    <row r="434" spans="2:3" ht="15.75" customHeight="1" x14ac:dyDescent="0.25">
      <c r="B434" s="27"/>
      <c r="C434" s="27"/>
    </row>
    <row r="435" spans="2:3" ht="15.75" customHeight="1" x14ac:dyDescent="0.25">
      <c r="B435" s="27"/>
      <c r="C435" s="27"/>
    </row>
    <row r="436" spans="2:3" ht="15.75" customHeight="1" x14ac:dyDescent="0.25">
      <c r="B436" s="27"/>
      <c r="C436" s="27"/>
    </row>
    <row r="437" spans="2:3" ht="15.75" customHeight="1" x14ac:dyDescent="0.25">
      <c r="B437" s="27"/>
      <c r="C437" s="27"/>
    </row>
    <row r="438" spans="2:3" ht="15.75" customHeight="1" x14ac:dyDescent="0.25">
      <c r="B438" s="27"/>
      <c r="C438" s="27"/>
    </row>
    <row r="439" spans="2:3" ht="15.75" customHeight="1" x14ac:dyDescent="0.25">
      <c r="B439" s="27"/>
      <c r="C439" s="27"/>
    </row>
    <row r="440" spans="2:3" ht="15.75" customHeight="1" x14ac:dyDescent="0.25">
      <c r="B440" s="27"/>
      <c r="C440" s="27"/>
    </row>
    <row r="441" spans="2:3" ht="15.75" customHeight="1" x14ac:dyDescent="0.25">
      <c r="B441" s="27"/>
      <c r="C441" s="27"/>
    </row>
    <row r="442" spans="2:3" ht="15.75" customHeight="1" x14ac:dyDescent="0.25">
      <c r="B442" s="27"/>
      <c r="C442" s="27"/>
    </row>
    <row r="443" spans="2:3" ht="15.75" customHeight="1" x14ac:dyDescent="0.25">
      <c r="B443" s="27"/>
      <c r="C443" s="27"/>
    </row>
    <row r="444" spans="2:3" ht="15.75" customHeight="1" x14ac:dyDescent="0.25">
      <c r="B444" s="27"/>
      <c r="C444" s="27"/>
    </row>
    <row r="445" spans="2:3" ht="15.75" customHeight="1" x14ac:dyDescent="0.25">
      <c r="B445" s="27"/>
      <c r="C445" s="27"/>
    </row>
    <row r="446" spans="2:3" ht="15.75" customHeight="1" x14ac:dyDescent="0.25">
      <c r="B446" s="27"/>
      <c r="C446" s="27"/>
    </row>
    <row r="447" spans="2:3" ht="15.75" customHeight="1" x14ac:dyDescent="0.25">
      <c r="B447" s="27"/>
      <c r="C447" s="27"/>
    </row>
    <row r="448" spans="2:3" ht="15.75" customHeight="1" x14ac:dyDescent="0.25">
      <c r="B448" s="27"/>
      <c r="C448" s="27"/>
    </row>
    <row r="449" spans="2:3" ht="15.75" customHeight="1" x14ac:dyDescent="0.25">
      <c r="B449" s="27"/>
      <c r="C449" s="27"/>
    </row>
    <row r="450" spans="2:3" ht="15.75" customHeight="1" x14ac:dyDescent="0.25">
      <c r="B450" s="27"/>
      <c r="C450" s="27"/>
    </row>
    <row r="451" spans="2:3" ht="15.75" customHeight="1" x14ac:dyDescent="0.25">
      <c r="B451" s="27"/>
      <c r="C451" s="27"/>
    </row>
    <row r="452" spans="2:3" ht="15.75" customHeight="1" x14ac:dyDescent="0.25">
      <c r="B452" s="27"/>
      <c r="C452" s="27"/>
    </row>
    <row r="453" spans="2:3" ht="15.75" customHeight="1" x14ac:dyDescent="0.25">
      <c r="B453" s="27"/>
      <c r="C453" s="27"/>
    </row>
    <row r="454" spans="2:3" ht="15.75" customHeight="1" x14ac:dyDescent="0.25">
      <c r="B454" s="27"/>
      <c r="C454" s="27"/>
    </row>
    <row r="455" spans="2:3" ht="15.75" customHeight="1" x14ac:dyDescent="0.25">
      <c r="B455" s="27"/>
      <c r="C455" s="27"/>
    </row>
    <row r="456" spans="2:3" ht="15.75" customHeight="1" x14ac:dyDescent="0.25">
      <c r="B456" s="27"/>
      <c r="C456" s="27"/>
    </row>
    <row r="457" spans="2:3" ht="15.75" customHeight="1" x14ac:dyDescent="0.25">
      <c r="B457" s="27"/>
      <c r="C457" s="27"/>
    </row>
    <row r="458" spans="2:3" ht="15.75" customHeight="1" x14ac:dyDescent="0.25">
      <c r="B458" s="27"/>
      <c r="C458" s="27"/>
    </row>
    <row r="459" spans="2:3" ht="15.75" customHeight="1" x14ac:dyDescent="0.25">
      <c r="B459" s="27"/>
      <c r="C459" s="27"/>
    </row>
    <row r="460" spans="2:3" ht="15.75" customHeight="1" x14ac:dyDescent="0.25">
      <c r="B460" s="27"/>
      <c r="C460" s="27"/>
    </row>
    <row r="461" spans="2:3" ht="15.75" customHeight="1" x14ac:dyDescent="0.25">
      <c r="B461" s="27"/>
      <c r="C461" s="27"/>
    </row>
    <row r="462" spans="2:3" ht="15.75" customHeight="1" x14ac:dyDescent="0.25">
      <c r="B462" s="27"/>
      <c r="C462" s="27"/>
    </row>
    <row r="463" spans="2:3" ht="15.75" customHeight="1" x14ac:dyDescent="0.25">
      <c r="B463" s="27"/>
      <c r="C463" s="27"/>
    </row>
    <row r="464" spans="2:3" ht="15.75" customHeight="1" x14ac:dyDescent="0.25">
      <c r="B464" s="27"/>
      <c r="C464" s="27"/>
    </row>
    <row r="465" spans="2:3" ht="15.75" customHeight="1" x14ac:dyDescent="0.25">
      <c r="B465" s="27"/>
      <c r="C465" s="27"/>
    </row>
    <row r="466" spans="2:3" ht="15.75" customHeight="1" x14ac:dyDescent="0.25">
      <c r="B466" s="27"/>
      <c r="C466" s="27"/>
    </row>
    <row r="467" spans="2:3" ht="15.75" customHeight="1" x14ac:dyDescent="0.25">
      <c r="B467" s="27"/>
      <c r="C467" s="27"/>
    </row>
    <row r="468" spans="2:3" ht="15.75" customHeight="1" x14ac:dyDescent="0.25">
      <c r="B468" s="27"/>
      <c r="C468" s="27"/>
    </row>
    <row r="469" spans="2:3" ht="15.75" customHeight="1" x14ac:dyDescent="0.25">
      <c r="B469" s="27"/>
      <c r="C469" s="27"/>
    </row>
    <row r="470" spans="2:3" ht="15.75" customHeight="1" x14ac:dyDescent="0.25">
      <c r="B470" s="27"/>
      <c r="C470" s="27"/>
    </row>
    <row r="471" spans="2:3" ht="15.75" customHeight="1" x14ac:dyDescent="0.25">
      <c r="B471" s="27"/>
      <c r="C471" s="27"/>
    </row>
    <row r="472" spans="2:3" ht="15.75" customHeight="1" x14ac:dyDescent="0.25">
      <c r="B472" s="27"/>
      <c r="C472" s="27"/>
    </row>
    <row r="473" spans="2:3" ht="15.75" customHeight="1" x14ac:dyDescent="0.25">
      <c r="B473" s="27"/>
      <c r="C473" s="27"/>
    </row>
    <row r="474" spans="2:3" ht="15.75" customHeight="1" x14ac:dyDescent="0.25">
      <c r="B474" s="27"/>
      <c r="C474" s="27"/>
    </row>
    <row r="475" spans="2:3" ht="15.75" customHeight="1" x14ac:dyDescent="0.25">
      <c r="B475" s="27"/>
      <c r="C475" s="27"/>
    </row>
    <row r="476" spans="2:3" ht="15.75" customHeight="1" x14ac:dyDescent="0.25">
      <c r="B476" s="27"/>
      <c r="C476" s="27"/>
    </row>
    <row r="477" spans="2:3" ht="15.75" customHeight="1" x14ac:dyDescent="0.25">
      <c r="B477" s="27"/>
      <c r="C477" s="27"/>
    </row>
    <row r="478" spans="2:3" ht="15.75" customHeight="1" x14ac:dyDescent="0.25">
      <c r="B478" s="27"/>
      <c r="C478" s="27"/>
    </row>
    <row r="479" spans="2:3" ht="15.75" customHeight="1" x14ac:dyDescent="0.25">
      <c r="B479" s="27"/>
      <c r="C479" s="27"/>
    </row>
    <row r="480" spans="2:3" ht="15.75" customHeight="1" x14ac:dyDescent="0.25">
      <c r="B480" s="27"/>
      <c r="C480" s="27"/>
    </row>
    <row r="481" spans="2:3" ht="15.75" customHeight="1" x14ac:dyDescent="0.25">
      <c r="B481" s="27"/>
      <c r="C481" s="27"/>
    </row>
    <row r="482" spans="2:3" ht="15.75" customHeight="1" x14ac:dyDescent="0.25">
      <c r="B482" s="27"/>
      <c r="C482" s="27"/>
    </row>
    <row r="483" spans="2:3" ht="15.75" customHeight="1" x14ac:dyDescent="0.25">
      <c r="B483" s="27"/>
      <c r="C483" s="27"/>
    </row>
    <row r="484" spans="2:3" ht="15.75" customHeight="1" x14ac:dyDescent="0.25">
      <c r="B484" s="27"/>
      <c r="C484" s="27"/>
    </row>
    <row r="485" spans="2:3" ht="15.75" customHeight="1" x14ac:dyDescent="0.25">
      <c r="B485" s="27"/>
      <c r="C485" s="27"/>
    </row>
    <row r="486" spans="2:3" ht="15.75" customHeight="1" x14ac:dyDescent="0.25">
      <c r="B486" s="27"/>
      <c r="C486" s="27"/>
    </row>
    <row r="487" spans="2:3" ht="15.75" customHeight="1" x14ac:dyDescent="0.25">
      <c r="B487" s="27"/>
      <c r="C487" s="27"/>
    </row>
    <row r="488" spans="2:3" ht="15.75" customHeight="1" x14ac:dyDescent="0.25">
      <c r="B488" s="27"/>
      <c r="C488" s="27"/>
    </row>
    <row r="489" spans="2:3" ht="15.75" customHeight="1" x14ac:dyDescent="0.25">
      <c r="B489" s="27"/>
      <c r="C489" s="27"/>
    </row>
    <row r="490" spans="2:3" ht="15.75" customHeight="1" x14ac:dyDescent="0.25">
      <c r="B490" s="27"/>
      <c r="C490" s="27"/>
    </row>
    <row r="491" spans="2:3" ht="15.75" customHeight="1" x14ac:dyDescent="0.25">
      <c r="B491" s="27"/>
      <c r="C491" s="27"/>
    </row>
    <row r="492" spans="2:3" ht="15.75" customHeight="1" x14ac:dyDescent="0.25">
      <c r="B492" s="27"/>
      <c r="C492" s="27"/>
    </row>
    <row r="493" spans="2:3" ht="15.75" customHeight="1" x14ac:dyDescent="0.25">
      <c r="B493" s="27"/>
      <c r="C493" s="27"/>
    </row>
    <row r="494" spans="2:3" ht="15.75" customHeight="1" x14ac:dyDescent="0.25">
      <c r="B494" s="27"/>
      <c r="C494" s="27"/>
    </row>
    <row r="495" spans="2:3" ht="15.75" customHeight="1" x14ac:dyDescent="0.25">
      <c r="B495" s="27"/>
      <c r="C495" s="27"/>
    </row>
    <row r="496" spans="2:3" ht="15.75" customHeight="1" x14ac:dyDescent="0.25">
      <c r="B496" s="27"/>
      <c r="C496" s="27"/>
    </row>
    <row r="497" spans="2:3" ht="15.75" customHeight="1" x14ac:dyDescent="0.25">
      <c r="B497" s="27"/>
      <c r="C497" s="27"/>
    </row>
    <row r="498" spans="2:3" ht="15.75" customHeight="1" x14ac:dyDescent="0.25">
      <c r="B498" s="27"/>
      <c r="C498" s="27"/>
    </row>
    <row r="499" spans="2:3" ht="15.75" customHeight="1" x14ac:dyDescent="0.25">
      <c r="B499" s="27"/>
      <c r="C499" s="27"/>
    </row>
    <row r="500" spans="2:3" ht="15.75" customHeight="1" x14ac:dyDescent="0.25">
      <c r="B500" s="27"/>
      <c r="C500" s="27"/>
    </row>
    <row r="501" spans="2:3" ht="15.75" customHeight="1" x14ac:dyDescent="0.25">
      <c r="B501" s="27"/>
      <c r="C501" s="27"/>
    </row>
    <row r="502" spans="2:3" ht="15.75" customHeight="1" x14ac:dyDescent="0.25">
      <c r="B502" s="27"/>
      <c r="C502" s="27"/>
    </row>
    <row r="503" spans="2:3" ht="15.75" customHeight="1" x14ac:dyDescent="0.25">
      <c r="B503" s="27"/>
      <c r="C503" s="27"/>
    </row>
    <row r="504" spans="2:3" ht="15.75" customHeight="1" x14ac:dyDescent="0.25">
      <c r="B504" s="27"/>
      <c r="C504" s="27"/>
    </row>
    <row r="505" spans="2:3" ht="15.75" customHeight="1" x14ac:dyDescent="0.25">
      <c r="B505" s="27"/>
      <c r="C505" s="27"/>
    </row>
    <row r="506" spans="2:3" ht="15.75" customHeight="1" x14ac:dyDescent="0.25">
      <c r="B506" s="27"/>
      <c r="C506" s="27"/>
    </row>
    <row r="507" spans="2:3" ht="15.75" customHeight="1" x14ac:dyDescent="0.25">
      <c r="B507" s="27"/>
      <c r="C507" s="27"/>
    </row>
    <row r="508" spans="2:3" ht="15.75" customHeight="1" x14ac:dyDescent="0.25">
      <c r="B508" s="27"/>
      <c r="C508" s="27"/>
    </row>
    <row r="509" spans="2:3" ht="15.75" customHeight="1" x14ac:dyDescent="0.25">
      <c r="B509" s="27"/>
      <c r="C509" s="27"/>
    </row>
    <row r="510" spans="2:3" ht="15.75" customHeight="1" x14ac:dyDescent="0.25">
      <c r="B510" s="27"/>
      <c r="C510" s="27"/>
    </row>
    <row r="511" spans="2:3" ht="15.75" customHeight="1" x14ac:dyDescent="0.25">
      <c r="B511" s="27"/>
      <c r="C511" s="27"/>
    </row>
    <row r="512" spans="2:3" ht="15.75" customHeight="1" x14ac:dyDescent="0.25">
      <c r="B512" s="27"/>
      <c r="C512" s="27"/>
    </row>
    <row r="513" spans="2:3" ht="15.75" customHeight="1" x14ac:dyDescent="0.25">
      <c r="B513" s="27"/>
      <c r="C513" s="27"/>
    </row>
    <row r="514" spans="2:3" ht="15.75" customHeight="1" x14ac:dyDescent="0.25">
      <c r="B514" s="27"/>
      <c r="C514" s="27"/>
    </row>
    <row r="515" spans="2:3" ht="15.75" customHeight="1" x14ac:dyDescent="0.25">
      <c r="B515" s="27"/>
      <c r="C515" s="27"/>
    </row>
    <row r="516" spans="2:3" ht="15.75" customHeight="1" x14ac:dyDescent="0.25">
      <c r="B516" s="27"/>
      <c r="C516" s="27"/>
    </row>
    <row r="517" spans="2:3" ht="15.75" customHeight="1" x14ac:dyDescent="0.25">
      <c r="B517" s="27"/>
      <c r="C517" s="27"/>
    </row>
    <row r="518" spans="2:3" ht="15.75" customHeight="1" x14ac:dyDescent="0.25">
      <c r="B518" s="27"/>
      <c r="C518" s="27"/>
    </row>
    <row r="519" spans="2:3" ht="15.75" customHeight="1" x14ac:dyDescent="0.25">
      <c r="B519" s="27"/>
      <c r="C519" s="27"/>
    </row>
    <row r="520" spans="2:3" ht="15.75" customHeight="1" x14ac:dyDescent="0.25">
      <c r="B520" s="27"/>
      <c r="C520" s="27"/>
    </row>
    <row r="521" spans="2:3" ht="15.75" customHeight="1" x14ac:dyDescent="0.25">
      <c r="B521" s="27"/>
      <c r="C521" s="27"/>
    </row>
    <row r="522" spans="2:3" ht="15.75" customHeight="1" x14ac:dyDescent="0.25">
      <c r="B522" s="27"/>
      <c r="C522" s="27"/>
    </row>
    <row r="523" spans="2:3" ht="15.75" customHeight="1" x14ac:dyDescent="0.25">
      <c r="B523" s="27"/>
      <c r="C523" s="27"/>
    </row>
    <row r="524" spans="2:3" ht="15.75" customHeight="1" x14ac:dyDescent="0.25">
      <c r="B524" s="27"/>
      <c r="C524" s="27"/>
    </row>
    <row r="525" spans="2:3" ht="15.75" customHeight="1" x14ac:dyDescent="0.25">
      <c r="B525" s="27"/>
      <c r="C525" s="27"/>
    </row>
    <row r="526" spans="2:3" ht="15.75" customHeight="1" x14ac:dyDescent="0.25">
      <c r="B526" s="27"/>
      <c r="C526" s="27"/>
    </row>
    <row r="527" spans="2:3" ht="15.75" customHeight="1" x14ac:dyDescent="0.25">
      <c r="B527" s="27"/>
      <c r="C527" s="27"/>
    </row>
    <row r="528" spans="2:3" ht="15.75" customHeight="1" x14ac:dyDescent="0.25">
      <c r="B528" s="27"/>
      <c r="C528" s="27"/>
    </row>
    <row r="529" spans="2:3" ht="15.75" customHeight="1" x14ac:dyDescent="0.25">
      <c r="B529" s="27"/>
      <c r="C529" s="27"/>
    </row>
    <row r="530" spans="2:3" ht="15.75" customHeight="1" x14ac:dyDescent="0.25">
      <c r="B530" s="27"/>
      <c r="C530" s="27"/>
    </row>
    <row r="531" spans="2:3" ht="15.75" customHeight="1" x14ac:dyDescent="0.25">
      <c r="B531" s="27"/>
      <c r="C531" s="27"/>
    </row>
    <row r="532" spans="2:3" ht="15.75" customHeight="1" x14ac:dyDescent="0.25">
      <c r="B532" s="27"/>
      <c r="C532" s="27"/>
    </row>
    <row r="533" spans="2:3" ht="15.75" customHeight="1" x14ac:dyDescent="0.25">
      <c r="B533" s="27"/>
      <c r="C533" s="27"/>
    </row>
    <row r="534" spans="2:3" ht="15.75" customHeight="1" x14ac:dyDescent="0.25">
      <c r="B534" s="27"/>
      <c r="C534" s="27"/>
    </row>
    <row r="535" spans="2:3" ht="15.75" customHeight="1" x14ac:dyDescent="0.25">
      <c r="B535" s="27"/>
      <c r="C535" s="27"/>
    </row>
    <row r="536" spans="2:3" ht="15.75" customHeight="1" x14ac:dyDescent="0.25">
      <c r="B536" s="27"/>
      <c r="C536" s="27"/>
    </row>
    <row r="537" spans="2:3" ht="15.75" customHeight="1" x14ac:dyDescent="0.25">
      <c r="B537" s="27"/>
      <c r="C537" s="27"/>
    </row>
    <row r="538" spans="2:3" ht="15.75" customHeight="1" x14ac:dyDescent="0.25">
      <c r="B538" s="27"/>
      <c r="C538" s="27"/>
    </row>
    <row r="539" spans="2:3" ht="15.75" customHeight="1" x14ac:dyDescent="0.25">
      <c r="B539" s="27"/>
      <c r="C539" s="27"/>
    </row>
    <row r="540" spans="2:3" ht="15.75" customHeight="1" x14ac:dyDescent="0.25">
      <c r="B540" s="27"/>
      <c r="C540" s="27"/>
    </row>
    <row r="541" spans="2:3" ht="15.75" customHeight="1" x14ac:dyDescent="0.25">
      <c r="B541" s="27"/>
      <c r="C541" s="27"/>
    </row>
    <row r="542" spans="2:3" ht="15.75" customHeight="1" x14ac:dyDescent="0.25">
      <c r="B542" s="27"/>
      <c r="C542" s="27"/>
    </row>
    <row r="543" spans="2:3" ht="15.75" customHeight="1" x14ac:dyDescent="0.25">
      <c r="B543" s="27"/>
      <c r="C543" s="27"/>
    </row>
    <row r="544" spans="2:3" ht="15.75" customHeight="1" x14ac:dyDescent="0.25">
      <c r="B544" s="27"/>
      <c r="C544" s="27"/>
    </row>
    <row r="545" spans="2:3" ht="15.75" customHeight="1" x14ac:dyDescent="0.25">
      <c r="B545" s="27"/>
      <c r="C545" s="27"/>
    </row>
    <row r="546" spans="2:3" ht="15.75" customHeight="1" x14ac:dyDescent="0.25">
      <c r="B546" s="27"/>
      <c r="C546" s="27"/>
    </row>
    <row r="547" spans="2:3" ht="15.75" customHeight="1" x14ac:dyDescent="0.25">
      <c r="B547" s="27"/>
      <c r="C547" s="27"/>
    </row>
    <row r="548" spans="2:3" ht="15.75" customHeight="1" x14ac:dyDescent="0.25">
      <c r="B548" s="27"/>
      <c r="C548" s="27"/>
    </row>
    <row r="549" spans="2:3" ht="15.75" customHeight="1" x14ac:dyDescent="0.25">
      <c r="B549" s="27"/>
      <c r="C549" s="27"/>
    </row>
    <row r="550" spans="2:3" ht="15.75" customHeight="1" x14ac:dyDescent="0.25">
      <c r="B550" s="27"/>
      <c r="C550" s="27"/>
    </row>
    <row r="551" spans="2:3" ht="15.75" customHeight="1" x14ac:dyDescent="0.25">
      <c r="B551" s="27"/>
      <c r="C551" s="27"/>
    </row>
    <row r="552" spans="2:3" ht="15.75" customHeight="1" x14ac:dyDescent="0.25">
      <c r="B552" s="27"/>
      <c r="C552" s="27"/>
    </row>
    <row r="553" spans="2:3" ht="15.75" customHeight="1" x14ac:dyDescent="0.25">
      <c r="B553" s="27"/>
      <c r="C553" s="27"/>
    </row>
    <row r="554" spans="2:3" ht="15.75" customHeight="1" x14ac:dyDescent="0.25">
      <c r="B554" s="27"/>
      <c r="C554" s="27"/>
    </row>
    <row r="555" spans="2:3" ht="15.75" customHeight="1" x14ac:dyDescent="0.25">
      <c r="B555" s="27"/>
      <c r="C555" s="27"/>
    </row>
    <row r="556" spans="2:3" ht="15.75" customHeight="1" x14ac:dyDescent="0.25">
      <c r="B556" s="27"/>
      <c r="C556" s="27"/>
    </row>
    <row r="557" spans="2:3" ht="15.75" customHeight="1" x14ac:dyDescent="0.25">
      <c r="B557" s="27"/>
      <c r="C557" s="27"/>
    </row>
    <row r="558" spans="2:3" ht="15.75" customHeight="1" x14ac:dyDescent="0.25">
      <c r="B558" s="27"/>
      <c r="C558" s="27"/>
    </row>
    <row r="559" spans="2:3" ht="15.75" customHeight="1" x14ac:dyDescent="0.25">
      <c r="B559" s="27"/>
      <c r="C559" s="27"/>
    </row>
    <row r="560" spans="2:3" ht="15.75" customHeight="1" x14ac:dyDescent="0.25">
      <c r="B560" s="27"/>
      <c r="C560" s="27"/>
    </row>
    <row r="561" spans="2:3" ht="15.75" customHeight="1" x14ac:dyDescent="0.25">
      <c r="B561" s="27"/>
      <c r="C561" s="27"/>
    </row>
    <row r="562" spans="2:3" ht="15.75" customHeight="1" x14ac:dyDescent="0.25">
      <c r="B562" s="27"/>
      <c r="C562" s="27"/>
    </row>
    <row r="563" spans="2:3" ht="15.75" customHeight="1" x14ac:dyDescent="0.25">
      <c r="B563" s="27"/>
      <c r="C563" s="27"/>
    </row>
    <row r="564" spans="2:3" ht="15.75" customHeight="1" x14ac:dyDescent="0.25">
      <c r="B564" s="27"/>
      <c r="C564" s="27"/>
    </row>
    <row r="565" spans="2:3" ht="15.75" customHeight="1" x14ac:dyDescent="0.25">
      <c r="B565" s="27"/>
      <c r="C565" s="27"/>
    </row>
    <row r="566" spans="2:3" ht="15.75" customHeight="1" x14ac:dyDescent="0.25">
      <c r="B566" s="27"/>
      <c r="C566" s="27"/>
    </row>
    <row r="567" spans="2:3" ht="15.75" customHeight="1" x14ac:dyDescent="0.25">
      <c r="B567" s="27"/>
      <c r="C567" s="27"/>
    </row>
    <row r="568" spans="2:3" ht="15.75" customHeight="1" x14ac:dyDescent="0.25">
      <c r="B568" s="27"/>
      <c r="C568" s="27"/>
    </row>
    <row r="569" spans="2:3" ht="15.75" customHeight="1" x14ac:dyDescent="0.25">
      <c r="B569" s="27"/>
      <c r="C569" s="27"/>
    </row>
    <row r="570" spans="2:3" ht="15.75" customHeight="1" x14ac:dyDescent="0.25">
      <c r="B570" s="27"/>
      <c r="C570" s="27"/>
    </row>
    <row r="571" spans="2:3" ht="15.75" customHeight="1" x14ac:dyDescent="0.25">
      <c r="B571" s="27"/>
      <c r="C571" s="27"/>
    </row>
    <row r="572" spans="2:3" ht="15.75" customHeight="1" x14ac:dyDescent="0.25">
      <c r="B572" s="27"/>
      <c r="C572" s="27"/>
    </row>
    <row r="573" spans="2:3" ht="15.75" customHeight="1" x14ac:dyDescent="0.25">
      <c r="B573" s="27"/>
      <c r="C573" s="27"/>
    </row>
    <row r="574" spans="2:3" ht="15.75" customHeight="1" x14ac:dyDescent="0.25">
      <c r="B574" s="27"/>
      <c r="C574" s="27"/>
    </row>
    <row r="575" spans="2:3" ht="15.75" customHeight="1" x14ac:dyDescent="0.25">
      <c r="B575" s="27"/>
      <c r="C575" s="27"/>
    </row>
    <row r="576" spans="2:3" ht="15.75" customHeight="1" x14ac:dyDescent="0.25">
      <c r="B576" s="27"/>
      <c r="C576" s="27"/>
    </row>
    <row r="577" spans="2:3" ht="15.75" customHeight="1" x14ac:dyDescent="0.25">
      <c r="B577" s="27"/>
      <c r="C577" s="27"/>
    </row>
    <row r="578" spans="2:3" ht="15.75" customHeight="1" x14ac:dyDescent="0.25">
      <c r="B578" s="27"/>
      <c r="C578" s="27"/>
    </row>
    <row r="579" spans="2:3" ht="15.75" customHeight="1" x14ac:dyDescent="0.25">
      <c r="B579" s="27"/>
      <c r="C579" s="27"/>
    </row>
    <row r="580" spans="2:3" ht="15.75" customHeight="1" x14ac:dyDescent="0.25">
      <c r="B580" s="27"/>
      <c r="C580" s="27"/>
    </row>
    <row r="581" spans="2:3" ht="15.75" customHeight="1" x14ac:dyDescent="0.25">
      <c r="B581" s="27"/>
      <c r="C581" s="27"/>
    </row>
    <row r="582" spans="2:3" ht="15.75" customHeight="1" x14ac:dyDescent="0.25">
      <c r="B582" s="27"/>
      <c r="C582" s="27"/>
    </row>
    <row r="583" spans="2:3" ht="15.75" customHeight="1" x14ac:dyDescent="0.25">
      <c r="B583" s="27"/>
      <c r="C583" s="27"/>
    </row>
    <row r="584" spans="2:3" ht="15.75" customHeight="1" x14ac:dyDescent="0.25">
      <c r="B584" s="27"/>
      <c r="C584" s="27"/>
    </row>
    <row r="585" spans="2:3" ht="15.75" customHeight="1" x14ac:dyDescent="0.25">
      <c r="B585" s="27"/>
      <c r="C585" s="27"/>
    </row>
    <row r="586" spans="2:3" ht="15.75" customHeight="1" x14ac:dyDescent="0.25">
      <c r="B586" s="27"/>
      <c r="C586" s="27"/>
    </row>
    <row r="587" spans="2:3" ht="15.75" customHeight="1" x14ac:dyDescent="0.25">
      <c r="B587" s="27"/>
      <c r="C587" s="27"/>
    </row>
    <row r="588" spans="2:3" ht="15.75" customHeight="1" x14ac:dyDescent="0.25">
      <c r="B588" s="27"/>
      <c r="C588" s="27"/>
    </row>
    <row r="589" spans="2:3" ht="15.75" customHeight="1" x14ac:dyDescent="0.25">
      <c r="B589" s="27"/>
      <c r="C589" s="27"/>
    </row>
    <row r="590" spans="2:3" ht="15.75" customHeight="1" x14ac:dyDescent="0.25">
      <c r="B590" s="27"/>
      <c r="C590" s="27"/>
    </row>
    <row r="591" spans="2:3" ht="15.75" customHeight="1" x14ac:dyDescent="0.25">
      <c r="B591" s="27"/>
      <c r="C591" s="27"/>
    </row>
    <row r="592" spans="2:3" ht="15.75" customHeight="1" x14ac:dyDescent="0.25">
      <c r="B592" s="27"/>
      <c r="C592" s="27"/>
    </row>
    <row r="593" spans="2:3" ht="15.75" customHeight="1" x14ac:dyDescent="0.25">
      <c r="B593" s="27"/>
      <c r="C593" s="27"/>
    </row>
    <row r="594" spans="2:3" ht="15.75" customHeight="1" x14ac:dyDescent="0.25">
      <c r="B594" s="27"/>
      <c r="C594" s="27"/>
    </row>
    <row r="595" spans="2:3" ht="15.75" customHeight="1" x14ac:dyDescent="0.25">
      <c r="B595" s="27"/>
      <c r="C595" s="27"/>
    </row>
    <row r="596" spans="2:3" ht="15.75" customHeight="1" x14ac:dyDescent="0.25">
      <c r="B596" s="27"/>
      <c r="C596" s="27"/>
    </row>
    <row r="597" spans="2:3" ht="15.75" customHeight="1" x14ac:dyDescent="0.25">
      <c r="B597" s="27"/>
      <c r="C597" s="27"/>
    </row>
    <row r="598" spans="2:3" ht="15.75" customHeight="1" x14ac:dyDescent="0.25">
      <c r="B598" s="27"/>
      <c r="C598" s="27"/>
    </row>
    <row r="599" spans="2:3" ht="15.75" customHeight="1" x14ac:dyDescent="0.25">
      <c r="B599" s="27"/>
      <c r="C599" s="27"/>
    </row>
    <row r="600" spans="2:3" ht="15.75" customHeight="1" x14ac:dyDescent="0.25">
      <c r="B600" s="27"/>
      <c r="C600" s="27"/>
    </row>
    <row r="601" spans="2:3" ht="15.75" customHeight="1" x14ac:dyDescent="0.25">
      <c r="B601" s="27"/>
      <c r="C601" s="27"/>
    </row>
    <row r="602" spans="2:3" ht="15.75" customHeight="1" x14ac:dyDescent="0.25">
      <c r="B602" s="27"/>
      <c r="C602" s="27"/>
    </row>
    <row r="603" spans="2:3" ht="15.75" customHeight="1" x14ac:dyDescent="0.25">
      <c r="B603" s="27"/>
      <c r="C603" s="27"/>
    </row>
    <row r="604" spans="2:3" ht="15.75" customHeight="1" x14ac:dyDescent="0.25">
      <c r="B604" s="27"/>
      <c r="C604" s="27"/>
    </row>
    <row r="605" spans="2:3" ht="15.75" customHeight="1" x14ac:dyDescent="0.25">
      <c r="B605" s="27"/>
      <c r="C605" s="27"/>
    </row>
    <row r="606" spans="2:3" ht="15.75" customHeight="1" x14ac:dyDescent="0.25">
      <c r="B606" s="27"/>
      <c r="C606" s="27"/>
    </row>
    <row r="607" spans="2:3" ht="15.75" customHeight="1" x14ac:dyDescent="0.25">
      <c r="B607" s="27"/>
      <c r="C607" s="27"/>
    </row>
    <row r="608" spans="2:3" ht="15.75" customHeight="1" x14ac:dyDescent="0.25">
      <c r="B608" s="27"/>
      <c r="C608" s="27"/>
    </row>
    <row r="609" spans="2:3" ht="15.75" customHeight="1" x14ac:dyDescent="0.25">
      <c r="B609" s="27"/>
      <c r="C609" s="27"/>
    </row>
    <row r="610" spans="2:3" ht="15.75" customHeight="1" x14ac:dyDescent="0.25">
      <c r="B610" s="27"/>
      <c r="C610" s="27"/>
    </row>
    <row r="611" spans="2:3" ht="15.75" customHeight="1" x14ac:dyDescent="0.25">
      <c r="B611" s="27"/>
      <c r="C611" s="27"/>
    </row>
    <row r="612" spans="2:3" ht="15.75" customHeight="1" x14ac:dyDescent="0.25">
      <c r="B612" s="27"/>
      <c r="C612" s="27"/>
    </row>
    <row r="613" spans="2:3" ht="15.75" customHeight="1" x14ac:dyDescent="0.25">
      <c r="B613" s="27"/>
      <c r="C613" s="27"/>
    </row>
    <row r="614" spans="2:3" ht="15.75" customHeight="1" x14ac:dyDescent="0.25">
      <c r="B614" s="27"/>
      <c r="C614" s="27"/>
    </row>
    <row r="615" spans="2:3" ht="15.75" customHeight="1" x14ac:dyDescent="0.25">
      <c r="B615" s="27"/>
      <c r="C615" s="27"/>
    </row>
    <row r="616" spans="2:3" ht="15.75" customHeight="1" x14ac:dyDescent="0.25">
      <c r="B616" s="27"/>
      <c r="C616" s="27"/>
    </row>
    <row r="617" spans="2:3" ht="15.75" customHeight="1" x14ac:dyDescent="0.25">
      <c r="B617" s="27"/>
      <c r="C617" s="27"/>
    </row>
    <row r="618" spans="2:3" ht="15.75" customHeight="1" x14ac:dyDescent="0.25">
      <c r="B618" s="27"/>
      <c r="C618" s="27"/>
    </row>
    <row r="619" spans="2:3" ht="15.75" customHeight="1" x14ac:dyDescent="0.25">
      <c r="B619" s="27"/>
      <c r="C619" s="27"/>
    </row>
    <row r="620" spans="2:3" ht="15.75" customHeight="1" x14ac:dyDescent="0.25">
      <c r="B620" s="27"/>
      <c r="C620" s="27"/>
    </row>
    <row r="621" spans="2:3" ht="15.75" customHeight="1" x14ac:dyDescent="0.25">
      <c r="B621" s="27"/>
      <c r="C621" s="27"/>
    </row>
    <row r="622" spans="2:3" ht="15.75" customHeight="1" x14ac:dyDescent="0.25">
      <c r="B622" s="27"/>
      <c r="C622" s="27"/>
    </row>
    <row r="623" spans="2:3" ht="15.75" customHeight="1" x14ac:dyDescent="0.25">
      <c r="B623" s="27"/>
      <c r="C623" s="27"/>
    </row>
    <row r="624" spans="2:3" ht="15.75" customHeight="1" x14ac:dyDescent="0.25">
      <c r="B624" s="27"/>
      <c r="C624" s="27"/>
    </row>
    <row r="625" spans="2:3" ht="15.75" customHeight="1" x14ac:dyDescent="0.25">
      <c r="B625" s="27"/>
      <c r="C625" s="27"/>
    </row>
    <row r="626" spans="2:3" ht="15.75" customHeight="1" x14ac:dyDescent="0.25">
      <c r="B626" s="27"/>
      <c r="C626" s="27"/>
    </row>
    <row r="627" spans="2:3" ht="15.75" customHeight="1" x14ac:dyDescent="0.25">
      <c r="B627" s="27"/>
      <c r="C627" s="27"/>
    </row>
    <row r="628" spans="2:3" ht="15.75" customHeight="1" x14ac:dyDescent="0.25">
      <c r="B628" s="27"/>
      <c r="C628" s="27"/>
    </row>
    <row r="629" spans="2:3" ht="15.75" customHeight="1" x14ac:dyDescent="0.25">
      <c r="B629" s="27"/>
      <c r="C629" s="27"/>
    </row>
    <row r="630" spans="2:3" ht="15.75" customHeight="1" x14ac:dyDescent="0.25">
      <c r="B630" s="27"/>
      <c r="C630" s="27"/>
    </row>
    <row r="631" spans="2:3" ht="15.75" customHeight="1" x14ac:dyDescent="0.25">
      <c r="B631" s="27"/>
      <c r="C631" s="27"/>
    </row>
    <row r="632" spans="2:3" ht="15.75" customHeight="1" x14ac:dyDescent="0.25">
      <c r="B632" s="27"/>
      <c r="C632" s="27"/>
    </row>
    <row r="633" spans="2:3" ht="15.75" customHeight="1" x14ac:dyDescent="0.25">
      <c r="B633" s="27"/>
      <c r="C633" s="27"/>
    </row>
    <row r="634" spans="2:3" ht="15.75" customHeight="1" x14ac:dyDescent="0.25">
      <c r="B634" s="27"/>
      <c r="C634" s="27"/>
    </row>
    <row r="635" spans="2:3" ht="15.75" customHeight="1" x14ac:dyDescent="0.25">
      <c r="B635" s="27"/>
      <c r="C635" s="27"/>
    </row>
    <row r="636" spans="2:3" ht="15.75" customHeight="1" x14ac:dyDescent="0.25">
      <c r="B636" s="27"/>
      <c r="C636" s="27"/>
    </row>
    <row r="637" spans="2:3" ht="15.75" customHeight="1" x14ac:dyDescent="0.25">
      <c r="B637" s="27"/>
      <c r="C637" s="27"/>
    </row>
    <row r="638" spans="2:3" ht="15.75" customHeight="1" x14ac:dyDescent="0.25">
      <c r="B638" s="27"/>
      <c r="C638" s="27"/>
    </row>
    <row r="639" spans="2:3" ht="15.75" customHeight="1" x14ac:dyDescent="0.25">
      <c r="B639" s="27"/>
      <c r="C639" s="27"/>
    </row>
    <row r="640" spans="2:3" ht="15.75" customHeight="1" x14ac:dyDescent="0.25">
      <c r="B640" s="27"/>
      <c r="C640" s="27"/>
    </row>
    <row r="641" spans="2:3" ht="15.75" customHeight="1" x14ac:dyDescent="0.25">
      <c r="B641" s="27"/>
      <c r="C641" s="27"/>
    </row>
    <row r="642" spans="2:3" ht="15.75" customHeight="1" x14ac:dyDescent="0.25">
      <c r="B642" s="27"/>
      <c r="C642" s="27"/>
    </row>
    <row r="643" spans="2:3" ht="15.75" customHeight="1" x14ac:dyDescent="0.25">
      <c r="B643" s="27"/>
      <c r="C643" s="27"/>
    </row>
    <row r="644" spans="2:3" ht="15.75" customHeight="1" x14ac:dyDescent="0.25">
      <c r="B644" s="27"/>
      <c r="C644" s="27"/>
    </row>
    <row r="645" spans="2:3" ht="15.75" customHeight="1" x14ac:dyDescent="0.25">
      <c r="B645" s="27"/>
      <c r="C645" s="27"/>
    </row>
    <row r="646" spans="2:3" ht="15.75" customHeight="1" x14ac:dyDescent="0.25">
      <c r="B646" s="27"/>
      <c r="C646" s="27"/>
    </row>
    <row r="647" spans="2:3" ht="15.75" customHeight="1" x14ac:dyDescent="0.25">
      <c r="B647" s="27"/>
      <c r="C647" s="27"/>
    </row>
    <row r="648" spans="2:3" ht="15.75" customHeight="1" x14ac:dyDescent="0.25">
      <c r="B648" s="27"/>
      <c r="C648" s="27"/>
    </row>
    <row r="649" spans="2:3" ht="15.75" customHeight="1" x14ac:dyDescent="0.25">
      <c r="B649" s="27"/>
      <c r="C649" s="27"/>
    </row>
    <row r="650" spans="2:3" ht="15.75" customHeight="1" x14ac:dyDescent="0.25">
      <c r="B650" s="27"/>
      <c r="C650" s="27"/>
    </row>
    <row r="651" spans="2:3" ht="15.75" customHeight="1" x14ac:dyDescent="0.25">
      <c r="B651" s="27"/>
      <c r="C651" s="27"/>
    </row>
    <row r="652" spans="2:3" ht="15.75" customHeight="1" x14ac:dyDescent="0.25">
      <c r="B652" s="27"/>
      <c r="C652" s="27"/>
    </row>
    <row r="653" spans="2:3" ht="15.75" customHeight="1" x14ac:dyDescent="0.25">
      <c r="B653" s="27"/>
      <c r="C653" s="27"/>
    </row>
    <row r="654" spans="2:3" ht="15.75" customHeight="1" x14ac:dyDescent="0.25">
      <c r="B654" s="27"/>
      <c r="C654" s="27"/>
    </row>
    <row r="655" spans="2:3" ht="15.75" customHeight="1" x14ac:dyDescent="0.25">
      <c r="B655" s="27"/>
      <c r="C655" s="27"/>
    </row>
    <row r="656" spans="2:3" ht="15.75" customHeight="1" x14ac:dyDescent="0.25">
      <c r="B656" s="27"/>
      <c r="C656" s="27"/>
    </row>
    <row r="657" spans="2:3" ht="15.75" customHeight="1" x14ac:dyDescent="0.25">
      <c r="B657" s="27"/>
      <c r="C657" s="27"/>
    </row>
    <row r="658" spans="2:3" ht="15.75" customHeight="1" x14ac:dyDescent="0.25">
      <c r="B658" s="27"/>
      <c r="C658" s="27"/>
    </row>
    <row r="659" spans="2:3" ht="15.75" customHeight="1" x14ac:dyDescent="0.25">
      <c r="B659" s="27"/>
      <c r="C659" s="27"/>
    </row>
    <row r="660" spans="2:3" ht="15.75" customHeight="1" x14ac:dyDescent="0.25">
      <c r="B660" s="27"/>
      <c r="C660" s="27"/>
    </row>
    <row r="661" spans="2:3" ht="15.75" customHeight="1" x14ac:dyDescent="0.25">
      <c r="B661" s="27"/>
      <c r="C661" s="27"/>
    </row>
    <row r="662" spans="2:3" ht="15.75" customHeight="1" x14ac:dyDescent="0.25">
      <c r="B662" s="27"/>
      <c r="C662" s="27"/>
    </row>
    <row r="663" spans="2:3" ht="15.75" customHeight="1" x14ac:dyDescent="0.25">
      <c r="B663" s="27"/>
      <c r="C663" s="27"/>
    </row>
    <row r="664" spans="2:3" ht="15.75" customHeight="1" x14ac:dyDescent="0.25">
      <c r="B664" s="27"/>
      <c r="C664" s="27"/>
    </row>
    <row r="665" spans="2:3" ht="15.75" customHeight="1" x14ac:dyDescent="0.25">
      <c r="B665" s="27"/>
      <c r="C665" s="27"/>
    </row>
    <row r="666" spans="2:3" ht="15.75" customHeight="1" x14ac:dyDescent="0.25">
      <c r="B666" s="27"/>
      <c r="C666" s="27"/>
    </row>
    <row r="667" spans="2:3" ht="15.75" customHeight="1" x14ac:dyDescent="0.25">
      <c r="B667" s="27"/>
      <c r="C667" s="27"/>
    </row>
    <row r="668" spans="2:3" ht="15.75" customHeight="1" x14ac:dyDescent="0.25">
      <c r="B668" s="27"/>
      <c r="C668" s="27"/>
    </row>
    <row r="669" spans="2:3" ht="15.75" customHeight="1" x14ac:dyDescent="0.25">
      <c r="B669" s="27"/>
      <c r="C669" s="27"/>
    </row>
    <row r="670" spans="2:3" ht="15.75" customHeight="1" x14ac:dyDescent="0.25">
      <c r="B670" s="27"/>
      <c r="C670" s="27"/>
    </row>
    <row r="671" spans="2:3" ht="15.75" customHeight="1" x14ac:dyDescent="0.25">
      <c r="B671" s="27"/>
      <c r="C671" s="27"/>
    </row>
    <row r="672" spans="2:3" ht="15.75" customHeight="1" x14ac:dyDescent="0.25">
      <c r="B672" s="27"/>
      <c r="C672" s="27"/>
    </row>
    <row r="673" spans="2:3" ht="15.75" customHeight="1" x14ac:dyDescent="0.25">
      <c r="B673" s="27"/>
      <c r="C673" s="27"/>
    </row>
    <row r="674" spans="2:3" ht="15.75" customHeight="1" x14ac:dyDescent="0.25">
      <c r="B674" s="27"/>
      <c r="C674" s="27"/>
    </row>
    <row r="675" spans="2:3" ht="15.75" customHeight="1" x14ac:dyDescent="0.25">
      <c r="B675" s="27"/>
      <c r="C675" s="27"/>
    </row>
    <row r="676" spans="2:3" ht="15.75" customHeight="1" x14ac:dyDescent="0.25">
      <c r="B676" s="27"/>
      <c r="C676" s="27"/>
    </row>
    <row r="677" spans="2:3" ht="15.75" customHeight="1" x14ac:dyDescent="0.25">
      <c r="B677" s="27"/>
      <c r="C677" s="27"/>
    </row>
    <row r="678" spans="2:3" ht="15.75" customHeight="1" x14ac:dyDescent="0.25">
      <c r="B678" s="27"/>
      <c r="C678" s="27"/>
    </row>
    <row r="679" spans="2:3" ht="15.75" customHeight="1" x14ac:dyDescent="0.25">
      <c r="B679" s="27"/>
      <c r="C679" s="27"/>
    </row>
    <row r="680" spans="2:3" ht="15.75" customHeight="1" x14ac:dyDescent="0.25">
      <c r="B680" s="27"/>
      <c r="C680" s="27"/>
    </row>
    <row r="681" spans="2:3" ht="15.75" customHeight="1" x14ac:dyDescent="0.25">
      <c r="B681" s="27"/>
      <c r="C681" s="27"/>
    </row>
    <row r="682" spans="2:3" ht="15.75" customHeight="1" x14ac:dyDescent="0.25">
      <c r="B682" s="27"/>
      <c r="C682" s="27"/>
    </row>
    <row r="683" spans="2:3" ht="15.75" customHeight="1" x14ac:dyDescent="0.25">
      <c r="B683" s="27"/>
      <c r="C683" s="27"/>
    </row>
    <row r="684" spans="2:3" ht="15.75" customHeight="1" x14ac:dyDescent="0.25">
      <c r="B684" s="27"/>
      <c r="C684" s="27"/>
    </row>
    <row r="685" spans="2:3" ht="15.75" customHeight="1" x14ac:dyDescent="0.25">
      <c r="B685" s="27"/>
      <c r="C685" s="27"/>
    </row>
    <row r="686" spans="2:3" ht="15.75" customHeight="1" x14ac:dyDescent="0.25">
      <c r="B686" s="27"/>
      <c r="C686" s="27"/>
    </row>
    <row r="687" spans="2:3" ht="15.75" customHeight="1" x14ac:dyDescent="0.25">
      <c r="B687" s="27"/>
      <c r="C687" s="27"/>
    </row>
    <row r="688" spans="2:3" ht="15.75" customHeight="1" x14ac:dyDescent="0.25">
      <c r="B688" s="27"/>
      <c r="C688" s="27"/>
    </row>
    <row r="689" spans="2:3" ht="15.75" customHeight="1" x14ac:dyDescent="0.25">
      <c r="B689" s="27"/>
      <c r="C689" s="27"/>
    </row>
    <row r="690" spans="2:3" ht="15.75" customHeight="1" x14ac:dyDescent="0.25">
      <c r="B690" s="27"/>
      <c r="C690" s="27"/>
    </row>
    <row r="691" spans="2:3" ht="15.75" customHeight="1" x14ac:dyDescent="0.25">
      <c r="B691" s="27"/>
      <c r="C691" s="27"/>
    </row>
    <row r="692" spans="2:3" ht="15.75" customHeight="1" x14ac:dyDescent="0.25">
      <c r="B692" s="27"/>
      <c r="C692" s="27"/>
    </row>
    <row r="693" spans="2:3" ht="15.75" customHeight="1" x14ac:dyDescent="0.25">
      <c r="B693" s="27"/>
      <c r="C693" s="27"/>
    </row>
    <row r="694" spans="2:3" ht="15.75" customHeight="1" x14ac:dyDescent="0.25">
      <c r="B694" s="27"/>
      <c r="C694" s="27"/>
    </row>
    <row r="695" spans="2:3" ht="15.75" customHeight="1" x14ac:dyDescent="0.25">
      <c r="B695" s="27"/>
      <c r="C695" s="27"/>
    </row>
    <row r="696" spans="2:3" ht="15.75" customHeight="1" x14ac:dyDescent="0.25">
      <c r="B696" s="27"/>
      <c r="C696" s="27"/>
    </row>
    <row r="697" spans="2:3" ht="15.75" customHeight="1" x14ac:dyDescent="0.25">
      <c r="B697" s="27"/>
      <c r="C697" s="27"/>
    </row>
    <row r="698" spans="2:3" ht="15.75" customHeight="1" x14ac:dyDescent="0.25">
      <c r="B698" s="27"/>
      <c r="C698" s="27"/>
    </row>
    <row r="699" spans="2:3" ht="15.75" customHeight="1" x14ac:dyDescent="0.25">
      <c r="B699" s="27"/>
      <c r="C699" s="27"/>
    </row>
    <row r="700" spans="2:3" ht="15.75" customHeight="1" x14ac:dyDescent="0.25">
      <c r="B700" s="27"/>
      <c r="C700" s="27"/>
    </row>
    <row r="701" spans="2:3" ht="15.75" customHeight="1" x14ac:dyDescent="0.25">
      <c r="B701" s="27"/>
      <c r="C701" s="27"/>
    </row>
    <row r="702" spans="2:3" ht="15.75" customHeight="1" x14ac:dyDescent="0.25">
      <c r="B702" s="27"/>
      <c r="C702" s="27"/>
    </row>
    <row r="703" spans="2:3" ht="15.75" customHeight="1" x14ac:dyDescent="0.25">
      <c r="B703" s="27"/>
      <c r="C703" s="27"/>
    </row>
    <row r="704" spans="2:3" ht="15.75" customHeight="1" x14ac:dyDescent="0.25">
      <c r="B704" s="27"/>
      <c r="C704" s="27"/>
    </row>
    <row r="705" spans="2:3" ht="15.75" customHeight="1" x14ac:dyDescent="0.25">
      <c r="B705" s="27"/>
      <c r="C705" s="27"/>
    </row>
    <row r="706" spans="2:3" ht="15.75" customHeight="1" x14ac:dyDescent="0.25">
      <c r="B706" s="27"/>
      <c r="C706" s="27"/>
    </row>
    <row r="707" spans="2:3" ht="15.75" customHeight="1" x14ac:dyDescent="0.25">
      <c r="B707" s="27"/>
      <c r="C707" s="27"/>
    </row>
    <row r="708" spans="2:3" ht="15.75" customHeight="1" x14ac:dyDescent="0.25">
      <c r="B708" s="27"/>
      <c r="C708" s="27"/>
    </row>
    <row r="709" spans="2:3" ht="15.75" customHeight="1" x14ac:dyDescent="0.25">
      <c r="B709" s="27"/>
      <c r="C709" s="27"/>
    </row>
    <row r="710" spans="2:3" ht="15.75" customHeight="1" x14ac:dyDescent="0.25">
      <c r="B710" s="27"/>
      <c r="C710" s="27"/>
    </row>
    <row r="711" spans="2:3" ht="15.75" customHeight="1" x14ac:dyDescent="0.25">
      <c r="B711" s="27"/>
      <c r="C711" s="27"/>
    </row>
    <row r="712" spans="2:3" ht="15.75" customHeight="1" x14ac:dyDescent="0.25">
      <c r="B712" s="27"/>
      <c r="C712" s="27"/>
    </row>
    <row r="713" spans="2:3" ht="15.75" customHeight="1" x14ac:dyDescent="0.25">
      <c r="B713" s="27"/>
      <c r="C713" s="27"/>
    </row>
    <row r="714" spans="2:3" ht="15.75" customHeight="1" x14ac:dyDescent="0.25">
      <c r="B714" s="27"/>
      <c r="C714" s="27"/>
    </row>
    <row r="715" spans="2:3" ht="15.75" customHeight="1" x14ac:dyDescent="0.25">
      <c r="B715" s="27"/>
      <c r="C715" s="27"/>
    </row>
    <row r="716" spans="2:3" ht="15.75" customHeight="1" x14ac:dyDescent="0.25">
      <c r="B716" s="27"/>
      <c r="C716" s="27"/>
    </row>
    <row r="717" spans="2:3" ht="15.75" customHeight="1" x14ac:dyDescent="0.25">
      <c r="B717" s="27"/>
      <c r="C717" s="27"/>
    </row>
    <row r="718" spans="2:3" ht="15.75" customHeight="1" x14ac:dyDescent="0.25">
      <c r="B718" s="27"/>
      <c r="C718" s="27"/>
    </row>
    <row r="719" spans="2:3" ht="15.75" customHeight="1" x14ac:dyDescent="0.25">
      <c r="B719" s="27"/>
      <c r="C719" s="27"/>
    </row>
    <row r="720" spans="2:3" ht="15.75" customHeight="1" x14ac:dyDescent="0.25">
      <c r="B720" s="27"/>
      <c r="C720" s="27"/>
    </row>
    <row r="721" spans="2:3" ht="15.75" customHeight="1" x14ac:dyDescent="0.25">
      <c r="B721" s="27"/>
      <c r="C721" s="27"/>
    </row>
    <row r="722" spans="2:3" ht="15.75" customHeight="1" x14ac:dyDescent="0.25">
      <c r="B722" s="27"/>
      <c r="C722" s="27"/>
    </row>
    <row r="723" spans="2:3" ht="15.75" customHeight="1" x14ac:dyDescent="0.25">
      <c r="B723" s="27"/>
      <c r="C723" s="27"/>
    </row>
    <row r="724" spans="2:3" ht="15.75" customHeight="1" x14ac:dyDescent="0.25">
      <c r="B724" s="27"/>
      <c r="C724" s="27"/>
    </row>
    <row r="725" spans="2:3" ht="15.75" customHeight="1" x14ac:dyDescent="0.25">
      <c r="B725" s="27"/>
      <c r="C725" s="27"/>
    </row>
    <row r="726" spans="2:3" ht="15.75" customHeight="1" x14ac:dyDescent="0.25">
      <c r="B726" s="27"/>
      <c r="C726" s="27"/>
    </row>
    <row r="727" spans="2:3" ht="15.75" customHeight="1" x14ac:dyDescent="0.25">
      <c r="B727" s="27"/>
      <c r="C727" s="27"/>
    </row>
    <row r="728" spans="2:3" ht="15.75" customHeight="1" x14ac:dyDescent="0.25">
      <c r="B728" s="27"/>
      <c r="C728" s="27"/>
    </row>
    <row r="729" spans="2:3" ht="15.75" customHeight="1" x14ac:dyDescent="0.25">
      <c r="B729" s="27"/>
      <c r="C729" s="27"/>
    </row>
    <row r="730" spans="2:3" ht="15.75" customHeight="1" x14ac:dyDescent="0.25">
      <c r="B730" s="27"/>
      <c r="C730" s="27"/>
    </row>
    <row r="731" spans="2:3" ht="15.75" customHeight="1" x14ac:dyDescent="0.25">
      <c r="B731" s="27"/>
      <c r="C731" s="27"/>
    </row>
    <row r="732" spans="2:3" ht="15.75" customHeight="1" x14ac:dyDescent="0.25">
      <c r="B732" s="27"/>
      <c r="C732" s="27"/>
    </row>
    <row r="733" spans="2:3" ht="15.75" customHeight="1" x14ac:dyDescent="0.25">
      <c r="B733" s="27"/>
      <c r="C733" s="27"/>
    </row>
    <row r="734" spans="2:3" ht="15.75" customHeight="1" x14ac:dyDescent="0.25">
      <c r="B734" s="27"/>
      <c r="C734" s="27"/>
    </row>
    <row r="735" spans="2:3" ht="15.75" customHeight="1" x14ac:dyDescent="0.25">
      <c r="B735" s="27"/>
      <c r="C735" s="27"/>
    </row>
    <row r="736" spans="2:3" ht="15.75" customHeight="1" x14ac:dyDescent="0.25">
      <c r="B736" s="27"/>
      <c r="C736" s="27"/>
    </row>
    <row r="737" spans="2:3" ht="15.75" customHeight="1" x14ac:dyDescent="0.25">
      <c r="B737" s="27"/>
      <c r="C737" s="27"/>
    </row>
    <row r="738" spans="2:3" ht="15.75" customHeight="1" x14ac:dyDescent="0.25">
      <c r="B738" s="27"/>
      <c r="C738" s="27"/>
    </row>
    <row r="739" spans="2:3" ht="15.75" customHeight="1" x14ac:dyDescent="0.25">
      <c r="B739" s="27"/>
      <c r="C739" s="27"/>
    </row>
    <row r="740" spans="2:3" ht="15.75" customHeight="1" x14ac:dyDescent="0.25">
      <c r="B740" s="27"/>
      <c r="C740" s="27"/>
    </row>
    <row r="741" spans="2:3" ht="15.75" customHeight="1" x14ac:dyDescent="0.25">
      <c r="B741" s="27"/>
      <c r="C741" s="27"/>
    </row>
    <row r="742" spans="2:3" ht="15.75" customHeight="1" x14ac:dyDescent="0.25">
      <c r="B742" s="27"/>
      <c r="C742" s="27"/>
    </row>
    <row r="743" spans="2:3" ht="15.75" customHeight="1" x14ac:dyDescent="0.25">
      <c r="B743" s="27"/>
      <c r="C743" s="27"/>
    </row>
    <row r="744" spans="2:3" ht="15.75" customHeight="1" x14ac:dyDescent="0.25">
      <c r="B744" s="27"/>
      <c r="C744" s="27"/>
    </row>
    <row r="745" spans="2:3" ht="15.75" customHeight="1" x14ac:dyDescent="0.25">
      <c r="B745" s="27"/>
      <c r="C745" s="27"/>
    </row>
    <row r="746" spans="2:3" ht="15.75" customHeight="1" x14ac:dyDescent="0.25">
      <c r="B746" s="27"/>
      <c r="C746" s="27"/>
    </row>
    <row r="747" spans="2:3" ht="15.75" customHeight="1" x14ac:dyDescent="0.25">
      <c r="B747" s="27"/>
      <c r="C747" s="27"/>
    </row>
    <row r="748" spans="2:3" ht="15.75" customHeight="1" x14ac:dyDescent="0.25">
      <c r="B748" s="27"/>
      <c r="C748" s="27"/>
    </row>
    <row r="749" spans="2:3" ht="15.75" customHeight="1" x14ac:dyDescent="0.25">
      <c r="B749" s="27"/>
      <c r="C749" s="27"/>
    </row>
    <row r="750" spans="2:3" ht="15.75" customHeight="1" x14ac:dyDescent="0.25">
      <c r="B750" s="27"/>
      <c r="C750" s="27"/>
    </row>
    <row r="751" spans="2:3" ht="15.75" customHeight="1" x14ac:dyDescent="0.25">
      <c r="B751" s="27"/>
      <c r="C751" s="27"/>
    </row>
    <row r="752" spans="2:3" ht="15.75" customHeight="1" x14ac:dyDescent="0.25">
      <c r="B752" s="27"/>
      <c r="C752" s="27"/>
    </row>
    <row r="753" spans="2:3" ht="15.75" customHeight="1" x14ac:dyDescent="0.25">
      <c r="B753" s="27"/>
      <c r="C753" s="27"/>
    </row>
    <row r="754" spans="2:3" ht="15.75" customHeight="1" x14ac:dyDescent="0.25">
      <c r="B754" s="27"/>
      <c r="C754" s="27"/>
    </row>
    <row r="755" spans="2:3" ht="15.75" customHeight="1" x14ac:dyDescent="0.25">
      <c r="B755" s="27"/>
      <c r="C755" s="27"/>
    </row>
    <row r="756" spans="2:3" ht="15.75" customHeight="1" x14ac:dyDescent="0.25">
      <c r="B756" s="27"/>
      <c r="C756" s="27"/>
    </row>
    <row r="757" spans="2:3" ht="15.75" customHeight="1" x14ac:dyDescent="0.25">
      <c r="B757" s="27"/>
      <c r="C757" s="27"/>
    </row>
    <row r="758" spans="2:3" ht="15.75" customHeight="1" x14ac:dyDescent="0.25">
      <c r="B758" s="27"/>
      <c r="C758" s="27"/>
    </row>
    <row r="759" spans="2:3" ht="15.75" customHeight="1" x14ac:dyDescent="0.25">
      <c r="B759" s="27"/>
      <c r="C759" s="27"/>
    </row>
    <row r="760" spans="2:3" ht="15.75" customHeight="1" x14ac:dyDescent="0.25">
      <c r="B760" s="27"/>
      <c r="C760" s="27"/>
    </row>
    <row r="761" spans="2:3" ht="15.75" customHeight="1" x14ac:dyDescent="0.25">
      <c r="B761" s="27"/>
      <c r="C761" s="27"/>
    </row>
    <row r="762" spans="2:3" ht="15.75" customHeight="1" x14ac:dyDescent="0.25">
      <c r="B762" s="27"/>
      <c r="C762" s="27"/>
    </row>
    <row r="763" spans="2:3" ht="15.75" customHeight="1" x14ac:dyDescent="0.25">
      <c r="B763" s="27"/>
      <c r="C763" s="27"/>
    </row>
    <row r="764" spans="2:3" ht="15.75" customHeight="1" x14ac:dyDescent="0.25">
      <c r="B764" s="27"/>
      <c r="C764" s="27"/>
    </row>
    <row r="765" spans="2:3" ht="15.75" customHeight="1" x14ac:dyDescent="0.25">
      <c r="B765" s="27"/>
      <c r="C765" s="27"/>
    </row>
    <row r="766" spans="2:3" ht="15.75" customHeight="1" x14ac:dyDescent="0.25">
      <c r="B766" s="27"/>
      <c r="C766" s="27"/>
    </row>
    <row r="767" spans="2:3" ht="15.75" customHeight="1" x14ac:dyDescent="0.25">
      <c r="B767" s="27"/>
      <c r="C767" s="27"/>
    </row>
    <row r="768" spans="2:3" ht="15.75" customHeight="1" x14ac:dyDescent="0.25">
      <c r="B768" s="27"/>
      <c r="C768" s="27"/>
    </row>
    <row r="769" spans="2:3" ht="15.75" customHeight="1" x14ac:dyDescent="0.25">
      <c r="B769" s="27"/>
      <c r="C769" s="27"/>
    </row>
    <row r="770" spans="2:3" ht="15.75" customHeight="1" x14ac:dyDescent="0.25">
      <c r="B770" s="27"/>
      <c r="C770" s="27"/>
    </row>
    <row r="771" spans="2:3" ht="15.75" customHeight="1" x14ac:dyDescent="0.25">
      <c r="B771" s="27"/>
      <c r="C771" s="27"/>
    </row>
    <row r="772" spans="2:3" ht="15.75" customHeight="1" x14ac:dyDescent="0.25">
      <c r="B772" s="27"/>
      <c r="C772" s="27"/>
    </row>
    <row r="773" spans="2:3" ht="15.75" customHeight="1" x14ac:dyDescent="0.25">
      <c r="B773" s="27"/>
      <c r="C773" s="27"/>
    </row>
    <row r="774" spans="2:3" ht="15.75" customHeight="1" x14ac:dyDescent="0.25">
      <c r="B774" s="27"/>
      <c r="C774" s="27"/>
    </row>
    <row r="775" spans="2:3" ht="15.75" customHeight="1" x14ac:dyDescent="0.25">
      <c r="B775" s="27"/>
      <c r="C775" s="27"/>
    </row>
    <row r="776" spans="2:3" ht="15.75" customHeight="1" x14ac:dyDescent="0.25">
      <c r="B776" s="27"/>
      <c r="C776" s="27"/>
    </row>
    <row r="777" spans="2:3" ht="15.75" customHeight="1" x14ac:dyDescent="0.25">
      <c r="B777" s="27"/>
      <c r="C777" s="27"/>
    </row>
    <row r="778" spans="2:3" ht="15.75" customHeight="1" x14ac:dyDescent="0.25">
      <c r="B778" s="27"/>
      <c r="C778" s="27"/>
    </row>
    <row r="779" spans="2:3" ht="15.75" customHeight="1" x14ac:dyDescent="0.25">
      <c r="B779" s="27"/>
      <c r="C779" s="27"/>
    </row>
    <row r="780" spans="2:3" ht="15.75" customHeight="1" x14ac:dyDescent="0.25">
      <c r="B780" s="27"/>
      <c r="C780" s="27"/>
    </row>
    <row r="781" spans="2:3" ht="15.75" customHeight="1" x14ac:dyDescent="0.25">
      <c r="B781" s="27"/>
      <c r="C781" s="27"/>
    </row>
    <row r="782" spans="2:3" ht="15.75" customHeight="1" x14ac:dyDescent="0.25">
      <c r="B782" s="27"/>
      <c r="C782" s="27"/>
    </row>
    <row r="783" spans="2:3" ht="15.75" customHeight="1" x14ac:dyDescent="0.25">
      <c r="B783" s="27"/>
      <c r="C783" s="27"/>
    </row>
    <row r="784" spans="2:3" ht="15.75" customHeight="1" x14ac:dyDescent="0.25">
      <c r="B784" s="27"/>
      <c r="C784" s="27"/>
    </row>
    <row r="785" spans="2:3" ht="15.75" customHeight="1" x14ac:dyDescent="0.25">
      <c r="B785" s="27"/>
      <c r="C785" s="27"/>
    </row>
    <row r="786" spans="2:3" ht="15.75" customHeight="1" x14ac:dyDescent="0.25">
      <c r="B786" s="27"/>
      <c r="C786" s="27"/>
    </row>
    <row r="787" spans="2:3" ht="15.75" customHeight="1" x14ac:dyDescent="0.25">
      <c r="B787" s="27"/>
      <c r="C787" s="27"/>
    </row>
    <row r="788" spans="2:3" ht="15.75" customHeight="1" x14ac:dyDescent="0.25">
      <c r="B788" s="27"/>
      <c r="C788" s="27"/>
    </row>
    <row r="789" spans="2:3" ht="15.75" customHeight="1" x14ac:dyDescent="0.25">
      <c r="B789" s="27"/>
      <c r="C789" s="27"/>
    </row>
    <row r="790" spans="2:3" ht="15.75" customHeight="1" x14ac:dyDescent="0.25">
      <c r="B790" s="27"/>
      <c r="C790" s="27"/>
    </row>
    <row r="791" spans="2:3" ht="15.75" customHeight="1" x14ac:dyDescent="0.25">
      <c r="B791" s="27"/>
      <c r="C791" s="27"/>
    </row>
    <row r="792" spans="2:3" ht="15.75" customHeight="1" x14ac:dyDescent="0.25">
      <c r="B792" s="27"/>
      <c r="C792" s="27"/>
    </row>
    <row r="793" spans="2:3" ht="15.75" customHeight="1" x14ac:dyDescent="0.25">
      <c r="B793" s="27"/>
      <c r="C793" s="27"/>
    </row>
    <row r="794" spans="2:3" ht="15.75" customHeight="1" x14ac:dyDescent="0.25">
      <c r="B794" s="27"/>
      <c r="C794" s="27"/>
    </row>
    <row r="795" spans="2:3" ht="15.75" customHeight="1" x14ac:dyDescent="0.25">
      <c r="B795" s="27"/>
      <c r="C795" s="27"/>
    </row>
    <row r="796" spans="2:3" ht="15.75" customHeight="1" x14ac:dyDescent="0.25">
      <c r="B796" s="27"/>
      <c r="C796" s="27"/>
    </row>
    <row r="797" spans="2:3" ht="15.75" customHeight="1" x14ac:dyDescent="0.25">
      <c r="B797" s="27"/>
      <c r="C797" s="27"/>
    </row>
    <row r="798" spans="2:3" ht="15.75" customHeight="1" x14ac:dyDescent="0.25">
      <c r="B798" s="27"/>
      <c r="C798" s="27"/>
    </row>
    <row r="799" spans="2:3" ht="15.75" customHeight="1" x14ac:dyDescent="0.25">
      <c r="B799" s="27"/>
      <c r="C799" s="27"/>
    </row>
    <row r="800" spans="2:3" ht="15.75" customHeight="1" x14ac:dyDescent="0.25">
      <c r="B800" s="27"/>
      <c r="C800" s="27"/>
    </row>
    <row r="801" spans="2:3" ht="15.75" customHeight="1" x14ac:dyDescent="0.25">
      <c r="B801" s="27"/>
      <c r="C801" s="27"/>
    </row>
    <row r="802" spans="2:3" ht="15.75" customHeight="1" x14ac:dyDescent="0.25">
      <c r="B802" s="27"/>
      <c r="C802" s="27"/>
    </row>
    <row r="803" spans="2:3" ht="15.75" customHeight="1" x14ac:dyDescent="0.25">
      <c r="B803" s="27"/>
      <c r="C803" s="27"/>
    </row>
    <row r="804" spans="2:3" ht="15.75" customHeight="1" x14ac:dyDescent="0.25">
      <c r="B804" s="27"/>
      <c r="C804" s="27"/>
    </row>
    <row r="805" spans="2:3" ht="15.75" customHeight="1" x14ac:dyDescent="0.25">
      <c r="B805" s="27"/>
      <c r="C805" s="27"/>
    </row>
    <row r="806" spans="2:3" ht="15.75" customHeight="1" x14ac:dyDescent="0.25">
      <c r="B806" s="27"/>
      <c r="C806" s="27"/>
    </row>
    <row r="807" spans="2:3" ht="15.75" customHeight="1" x14ac:dyDescent="0.25">
      <c r="B807" s="27"/>
      <c r="C807" s="27"/>
    </row>
    <row r="808" spans="2:3" ht="15.75" customHeight="1" x14ac:dyDescent="0.25">
      <c r="B808" s="27"/>
      <c r="C808" s="27"/>
    </row>
    <row r="809" spans="2:3" ht="15.75" customHeight="1" x14ac:dyDescent="0.25">
      <c r="B809" s="27"/>
      <c r="C809" s="27"/>
    </row>
    <row r="810" spans="2:3" ht="15.75" customHeight="1" x14ac:dyDescent="0.25">
      <c r="B810" s="27"/>
      <c r="C810" s="27"/>
    </row>
    <row r="811" spans="2:3" ht="15.75" customHeight="1" x14ac:dyDescent="0.25">
      <c r="B811" s="27"/>
      <c r="C811" s="27"/>
    </row>
    <row r="812" spans="2:3" ht="15.75" customHeight="1" x14ac:dyDescent="0.25">
      <c r="B812" s="27"/>
      <c r="C812" s="27"/>
    </row>
    <row r="813" spans="2:3" ht="15.75" customHeight="1" x14ac:dyDescent="0.25">
      <c r="B813" s="27"/>
      <c r="C813" s="27"/>
    </row>
    <row r="814" spans="2:3" ht="15.75" customHeight="1" x14ac:dyDescent="0.25">
      <c r="B814" s="27"/>
      <c r="C814" s="27"/>
    </row>
    <row r="815" spans="2:3" ht="15.75" customHeight="1" x14ac:dyDescent="0.25">
      <c r="B815" s="27"/>
      <c r="C815" s="27"/>
    </row>
    <row r="816" spans="2:3" ht="15.75" customHeight="1" x14ac:dyDescent="0.25">
      <c r="B816" s="27"/>
      <c r="C816" s="27"/>
    </row>
    <row r="817" spans="2:3" ht="15.75" customHeight="1" x14ac:dyDescent="0.25">
      <c r="B817" s="27"/>
      <c r="C817" s="27"/>
    </row>
    <row r="818" spans="2:3" ht="15.75" customHeight="1" x14ac:dyDescent="0.25">
      <c r="B818" s="27"/>
      <c r="C818" s="27"/>
    </row>
    <row r="819" spans="2:3" ht="15.75" customHeight="1" x14ac:dyDescent="0.25">
      <c r="B819" s="27"/>
      <c r="C819" s="27"/>
    </row>
    <row r="820" spans="2:3" ht="15.75" customHeight="1" x14ac:dyDescent="0.25">
      <c r="B820" s="27"/>
      <c r="C820" s="27"/>
    </row>
    <row r="821" spans="2:3" ht="15.75" customHeight="1" x14ac:dyDescent="0.25">
      <c r="B821" s="27"/>
      <c r="C821" s="27"/>
    </row>
    <row r="822" spans="2:3" ht="15.75" customHeight="1" x14ac:dyDescent="0.25">
      <c r="B822" s="27"/>
      <c r="C822" s="27"/>
    </row>
    <row r="823" spans="2:3" ht="15.75" customHeight="1" x14ac:dyDescent="0.25">
      <c r="B823" s="27"/>
      <c r="C823" s="27"/>
    </row>
    <row r="824" spans="2:3" ht="15.75" customHeight="1" x14ac:dyDescent="0.25">
      <c r="B824" s="27"/>
      <c r="C824" s="27"/>
    </row>
    <row r="825" spans="2:3" ht="15.75" customHeight="1" x14ac:dyDescent="0.25">
      <c r="B825" s="27"/>
      <c r="C825" s="27"/>
    </row>
    <row r="826" spans="2:3" ht="15.75" customHeight="1" x14ac:dyDescent="0.25">
      <c r="B826" s="27"/>
      <c r="C826" s="27"/>
    </row>
    <row r="827" spans="2:3" ht="15.75" customHeight="1" x14ac:dyDescent="0.25">
      <c r="B827" s="27"/>
      <c r="C827" s="27"/>
    </row>
    <row r="828" spans="2:3" ht="15.75" customHeight="1" x14ac:dyDescent="0.25">
      <c r="B828" s="27"/>
      <c r="C828" s="27"/>
    </row>
    <row r="829" spans="2:3" ht="15.75" customHeight="1" x14ac:dyDescent="0.25">
      <c r="B829" s="27"/>
      <c r="C829" s="27"/>
    </row>
    <row r="830" spans="2:3" ht="15.75" customHeight="1" x14ac:dyDescent="0.25">
      <c r="B830" s="27"/>
      <c r="C830" s="27"/>
    </row>
    <row r="831" spans="2:3" ht="15.75" customHeight="1" x14ac:dyDescent="0.25">
      <c r="B831" s="27"/>
      <c r="C831" s="27"/>
    </row>
    <row r="832" spans="2:3" ht="15.75" customHeight="1" x14ac:dyDescent="0.25">
      <c r="B832" s="27"/>
      <c r="C832" s="27"/>
    </row>
    <row r="833" spans="2:3" ht="15.75" customHeight="1" x14ac:dyDescent="0.25">
      <c r="B833" s="27"/>
      <c r="C833" s="27"/>
    </row>
    <row r="834" spans="2:3" ht="15.75" customHeight="1" x14ac:dyDescent="0.25">
      <c r="B834" s="27"/>
      <c r="C834" s="27"/>
    </row>
    <row r="835" spans="2:3" ht="15.75" customHeight="1" x14ac:dyDescent="0.25">
      <c r="B835" s="27"/>
      <c r="C835" s="27"/>
    </row>
    <row r="836" spans="2:3" ht="15.75" customHeight="1" x14ac:dyDescent="0.25">
      <c r="B836" s="27"/>
      <c r="C836" s="27"/>
    </row>
    <row r="837" spans="2:3" ht="15.75" customHeight="1" x14ac:dyDescent="0.25">
      <c r="B837" s="27"/>
      <c r="C837" s="27"/>
    </row>
    <row r="838" spans="2:3" ht="15.75" customHeight="1" x14ac:dyDescent="0.25">
      <c r="B838" s="27"/>
      <c r="C838" s="27"/>
    </row>
    <row r="839" spans="2:3" ht="15.75" customHeight="1" x14ac:dyDescent="0.25">
      <c r="B839" s="27"/>
      <c r="C839" s="27"/>
    </row>
    <row r="840" spans="2:3" ht="15.75" customHeight="1" x14ac:dyDescent="0.25">
      <c r="B840" s="27"/>
      <c r="C840" s="27"/>
    </row>
    <row r="841" spans="2:3" ht="15.75" customHeight="1" x14ac:dyDescent="0.25">
      <c r="B841" s="27"/>
      <c r="C841" s="27"/>
    </row>
    <row r="842" spans="2:3" ht="15.75" customHeight="1" x14ac:dyDescent="0.25">
      <c r="B842" s="27"/>
      <c r="C842" s="27"/>
    </row>
    <row r="843" spans="2:3" ht="15.75" customHeight="1" x14ac:dyDescent="0.25">
      <c r="B843" s="27"/>
      <c r="C843" s="27"/>
    </row>
    <row r="844" spans="2:3" ht="15.75" customHeight="1" x14ac:dyDescent="0.25">
      <c r="B844" s="27"/>
      <c r="C844" s="27"/>
    </row>
    <row r="845" spans="2:3" ht="15.75" customHeight="1" x14ac:dyDescent="0.25">
      <c r="B845" s="27"/>
      <c r="C845" s="27"/>
    </row>
    <row r="846" spans="2:3" ht="15.75" customHeight="1" x14ac:dyDescent="0.25">
      <c r="B846" s="27"/>
      <c r="C846" s="27"/>
    </row>
    <row r="847" spans="2:3" ht="15.75" customHeight="1" x14ac:dyDescent="0.25">
      <c r="B847" s="27"/>
      <c r="C847" s="27"/>
    </row>
    <row r="848" spans="2:3" ht="15.75" customHeight="1" x14ac:dyDescent="0.25">
      <c r="B848" s="27"/>
      <c r="C848" s="27"/>
    </row>
    <row r="849" spans="2:3" ht="15.75" customHeight="1" x14ac:dyDescent="0.25">
      <c r="B849" s="27"/>
      <c r="C849" s="27"/>
    </row>
    <row r="850" spans="2:3" ht="15.75" customHeight="1" x14ac:dyDescent="0.25">
      <c r="B850" s="27"/>
      <c r="C850" s="27"/>
    </row>
    <row r="851" spans="2:3" ht="15.75" customHeight="1" x14ac:dyDescent="0.25">
      <c r="B851" s="27"/>
      <c r="C851" s="27"/>
    </row>
    <row r="852" spans="2:3" ht="15.75" customHeight="1" x14ac:dyDescent="0.25">
      <c r="B852" s="27"/>
      <c r="C852" s="27"/>
    </row>
    <row r="853" spans="2:3" ht="15.75" customHeight="1" x14ac:dyDescent="0.25">
      <c r="B853" s="27"/>
      <c r="C853" s="27"/>
    </row>
    <row r="854" spans="2:3" ht="15.75" customHeight="1" x14ac:dyDescent="0.25">
      <c r="B854" s="27"/>
      <c r="C854" s="27"/>
    </row>
    <row r="855" spans="2:3" ht="15.75" customHeight="1" x14ac:dyDescent="0.25">
      <c r="B855" s="27"/>
      <c r="C855" s="27"/>
    </row>
    <row r="856" spans="2:3" ht="15.75" customHeight="1" x14ac:dyDescent="0.25">
      <c r="B856" s="27"/>
      <c r="C856" s="27"/>
    </row>
    <row r="857" spans="2:3" ht="15.75" customHeight="1" x14ac:dyDescent="0.25">
      <c r="B857" s="27"/>
      <c r="C857" s="27"/>
    </row>
    <row r="858" spans="2:3" ht="15.75" customHeight="1" x14ac:dyDescent="0.25">
      <c r="B858" s="27"/>
      <c r="C858" s="27"/>
    </row>
    <row r="859" spans="2:3" ht="15.75" customHeight="1" x14ac:dyDescent="0.25">
      <c r="B859" s="27"/>
      <c r="C859" s="27"/>
    </row>
    <row r="860" spans="2:3" ht="15.75" customHeight="1" x14ac:dyDescent="0.25">
      <c r="B860" s="27"/>
      <c r="C860" s="27"/>
    </row>
    <row r="861" spans="2:3" ht="15.75" customHeight="1" x14ac:dyDescent="0.25">
      <c r="B861" s="27"/>
      <c r="C861" s="27"/>
    </row>
    <row r="862" spans="2:3" ht="15.75" customHeight="1" x14ac:dyDescent="0.25">
      <c r="B862" s="27"/>
      <c r="C862" s="27"/>
    </row>
    <row r="863" spans="2:3" ht="15.75" customHeight="1" x14ac:dyDescent="0.25">
      <c r="B863" s="27"/>
      <c r="C863" s="27"/>
    </row>
    <row r="864" spans="2:3" ht="15.75" customHeight="1" x14ac:dyDescent="0.25">
      <c r="B864" s="27"/>
      <c r="C864" s="27"/>
    </row>
    <row r="865" spans="2:3" ht="15.75" customHeight="1" x14ac:dyDescent="0.25">
      <c r="B865" s="27"/>
      <c r="C865" s="27"/>
    </row>
    <row r="866" spans="2:3" ht="15.75" customHeight="1" x14ac:dyDescent="0.25">
      <c r="B866" s="27"/>
      <c r="C866" s="27"/>
    </row>
    <row r="867" spans="2:3" ht="15.75" customHeight="1" x14ac:dyDescent="0.25">
      <c r="B867" s="27"/>
      <c r="C867" s="27"/>
    </row>
    <row r="868" spans="2:3" ht="15.75" customHeight="1" x14ac:dyDescent="0.25">
      <c r="B868" s="27"/>
      <c r="C868" s="27"/>
    </row>
    <row r="869" spans="2:3" ht="15.75" customHeight="1" x14ac:dyDescent="0.25">
      <c r="B869" s="27"/>
      <c r="C869" s="27"/>
    </row>
    <row r="870" spans="2:3" ht="15.75" customHeight="1" x14ac:dyDescent="0.25">
      <c r="B870" s="27"/>
      <c r="C870" s="27"/>
    </row>
    <row r="871" spans="2:3" ht="15.75" customHeight="1" x14ac:dyDescent="0.25">
      <c r="B871" s="27"/>
      <c r="C871" s="27"/>
    </row>
    <row r="872" spans="2:3" ht="15.75" customHeight="1" x14ac:dyDescent="0.25">
      <c r="B872" s="27"/>
      <c r="C872" s="27"/>
    </row>
    <row r="873" spans="2:3" ht="15.75" customHeight="1" x14ac:dyDescent="0.25">
      <c r="B873" s="27"/>
      <c r="C873" s="27"/>
    </row>
    <row r="874" spans="2:3" ht="15.75" customHeight="1" x14ac:dyDescent="0.25">
      <c r="B874" s="27"/>
      <c r="C874" s="27"/>
    </row>
    <row r="875" spans="2:3" ht="15.75" customHeight="1" x14ac:dyDescent="0.25">
      <c r="B875" s="27"/>
      <c r="C875" s="27"/>
    </row>
    <row r="876" spans="2:3" ht="15.75" customHeight="1" x14ac:dyDescent="0.25">
      <c r="B876" s="27"/>
      <c r="C876" s="27"/>
    </row>
    <row r="877" spans="2:3" ht="15.75" customHeight="1" x14ac:dyDescent="0.25">
      <c r="B877" s="27"/>
      <c r="C877" s="27"/>
    </row>
    <row r="878" spans="2:3" ht="15.75" customHeight="1" x14ac:dyDescent="0.25">
      <c r="B878" s="27"/>
      <c r="C878" s="27"/>
    </row>
    <row r="879" spans="2:3" ht="15.75" customHeight="1" x14ac:dyDescent="0.25">
      <c r="B879" s="27"/>
      <c r="C879" s="27"/>
    </row>
    <row r="880" spans="2:3" ht="15.75" customHeight="1" x14ac:dyDescent="0.25">
      <c r="B880" s="27"/>
      <c r="C880" s="27"/>
    </row>
    <row r="881" spans="2:3" ht="15.75" customHeight="1" x14ac:dyDescent="0.25">
      <c r="B881" s="27"/>
      <c r="C881" s="27"/>
    </row>
    <row r="882" spans="2:3" ht="15.75" customHeight="1" x14ac:dyDescent="0.25">
      <c r="B882" s="27"/>
      <c r="C882" s="27"/>
    </row>
    <row r="883" spans="2:3" ht="15.75" customHeight="1" x14ac:dyDescent="0.25">
      <c r="B883" s="27"/>
      <c r="C883" s="27"/>
    </row>
    <row r="884" spans="2:3" ht="15.75" customHeight="1" x14ac:dyDescent="0.25">
      <c r="B884" s="27"/>
      <c r="C884" s="27"/>
    </row>
    <row r="885" spans="2:3" ht="15.75" customHeight="1" x14ac:dyDescent="0.25">
      <c r="B885" s="27"/>
      <c r="C885" s="27"/>
    </row>
    <row r="886" spans="2:3" ht="15.75" customHeight="1" x14ac:dyDescent="0.25">
      <c r="B886" s="27"/>
      <c r="C886" s="27"/>
    </row>
    <row r="887" spans="2:3" ht="15.75" customHeight="1" x14ac:dyDescent="0.25">
      <c r="B887" s="27"/>
      <c r="C887" s="27"/>
    </row>
    <row r="888" spans="2:3" ht="15.75" customHeight="1" x14ac:dyDescent="0.25">
      <c r="B888" s="27"/>
      <c r="C888" s="27"/>
    </row>
    <row r="889" spans="2:3" ht="15.75" customHeight="1" x14ac:dyDescent="0.25">
      <c r="B889" s="27"/>
      <c r="C889" s="27"/>
    </row>
    <row r="890" spans="2:3" ht="15.75" customHeight="1" x14ac:dyDescent="0.25">
      <c r="B890" s="27"/>
      <c r="C890" s="27"/>
    </row>
    <row r="891" spans="2:3" ht="15.75" customHeight="1" x14ac:dyDescent="0.25">
      <c r="B891" s="27"/>
      <c r="C891" s="27"/>
    </row>
    <row r="892" spans="2:3" ht="15.75" customHeight="1" x14ac:dyDescent="0.25">
      <c r="B892" s="27"/>
      <c r="C892" s="27"/>
    </row>
    <row r="893" spans="2:3" ht="15.75" customHeight="1" x14ac:dyDescent="0.25">
      <c r="B893" s="27"/>
      <c r="C893" s="27"/>
    </row>
    <row r="894" spans="2:3" ht="15.75" customHeight="1" x14ac:dyDescent="0.25">
      <c r="B894" s="27"/>
      <c r="C894" s="27"/>
    </row>
    <row r="895" spans="2:3" ht="15.75" customHeight="1" x14ac:dyDescent="0.25">
      <c r="B895" s="27"/>
      <c r="C895" s="27"/>
    </row>
    <row r="896" spans="2:3" ht="15.75" customHeight="1" x14ac:dyDescent="0.25">
      <c r="B896" s="27"/>
      <c r="C896" s="27"/>
    </row>
    <row r="897" spans="2:3" ht="15.75" customHeight="1" x14ac:dyDescent="0.25">
      <c r="B897" s="27"/>
      <c r="C897" s="27"/>
    </row>
    <row r="898" spans="2:3" ht="15.75" customHeight="1" x14ac:dyDescent="0.25">
      <c r="B898" s="27"/>
      <c r="C898" s="27"/>
    </row>
    <row r="899" spans="2:3" ht="15.75" customHeight="1" x14ac:dyDescent="0.25">
      <c r="B899" s="27"/>
      <c r="C899" s="27"/>
    </row>
    <row r="900" spans="2:3" ht="15.75" customHeight="1" x14ac:dyDescent="0.25">
      <c r="B900" s="27"/>
      <c r="C900" s="27"/>
    </row>
    <row r="901" spans="2:3" ht="15.75" customHeight="1" x14ac:dyDescent="0.25">
      <c r="B901" s="27"/>
      <c r="C901" s="27"/>
    </row>
    <row r="902" spans="2:3" ht="15.75" customHeight="1" x14ac:dyDescent="0.25">
      <c r="B902" s="27"/>
      <c r="C902" s="27"/>
    </row>
    <row r="903" spans="2:3" ht="15.75" customHeight="1" x14ac:dyDescent="0.25">
      <c r="B903" s="27"/>
      <c r="C903" s="27"/>
    </row>
    <row r="904" spans="2:3" ht="15.75" customHeight="1" x14ac:dyDescent="0.25">
      <c r="B904" s="27"/>
      <c r="C904" s="27"/>
    </row>
    <row r="905" spans="2:3" ht="15.75" customHeight="1" x14ac:dyDescent="0.25">
      <c r="B905" s="27"/>
      <c r="C905" s="27"/>
    </row>
    <row r="906" spans="2:3" ht="15.75" customHeight="1" x14ac:dyDescent="0.25">
      <c r="B906" s="27"/>
      <c r="C906" s="27"/>
    </row>
    <row r="907" spans="2:3" ht="15.75" customHeight="1" x14ac:dyDescent="0.25">
      <c r="B907" s="27"/>
      <c r="C907" s="27"/>
    </row>
    <row r="908" spans="2:3" ht="15.75" customHeight="1" x14ac:dyDescent="0.25">
      <c r="B908" s="27"/>
      <c r="C908" s="27"/>
    </row>
    <row r="909" spans="2:3" ht="15.75" customHeight="1" x14ac:dyDescent="0.25">
      <c r="B909" s="27"/>
      <c r="C909" s="27"/>
    </row>
    <row r="910" spans="2:3" ht="15.75" customHeight="1" x14ac:dyDescent="0.25">
      <c r="B910" s="27"/>
      <c r="C910" s="27"/>
    </row>
    <row r="911" spans="2:3" ht="15.75" customHeight="1" x14ac:dyDescent="0.25">
      <c r="B911" s="27"/>
      <c r="C911" s="27"/>
    </row>
    <row r="912" spans="2:3" ht="15.75" customHeight="1" x14ac:dyDescent="0.25">
      <c r="B912" s="27"/>
      <c r="C912" s="27"/>
    </row>
    <row r="913" spans="2:3" ht="15.75" customHeight="1" x14ac:dyDescent="0.25">
      <c r="B913" s="27"/>
      <c r="C913" s="27"/>
    </row>
    <row r="914" spans="2:3" ht="15.75" customHeight="1" x14ac:dyDescent="0.25">
      <c r="B914" s="27"/>
      <c r="C914" s="27"/>
    </row>
    <row r="915" spans="2:3" ht="15.75" customHeight="1" x14ac:dyDescent="0.25">
      <c r="B915" s="27"/>
      <c r="C915" s="27"/>
    </row>
    <row r="916" spans="2:3" ht="15.75" customHeight="1" x14ac:dyDescent="0.25">
      <c r="B916" s="27"/>
      <c r="C916" s="27"/>
    </row>
    <row r="917" spans="2:3" ht="15.75" customHeight="1" x14ac:dyDescent="0.25">
      <c r="B917" s="27"/>
      <c r="C917" s="27"/>
    </row>
    <row r="918" spans="2:3" ht="15.75" customHeight="1" x14ac:dyDescent="0.25">
      <c r="B918" s="27"/>
      <c r="C918" s="27"/>
    </row>
    <row r="919" spans="2:3" ht="15.75" customHeight="1" x14ac:dyDescent="0.25">
      <c r="B919" s="27"/>
      <c r="C919" s="27"/>
    </row>
    <row r="920" spans="2:3" ht="15.75" customHeight="1" x14ac:dyDescent="0.25">
      <c r="B920" s="27"/>
      <c r="C920" s="27"/>
    </row>
    <row r="921" spans="2:3" ht="15.75" customHeight="1" x14ac:dyDescent="0.25">
      <c r="B921" s="27"/>
      <c r="C921" s="27"/>
    </row>
    <row r="922" spans="2:3" ht="15.75" customHeight="1" x14ac:dyDescent="0.25">
      <c r="B922" s="27"/>
      <c r="C922" s="27"/>
    </row>
    <row r="923" spans="2:3" ht="15.75" customHeight="1" x14ac:dyDescent="0.25">
      <c r="B923" s="27"/>
      <c r="C923" s="27"/>
    </row>
    <row r="924" spans="2:3" ht="15.75" customHeight="1" x14ac:dyDescent="0.25">
      <c r="B924" s="27"/>
      <c r="C924" s="27"/>
    </row>
    <row r="925" spans="2:3" ht="15.75" customHeight="1" x14ac:dyDescent="0.25">
      <c r="B925" s="27"/>
      <c r="C925" s="27"/>
    </row>
    <row r="926" spans="2:3" ht="15.75" customHeight="1" x14ac:dyDescent="0.25">
      <c r="B926" s="27"/>
      <c r="C926" s="27"/>
    </row>
    <row r="927" spans="2:3" ht="15.75" customHeight="1" x14ac:dyDescent="0.25">
      <c r="B927" s="27"/>
      <c r="C927" s="27"/>
    </row>
    <row r="928" spans="2:3" ht="15.75" customHeight="1" x14ac:dyDescent="0.25">
      <c r="B928" s="27"/>
      <c r="C928" s="27"/>
    </row>
    <row r="929" spans="2:3" ht="15.75" customHeight="1" x14ac:dyDescent="0.25">
      <c r="B929" s="27"/>
      <c r="C929" s="27"/>
    </row>
    <row r="930" spans="2:3" ht="15.75" customHeight="1" x14ac:dyDescent="0.25">
      <c r="B930" s="27"/>
      <c r="C930" s="27"/>
    </row>
    <row r="931" spans="2:3" ht="15.75" customHeight="1" x14ac:dyDescent="0.25">
      <c r="B931" s="27"/>
      <c r="C931" s="27"/>
    </row>
    <row r="932" spans="2:3" ht="15.75" customHeight="1" x14ac:dyDescent="0.25">
      <c r="B932" s="27"/>
      <c r="C932" s="27"/>
    </row>
    <row r="933" spans="2:3" ht="15.75" customHeight="1" x14ac:dyDescent="0.25">
      <c r="B933" s="27"/>
      <c r="C933" s="27"/>
    </row>
    <row r="934" spans="2:3" ht="15.75" customHeight="1" x14ac:dyDescent="0.25">
      <c r="B934" s="27"/>
      <c r="C934" s="27"/>
    </row>
    <row r="935" spans="2:3" ht="15.75" customHeight="1" x14ac:dyDescent="0.25">
      <c r="B935" s="27"/>
      <c r="C935" s="27"/>
    </row>
    <row r="936" spans="2:3" ht="15.75" customHeight="1" x14ac:dyDescent="0.25">
      <c r="B936" s="27"/>
      <c r="C936" s="27"/>
    </row>
    <row r="937" spans="2:3" ht="15.75" customHeight="1" x14ac:dyDescent="0.25">
      <c r="B937" s="27"/>
      <c r="C937" s="27"/>
    </row>
    <row r="938" spans="2:3" ht="15.75" customHeight="1" x14ac:dyDescent="0.25">
      <c r="B938" s="27"/>
      <c r="C938" s="27"/>
    </row>
    <row r="939" spans="2:3" ht="15.75" customHeight="1" x14ac:dyDescent="0.25">
      <c r="B939" s="27"/>
      <c r="C939" s="27"/>
    </row>
    <row r="940" spans="2:3" ht="15.75" customHeight="1" x14ac:dyDescent="0.25">
      <c r="B940" s="27"/>
      <c r="C940" s="27"/>
    </row>
    <row r="941" spans="2:3" ht="15.75" customHeight="1" x14ac:dyDescent="0.25">
      <c r="B941" s="27"/>
      <c r="C941" s="27"/>
    </row>
    <row r="942" spans="2:3" ht="15.75" customHeight="1" x14ac:dyDescent="0.25">
      <c r="B942" s="27"/>
      <c r="C942" s="27"/>
    </row>
    <row r="943" spans="2:3" ht="15.75" customHeight="1" x14ac:dyDescent="0.25">
      <c r="B943" s="27"/>
      <c r="C943" s="27"/>
    </row>
    <row r="944" spans="2:3" ht="15.75" customHeight="1" x14ac:dyDescent="0.25">
      <c r="B944" s="27"/>
      <c r="C944" s="27"/>
    </row>
    <row r="945" spans="2:3" ht="15.75" customHeight="1" x14ac:dyDescent="0.25">
      <c r="B945" s="27"/>
      <c r="C945" s="27"/>
    </row>
    <row r="946" spans="2:3" ht="15.75" customHeight="1" x14ac:dyDescent="0.25">
      <c r="B946" s="27"/>
      <c r="C946" s="27"/>
    </row>
    <row r="947" spans="2:3" ht="15.75" customHeight="1" x14ac:dyDescent="0.25">
      <c r="B947" s="27"/>
      <c r="C947" s="27"/>
    </row>
    <row r="948" spans="2:3" ht="15.75" customHeight="1" x14ac:dyDescent="0.25">
      <c r="B948" s="27"/>
      <c r="C948" s="27"/>
    </row>
    <row r="949" spans="2:3" ht="15.75" customHeight="1" x14ac:dyDescent="0.25">
      <c r="B949" s="27"/>
      <c r="C949" s="27"/>
    </row>
    <row r="950" spans="2:3" ht="15.75" customHeight="1" x14ac:dyDescent="0.25">
      <c r="B950" s="27"/>
      <c r="C950" s="27"/>
    </row>
    <row r="951" spans="2:3" ht="15.75" customHeight="1" x14ac:dyDescent="0.25">
      <c r="B951" s="27"/>
      <c r="C951" s="27"/>
    </row>
    <row r="952" spans="2:3" ht="15.75" customHeight="1" x14ac:dyDescent="0.25">
      <c r="B952" s="27"/>
      <c r="C952" s="27"/>
    </row>
    <row r="953" spans="2:3" ht="15.75" customHeight="1" x14ac:dyDescent="0.25">
      <c r="B953" s="27"/>
      <c r="C953" s="27"/>
    </row>
    <row r="954" spans="2:3" ht="15.75" customHeight="1" x14ac:dyDescent="0.25">
      <c r="B954" s="27"/>
      <c r="C954" s="27"/>
    </row>
    <row r="955" spans="2:3" ht="15.75" customHeight="1" x14ac:dyDescent="0.25">
      <c r="B955" s="27"/>
      <c r="C955" s="27"/>
    </row>
    <row r="956" spans="2:3" ht="15.75" customHeight="1" x14ac:dyDescent="0.25">
      <c r="B956" s="27"/>
      <c r="C956" s="27"/>
    </row>
    <row r="957" spans="2:3" ht="15.75" customHeight="1" x14ac:dyDescent="0.25">
      <c r="B957" s="27"/>
      <c r="C957" s="27"/>
    </row>
    <row r="958" spans="2:3" ht="15.75" customHeight="1" x14ac:dyDescent="0.25">
      <c r="B958" s="27"/>
      <c r="C958" s="27"/>
    </row>
    <row r="959" spans="2:3" ht="15.75" customHeight="1" x14ac:dyDescent="0.25">
      <c r="B959" s="27"/>
      <c r="C959" s="27"/>
    </row>
    <row r="960" spans="2:3" ht="15.75" customHeight="1" x14ac:dyDescent="0.25">
      <c r="B960" s="27"/>
      <c r="C960" s="27"/>
    </row>
    <row r="961" spans="2:3" ht="15.75" customHeight="1" x14ac:dyDescent="0.25">
      <c r="B961" s="27"/>
      <c r="C961" s="27"/>
    </row>
    <row r="962" spans="2:3" ht="15.75" customHeight="1" x14ac:dyDescent="0.25">
      <c r="B962" s="27"/>
      <c r="C962" s="27"/>
    </row>
    <row r="963" spans="2:3" ht="15.75" customHeight="1" x14ac:dyDescent="0.25">
      <c r="B963" s="27"/>
      <c r="C963" s="27"/>
    </row>
    <row r="964" spans="2:3" ht="15.75" customHeight="1" x14ac:dyDescent="0.25">
      <c r="B964" s="27"/>
      <c r="C964" s="27"/>
    </row>
    <row r="965" spans="2:3" ht="15.75" customHeight="1" x14ac:dyDescent="0.25">
      <c r="B965" s="27"/>
      <c r="C965" s="27"/>
    </row>
    <row r="966" spans="2:3" ht="15.75" customHeight="1" x14ac:dyDescent="0.25">
      <c r="B966" s="27"/>
      <c r="C966" s="27"/>
    </row>
    <row r="967" spans="2:3" ht="15.75" customHeight="1" x14ac:dyDescent="0.25">
      <c r="B967" s="27"/>
      <c r="C967" s="27"/>
    </row>
    <row r="968" spans="2:3" ht="15.75" customHeight="1" x14ac:dyDescent="0.25">
      <c r="B968" s="27"/>
      <c r="C968" s="27"/>
    </row>
    <row r="969" spans="2:3" ht="15.75" customHeight="1" x14ac:dyDescent="0.25">
      <c r="B969" s="27"/>
      <c r="C969" s="27"/>
    </row>
    <row r="970" spans="2:3" ht="15.75" customHeight="1" x14ac:dyDescent="0.25">
      <c r="B970" s="27"/>
      <c r="C970" s="27"/>
    </row>
    <row r="971" spans="2:3" ht="15.75" customHeight="1" x14ac:dyDescent="0.25">
      <c r="B971" s="27"/>
      <c r="C971" s="27"/>
    </row>
    <row r="972" spans="2:3" ht="15.75" customHeight="1" x14ac:dyDescent="0.25">
      <c r="B972" s="27"/>
      <c r="C972" s="27"/>
    </row>
    <row r="973" spans="2:3" ht="15.75" customHeight="1" x14ac:dyDescent="0.25">
      <c r="B973" s="27"/>
      <c r="C973" s="27"/>
    </row>
    <row r="974" spans="2:3" ht="15.75" customHeight="1" x14ac:dyDescent="0.25">
      <c r="B974" s="27"/>
      <c r="C974" s="27"/>
    </row>
    <row r="975" spans="2:3" ht="15.75" customHeight="1" x14ac:dyDescent="0.25">
      <c r="B975" s="27"/>
      <c r="C975" s="27"/>
    </row>
    <row r="976" spans="2:3" ht="15.75" customHeight="1" x14ac:dyDescent="0.25">
      <c r="B976" s="27"/>
      <c r="C976" s="27"/>
    </row>
    <row r="977" spans="2:3" ht="15.75" customHeight="1" x14ac:dyDescent="0.25">
      <c r="B977" s="27"/>
      <c r="C977" s="27"/>
    </row>
    <row r="978" spans="2:3" ht="15.75" customHeight="1" x14ac:dyDescent="0.25">
      <c r="B978" s="27"/>
      <c r="C978" s="27"/>
    </row>
    <row r="979" spans="2:3" ht="15.75" customHeight="1" x14ac:dyDescent="0.25">
      <c r="B979" s="27"/>
      <c r="C979" s="27"/>
    </row>
    <row r="980" spans="2:3" ht="15.75" customHeight="1" x14ac:dyDescent="0.25">
      <c r="B980" s="27"/>
      <c r="C980" s="27"/>
    </row>
    <row r="981" spans="2:3" ht="15.75" customHeight="1" x14ac:dyDescent="0.25">
      <c r="B981" s="27"/>
      <c r="C981" s="27"/>
    </row>
    <row r="982" spans="2:3" ht="15.75" customHeight="1" x14ac:dyDescent="0.25">
      <c r="B982" s="27"/>
      <c r="C982" s="27"/>
    </row>
    <row r="983" spans="2:3" ht="15.75" customHeight="1" x14ac:dyDescent="0.25">
      <c r="B983" s="27"/>
      <c r="C983" s="27"/>
    </row>
    <row r="984" spans="2:3" ht="15.75" customHeight="1" x14ac:dyDescent="0.25">
      <c r="B984" s="27"/>
      <c r="C984" s="27"/>
    </row>
    <row r="985" spans="2:3" ht="15.75" customHeight="1" x14ac:dyDescent="0.25">
      <c r="B985" s="27"/>
      <c r="C985" s="27"/>
    </row>
    <row r="986" spans="2:3" ht="15.75" customHeight="1" x14ac:dyDescent="0.25">
      <c r="B986" s="27"/>
      <c r="C986" s="27"/>
    </row>
    <row r="987" spans="2:3" ht="15.75" customHeight="1" x14ac:dyDescent="0.25">
      <c r="B987" s="27"/>
      <c r="C987" s="27"/>
    </row>
    <row r="988" spans="2:3" ht="15.75" customHeight="1" x14ac:dyDescent="0.25">
      <c r="B988" s="27"/>
      <c r="C988" s="27"/>
    </row>
    <row r="989" spans="2:3" ht="15.75" customHeight="1" x14ac:dyDescent="0.25">
      <c r="B989" s="27"/>
      <c r="C989" s="27"/>
    </row>
    <row r="990" spans="2:3" ht="15.75" customHeight="1" x14ac:dyDescent="0.25">
      <c r="B990" s="27"/>
      <c r="C990" s="27"/>
    </row>
    <row r="991" spans="2:3" ht="15.75" customHeight="1" x14ac:dyDescent="0.25">
      <c r="B991" s="27"/>
      <c r="C991" s="27"/>
    </row>
    <row r="992" spans="2:3" ht="15.75" customHeight="1" x14ac:dyDescent="0.25">
      <c r="B992" s="27"/>
      <c r="C992" s="27"/>
    </row>
    <row r="993" spans="2:3" ht="15.75" customHeight="1" x14ac:dyDescent="0.25">
      <c r="B993" s="27"/>
      <c r="C993" s="27"/>
    </row>
    <row r="994" spans="2:3" ht="15.75" customHeight="1" x14ac:dyDescent="0.25">
      <c r="B994" s="27"/>
      <c r="C994" s="27"/>
    </row>
    <row r="995" spans="2:3" ht="15.75" customHeight="1" x14ac:dyDescent="0.25">
      <c r="B995" s="27"/>
      <c r="C995" s="27"/>
    </row>
    <row r="996" spans="2:3" ht="15.75" customHeight="1" x14ac:dyDescent="0.25">
      <c r="B996" s="27"/>
      <c r="C996" s="27"/>
    </row>
    <row r="997" spans="2:3" ht="15.75" customHeight="1" x14ac:dyDescent="0.25">
      <c r="B997" s="27"/>
      <c r="C997" s="27"/>
    </row>
    <row r="998" spans="2:3" ht="15.75" customHeight="1" x14ac:dyDescent="0.25">
      <c r="B998" s="27"/>
      <c r="C998" s="27"/>
    </row>
    <row r="999" spans="2:3" ht="15.75" customHeight="1" x14ac:dyDescent="0.25">
      <c r="B999" s="27"/>
      <c r="C999" s="27"/>
    </row>
    <row r="1000" spans="2:3" ht="15.75" customHeight="1" x14ac:dyDescent="0.25">
      <c r="B1000" s="27"/>
      <c r="C1000" s="27"/>
    </row>
  </sheetData>
  <mergeCells count="6">
    <mergeCell ref="N1:O1"/>
    <mergeCell ref="D1:E1"/>
    <mergeCell ref="F1:G1"/>
    <mergeCell ref="H1:I1"/>
    <mergeCell ref="J1:K1"/>
    <mergeCell ref="L1:M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25" defaultRowHeight="15" customHeight="1" x14ac:dyDescent="0.2"/>
  <cols>
    <col min="1" max="1" width="17.5" customWidth="1"/>
    <col min="2" max="2" width="10.25" customWidth="1"/>
    <col min="3" max="6" width="9.25" customWidth="1"/>
    <col min="7" max="14" width="9.375" customWidth="1"/>
    <col min="15" max="15" width="9" customWidth="1"/>
    <col min="16" max="16" width="10" customWidth="1"/>
    <col min="17" max="17" width="9" customWidth="1"/>
    <col min="18" max="19" width="9.625" customWidth="1"/>
    <col min="20" max="20" width="9.75" customWidth="1"/>
    <col min="21" max="25" width="9.25" customWidth="1"/>
    <col min="26" max="26" width="9.5" customWidth="1"/>
    <col min="27" max="37" width="9.25" customWidth="1"/>
    <col min="38" max="38" width="10.125" customWidth="1"/>
    <col min="39" max="41" width="9.25" customWidth="1"/>
    <col min="42" max="48" width="7.625" customWidth="1"/>
  </cols>
  <sheetData>
    <row r="1" spans="1:48" x14ac:dyDescent="0.25">
      <c r="B1" s="62" t="s">
        <v>464</v>
      </c>
      <c r="C1" s="63">
        <v>44041</v>
      </c>
      <c r="D1" s="63">
        <f t="shared" ref="D1:AV1" si="0">C1+1</f>
        <v>44042</v>
      </c>
      <c r="E1" s="63">
        <f t="shared" si="0"/>
        <v>44043</v>
      </c>
      <c r="F1" s="63">
        <f t="shared" si="0"/>
        <v>44044</v>
      </c>
      <c r="G1" s="63">
        <f t="shared" si="0"/>
        <v>44045</v>
      </c>
      <c r="H1" s="63">
        <f t="shared" si="0"/>
        <v>44046</v>
      </c>
      <c r="I1" s="63">
        <f t="shared" si="0"/>
        <v>44047</v>
      </c>
      <c r="J1" s="63">
        <f t="shared" si="0"/>
        <v>44048</v>
      </c>
      <c r="K1" s="63">
        <f t="shared" si="0"/>
        <v>44049</v>
      </c>
      <c r="L1" s="63">
        <f t="shared" si="0"/>
        <v>44050</v>
      </c>
      <c r="M1" s="63">
        <f t="shared" si="0"/>
        <v>44051</v>
      </c>
      <c r="N1" s="63">
        <f t="shared" si="0"/>
        <v>44052</v>
      </c>
      <c r="O1" s="63">
        <f t="shared" si="0"/>
        <v>44053</v>
      </c>
      <c r="P1" s="63">
        <f t="shared" si="0"/>
        <v>44054</v>
      </c>
      <c r="Q1" s="63">
        <f t="shared" si="0"/>
        <v>44055</v>
      </c>
      <c r="R1" s="63">
        <f t="shared" si="0"/>
        <v>44056</v>
      </c>
      <c r="S1" s="63">
        <f t="shared" si="0"/>
        <v>44057</v>
      </c>
      <c r="T1" s="63">
        <f t="shared" si="0"/>
        <v>44058</v>
      </c>
      <c r="U1" s="63">
        <f t="shared" si="0"/>
        <v>44059</v>
      </c>
      <c r="V1" s="63">
        <f t="shared" si="0"/>
        <v>44060</v>
      </c>
      <c r="W1" s="63">
        <f t="shared" si="0"/>
        <v>44061</v>
      </c>
      <c r="X1" s="63">
        <f t="shared" si="0"/>
        <v>44062</v>
      </c>
      <c r="Y1" s="63">
        <f t="shared" si="0"/>
        <v>44063</v>
      </c>
      <c r="Z1" s="63">
        <f t="shared" si="0"/>
        <v>44064</v>
      </c>
      <c r="AA1" s="63">
        <f t="shared" si="0"/>
        <v>44065</v>
      </c>
      <c r="AB1" s="63">
        <f t="shared" si="0"/>
        <v>44066</v>
      </c>
      <c r="AC1" s="63">
        <f t="shared" si="0"/>
        <v>44067</v>
      </c>
      <c r="AD1" s="63">
        <f t="shared" si="0"/>
        <v>44068</v>
      </c>
      <c r="AE1" s="63">
        <f t="shared" si="0"/>
        <v>44069</v>
      </c>
      <c r="AF1" s="63">
        <f t="shared" si="0"/>
        <v>44070</v>
      </c>
      <c r="AG1" s="63">
        <f t="shared" si="0"/>
        <v>44071</v>
      </c>
      <c r="AH1" s="63">
        <f t="shared" si="0"/>
        <v>44072</v>
      </c>
      <c r="AI1" s="63">
        <f t="shared" si="0"/>
        <v>44073</v>
      </c>
      <c r="AJ1" s="63">
        <f t="shared" si="0"/>
        <v>44074</v>
      </c>
      <c r="AK1" s="63">
        <f t="shared" si="0"/>
        <v>44075</v>
      </c>
      <c r="AL1" s="63">
        <f t="shared" si="0"/>
        <v>44076</v>
      </c>
      <c r="AM1" s="63">
        <f t="shared" si="0"/>
        <v>44077</v>
      </c>
      <c r="AN1" s="63">
        <f t="shared" si="0"/>
        <v>44078</v>
      </c>
      <c r="AO1" s="63">
        <f t="shared" si="0"/>
        <v>44079</v>
      </c>
      <c r="AP1" s="63">
        <f t="shared" si="0"/>
        <v>44080</v>
      </c>
      <c r="AQ1" s="63">
        <f t="shared" si="0"/>
        <v>44081</v>
      </c>
      <c r="AR1" s="63">
        <f t="shared" si="0"/>
        <v>44082</v>
      </c>
      <c r="AS1" s="63">
        <f t="shared" si="0"/>
        <v>44083</v>
      </c>
      <c r="AT1" s="63">
        <f t="shared" si="0"/>
        <v>44084</v>
      </c>
      <c r="AU1" s="63">
        <f t="shared" si="0"/>
        <v>44085</v>
      </c>
      <c r="AV1" s="63">
        <f t="shared" si="0"/>
        <v>44086</v>
      </c>
    </row>
    <row r="2" spans="1:48" x14ac:dyDescent="0.25">
      <c r="A2" s="28" t="s">
        <v>465</v>
      </c>
      <c r="B2" s="28" t="s">
        <v>466</v>
      </c>
      <c r="C2" s="64">
        <v>3810</v>
      </c>
      <c r="D2" s="64">
        <v>3810</v>
      </c>
      <c r="E2" s="64">
        <v>3980</v>
      </c>
      <c r="F2" s="64">
        <v>3980</v>
      </c>
      <c r="G2" s="64">
        <v>4150</v>
      </c>
      <c r="H2" s="64">
        <v>4220</v>
      </c>
      <c r="I2" s="64">
        <v>3980</v>
      </c>
      <c r="J2" s="64">
        <v>4460</v>
      </c>
      <c r="K2" s="64">
        <v>4460</v>
      </c>
      <c r="L2" s="64">
        <v>4058</v>
      </c>
      <c r="M2" s="64">
        <v>4556</v>
      </c>
      <c r="N2" s="64">
        <v>4596</v>
      </c>
      <c r="O2" s="64">
        <v>4760</v>
      </c>
      <c r="P2" s="64">
        <v>4630</v>
      </c>
      <c r="Q2" s="64">
        <v>4630</v>
      </c>
      <c r="R2" s="64">
        <v>4740</v>
      </c>
      <c r="S2" s="64">
        <v>5570</v>
      </c>
      <c r="T2" s="64">
        <v>5860</v>
      </c>
      <c r="U2" s="64">
        <v>6160</v>
      </c>
      <c r="V2" s="64">
        <v>6330</v>
      </c>
      <c r="W2" s="64">
        <v>6340</v>
      </c>
      <c r="X2" s="64">
        <v>6433</v>
      </c>
      <c r="Y2" s="64">
        <v>6730</v>
      </c>
      <c r="Z2" s="64">
        <v>6529</v>
      </c>
      <c r="AA2" s="64">
        <v>6697</v>
      </c>
      <c r="AB2" s="64">
        <v>6710</v>
      </c>
      <c r="AC2" s="64">
        <v>6880</v>
      </c>
      <c r="AD2" s="64">
        <v>6750</v>
      </c>
      <c r="AE2" s="64">
        <v>7250</v>
      </c>
      <c r="AF2" s="64">
        <v>7152</v>
      </c>
      <c r="AG2" s="64">
        <v>7346</v>
      </c>
      <c r="AH2" s="64">
        <v>7551</v>
      </c>
      <c r="AI2" s="64">
        <v>7860</v>
      </c>
      <c r="AJ2" s="64">
        <v>9100</v>
      </c>
      <c r="AK2" s="64">
        <v>4150</v>
      </c>
      <c r="AL2" s="64">
        <v>4150</v>
      </c>
      <c r="AM2" s="64">
        <v>4150</v>
      </c>
      <c r="AN2" s="64">
        <v>4150</v>
      </c>
      <c r="AO2" s="64">
        <v>4150</v>
      </c>
      <c r="AP2" s="64">
        <v>4150</v>
      </c>
      <c r="AQ2" s="64">
        <v>4150</v>
      </c>
      <c r="AR2" s="64">
        <v>4150</v>
      </c>
      <c r="AS2" s="64">
        <v>4150</v>
      </c>
      <c r="AT2" s="64">
        <v>4150</v>
      </c>
      <c r="AU2" s="64">
        <v>4150</v>
      </c>
      <c r="AV2" s="64">
        <v>4150</v>
      </c>
    </row>
    <row r="3" spans="1:48" x14ac:dyDescent="0.25">
      <c r="A3" s="32" t="s">
        <v>467</v>
      </c>
      <c r="B3" s="32"/>
      <c r="C3" s="64">
        <f t="shared" ref="C3:L3" si="1">C2-SUM(C13:C24)</f>
        <v>2347.8280000000004</v>
      </c>
      <c r="D3" s="64">
        <f t="shared" si="1"/>
        <v>2295.5848685000001</v>
      </c>
      <c r="E3" s="64">
        <f t="shared" si="1"/>
        <v>2479.7650000000003</v>
      </c>
      <c r="F3" s="64">
        <f t="shared" si="1"/>
        <v>2435.4635387999997</v>
      </c>
      <c r="G3" s="64">
        <f t="shared" si="1"/>
        <v>2580.1689999999999</v>
      </c>
      <c r="H3" s="64">
        <f t="shared" si="1"/>
        <v>2408.962</v>
      </c>
      <c r="I3" s="64">
        <f t="shared" si="1"/>
        <v>2201.0645000000004</v>
      </c>
      <c r="J3" s="64">
        <f t="shared" si="1"/>
        <v>2614.3060000000005</v>
      </c>
      <c r="K3" s="64">
        <f t="shared" si="1"/>
        <v>2536.3410000000003</v>
      </c>
      <c r="L3" s="64">
        <f t="shared" si="1"/>
        <v>2169.6947848</v>
      </c>
      <c r="M3" s="64">
        <f t="shared" ref="M3:AJ3" si="2">M2-SUM(M12:M24)</f>
        <v>1222.5065999999993</v>
      </c>
      <c r="N3" s="64">
        <f t="shared" si="2"/>
        <v>1600.1522599999998</v>
      </c>
      <c r="O3" s="64">
        <f t="shared" si="2"/>
        <v>1639.1974000000005</v>
      </c>
      <c r="P3" s="64">
        <f t="shared" si="2"/>
        <v>1567.0162</v>
      </c>
      <c r="Q3" s="64">
        <f t="shared" si="2"/>
        <v>1362.8501000000006</v>
      </c>
      <c r="R3" s="64">
        <f t="shared" si="2"/>
        <v>1340.2213999999994</v>
      </c>
      <c r="S3" s="64">
        <f t="shared" si="2"/>
        <v>1378.0249999999996</v>
      </c>
      <c r="T3" s="64">
        <f t="shared" si="2"/>
        <v>754.58710000000065</v>
      </c>
      <c r="U3" s="64">
        <f t="shared" si="2"/>
        <v>823.20019999999931</v>
      </c>
      <c r="V3" s="64">
        <f t="shared" si="2"/>
        <v>813.59380000000056</v>
      </c>
      <c r="W3" s="64">
        <f t="shared" si="2"/>
        <v>913.96800000000076</v>
      </c>
      <c r="X3" s="64">
        <f t="shared" si="2"/>
        <v>935.4300000000012</v>
      </c>
      <c r="Y3" s="64">
        <f t="shared" si="2"/>
        <v>965.55799999999999</v>
      </c>
      <c r="Z3" s="64">
        <f t="shared" si="2"/>
        <v>949.42250000000058</v>
      </c>
      <c r="AA3" s="64">
        <f t="shared" si="2"/>
        <v>955.8746000000001</v>
      </c>
      <c r="AB3" s="64">
        <f t="shared" si="2"/>
        <v>958.98779999999988</v>
      </c>
      <c r="AC3" s="64">
        <f t="shared" si="2"/>
        <v>944.88699999999881</v>
      </c>
      <c r="AD3" s="64">
        <f t="shared" si="2"/>
        <v>945.6827000000003</v>
      </c>
      <c r="AE3" s="64">
        <f t="shared" si="2"/>
        <v>1020.882700000001</v>
      </c>
      <c r="AF3" s="64">
        <f t="shared" si="2"/>
        <v>1422.4040000000005</v>
      </c>
      <c r="AG3" s="64">
        <f t="shared" si="2"/>
        <v>1378.3879999999999</v>
      </c>
      <c r="AH3" s="64">
        <f t="shared" si="2"/>
        <v>1468.3670000000002</v>
      </c>
      <c r="AI3" s="64">
        <f t="shared" si="2"/>
        <v>353.35699999999997</v>
      </c>
      <c r="AJ3" s="64">
        <f t="shared" si="2"/>
        <v>867.70000000000073</v>
      </c>
      <c r="AK3" s="64">
        <v>9512</v>
      </c>
      <c r="AL3" s="64">
        <v>93430</v>
      </c>
      <c r="AM3" s="64">
        <v>8622</v>
      </c>
      <c r="AN3" s="64">
        <v>8850</v>
      </c>
      <c r="AO3" s="64">
        <v>7330</v>
      </c>
      <c r="AP3" s="64">
        <f t="shared" ref="AP3:AV3" si="3">AP2-SUM(AP12:AP24)</f>
        <v>4150</v>
      </c>
      <c r="AQ3" s="64">
        <f t="shared" si="3"/>
        <v>4150</v>
      </c>
      <c r="AR3" s="64">
        <f t="shared" si="3"/>
        <v>4150</v>
      </c>
      <c r="AS3" s="64">
        <f t="shared" si="3"/>
        <v>4150</v>
      </c>
      <c r="AT3" s="64">
        <f t="shared" si="3"/>
        <v>4150</v>
      </c>
      <c r="AU3" s="64">
        <f t="shared" si="3"/>
        <v>4150</v>
      </c>
      <c r="AV3" s="64">
        <f t="shared" si="3"/>
        <v>4150</v>
      </c>
    </row>
    <row r="4" spans="1:48" x14ac:dyDescent="0.25">
      <c r="A4" s="28" t="s">
        <v>468</v>
      </c>
      <c r="C4" s="65">
        <f t="shared" ref="C4:L4" si="4">C13+C14+C18+C21</f>
        <v>1458.3</v>
      </c>
      <c r="D4" s="65">
        <f t="shared" si="4"/>
        <v>1510.6082200000001</v>
      </c>
      <c r="E4" s="65">
        <f t="shared" si="4"/>
        <v>1496.7</v>
      </c>
      <c r="F4" s="65">
        <f t="shared" si="4"/>
        <v>1541.2799800000003</v>
      </c>
      <c r="G4" s="65">
        <f t="shared" si="4"/>
        <v>1566.6999999999998</v>
      </c>
      <c r="H4" s="65">
        <f t="shared" si="4"/>
        <v>1552.7</v>
      </c>
      <c r="I4" s="65">
        <f t="shared" si="4"/>
        <v>1496.7</v>
      </c>
      <c r="J4" s="65">
        <f t="shared" si="4"/>
        <v>1592.6999999999998</v>
      </c>
      <c r="K4" s="65">
        <f t="shared" si="4"/>
        <v>1626.5</v>
      </c>
      <c r="L4" s="65">
        <f t="shared" si="4"/>
        <v>1634.9901300000001</v>
      </c>
      <c r="M4" s="65">
        <f t="shared" ref="M4:AH4" si="5">M13+M14+M18+M21+M12</f>
        <v>3080.7</v>
      </c>
      <c r="N4" s="65">
        <f t="shared" si="5"/>
        <v>2747.73812</v>
      </c>
      <c r="O4" s="65">
        <f t="shared" si="5"/>
        <v>2888.4</v>
      </c>
      <c r="P4" s="65">
        <f t="shared" si="5"/>
        <v>2839.3</v>
      </c>
      <c r="Q4" s="65">
        <f t="shared" si="5"/>
        <v>3084.2999999999997</v>
      </c>
      <c r="R4" s="65">
        <f t="shared" si="5"/>
        <v>3158.8</v>
      </c>
      <c r="S4" s="65">
        <f t="shared" si="5"/>
        <v>3482.3</v>
      </c>
      <c r="T4" s="65">
        <f t="shared" si="5"/>
        <v>3513.8</v>
      </c>
      <c r="U4" s="65">
        <f t="shared" si="5"/>
        <v>3605.4</v>
      </c>
      <c r="V4" s="65">
        <f t="shared" si="5"/>
        <v>3658.2000000000003</v>
      </c>
      <c r="W4" s="65">
        <f t="shared" si="5"/>
        <v>3594.8999999999996</v>
      </c>
      <c r="X4" s="65">
        <f t="shared" si="5"/>
        <v>3618.6</v>
      </c>
      <c r="Y4" s="65">
        <f t="shared" si="5"/>
        <v>3811.2999999999997</v>
      </c>
      <c r="Z4" s="65">
        <f t="shared" si="5"/>
        <v>3769.953</v>
      </c>
      <c r="AA4" s="65">
        <f t="shared" si="5"/>
        <v>3888.7</v>
      </c>
      <c r="AB4" s="65">
        <f t="shared" si="5"/>
        <v>3947.7000000000003</v>
      </c>
      <c r="AC4" s="65">
        <f t="shared" si="5"/>
        <v>4061.2000000000003</v>
      </c>
      <c r="AD4" s="65">
        <f t="shared" si="5"/>
        <v>3957.7999999999997</v>
      </c>
      <c r="AE4" s="65">
        <f t="shared" si="5"/>
        <v>4158.2999999999993</v>
      </c>
      <c r="AF4" s="65">
        <f t="shared" si="5"/>
        <v>3658</v>
      </c>
      <c r="AG4" s="65">
        <f t="shared" si="5"/>
        <v>3829</v>
      </c>
      <c r="AH4" s="65">
        <f t="shared" si="5"/>
        <v>3917</v>
      </c>
      <c r="AI4" s="65">
        <f>AI13+AI14+AI18+AI21+AI12+AI17+AI19</f>
        <v>6102</v>
      </c>
      <c r="AJ4" s="65">
        <f t="shared" ref="AJ4:AV4" si="6">AJ13+AJ14+AJ18+AJ21+AJ12</f>
        <v>4635.5</v>
      </c>
      <c r="AK4" s="65">
        <f t="shared" si="6"/>
        <v>3889.65</v>
      </c>
      <c r="AL4" s="65">
        <f t="shared" si="6"/>
        <v>3794.7</v>
      </c>
      <c r="AM4" s="65">
        <f t="shared" si="6"/>
        <v>3492</v>
      </c>
      <c r="AN4" s="65">
        <f t="shared" si="6"/>
        <v>3540.5</v>
      </c>
      <c r="AO4" s="65">
        <f t="shared" si="6"/>
        <v>3143.1</v>
      </c>
      <c r="AP4" s="65">
        <f t="shared" si="6"/>
        <v>0</v>
      </c>
      <c r="AQ4" s="65">
        <f t="shared" si="6"/>
        <v>0</v>
      </c>
      <c r="AR4" s="65">
        <f t="shared" si="6"/>
        <v>0</v>
      </c>
      <c r="AS4" s="65">
        <f t="shared" si="6"/>
        <v>0</v>
      </c>
      <c r="AT4" s="65">
        <f t="shared" si="6"/>
        <v>0</v>
      </c>
      <c r="AU4" s="65">
        <f t="shared" si="6"/>
        <v>0</v>
      </c>
      <c r="AV4" s="65">
        <f t="shared" si="6"/>
        <v>0</v>
      </c>
    </row>
    <row r="5" spans="1:48" x14ac:dyDescent="0.25">
      <c r="A5" s="28" t="s">
        <v>469</v>
      </c>
      <c r="C5" s="65">
        <f t="shared" ref="C5:AH5" si="7">C15</f>
        <v>0</v>
      </c>
      <c r="D5" s="65">
        <f t="shared" si="7"/>
        <v>0</v>
      </c>
      <c r="E5" s="65">
        <f t="shared" si="7"/>
        <v>0</v>
      </c>
      <c r="F5" s="65">
        <f t="shared" si="7"/>
        <v>0</v>
      </c>
      <c r="G5" s="65">
        <f t="shared" si="7"/>
        <v>0</v>
      </c>
      <c r="H5" s="65">
        <f t="shared" si="7"/>
        <v>255.3</v>
      </c>
      <c r="I5" s="65">
        <f t="shared" si="7"/>
        <v>278.7</v>
      </c>
      <c r="J5" s="65">
        <f t="shared" si="7"/>
        <v>250.2</v>
      </c>
      <c r="K5" s="65">
        <f t="shared" si="7"/>
        <v>256.60000000000002</v>
      </c>
      <c r="L5" s="65">
        <f t="shared" si="7"/>
        <v>250.66469400000003</v>
      </c>
      <c r="M5" s="65">
        <f t="shared" si="7"/>
        <v>249.9</v>
      </c>
      <c r="N5" s="65">
        <f t="shared" si="7"/>
        <v>245.41943999999998</v>
      </c>
      <c r="O5" s="65">
        <f t="shared" si="7"/>
        <v>229.6</v>
      </c>
      <c r="P5" s="65">
        <f t="shared" si="7"/>
        <v>221</v>
      </c>
      <c r="Q5" s="65">
        <f t="shared" si="7"/>
        <v>180</v>
      </c>
      <c r="R5" s="65">
        <f t="shared" si="7"/>
        <v>238.3</v>
      </c>
      <c r="S5" s="65">
        <f t="shared" si="7"/>
        <v>707</v>
      </c>
      <c r="T5" s="65">
        <f t="shared" si="7"/>
        <v>873.2</v>
      </c>
      <c r="U5" s="65">
        <f t="shared" si="7"/>
        <v>985.6</v>
      </c>
      <c r="V5" s="65">
        <f t="shared" si="7"/>
        <v>1010</v>
      </c>
      <c r="W5" s="65">
        <f t="shared" si="7"/>
        <v>1020</v>
      </c>
      <c r="X5" s="65">
        <f t="shared" si="7"/>
        <v>1019</v>
      </c>
      <c r="Y5" s="65">
        <f t="shared" si="7"/>
        <v>1070</v>
      </c>
      <c r="Z5" s="65">
        <f t="shared" si="7"/>
        <v>1103</v>
      </c>
      <c r="AA5" s="65">
        <f t="shared" si="7"/>
        <v>1110</v>
      </c>
      <c r="AB5" s="65">
        <f t="shared" si="7"/>
        <v>1070</v>
      </c>
      <c r="AC5" s="65">
        <f t="shared" si="7"/>
        <v>1100</v>
      </c>
      <c r="AD5" s="65">
        <f t="shared" si="7"/>
        <v>1090</v>
      </c>
      <c r="AE5" s="65">
        <f t="shared" si="7"/>
        <v>1210</v>
      </c>
      <c r="AF5" s="65">
        <f t="shared" si="7"/>
        <v>1220</v>
      </c>
      <c r="AG5" s="65">
        <f t="shared" si="7"/>
        <v>1260</v>
      </c>
      <c r="AH5" s="65">
        <f t="shared" si="7"/>
        <v>1297</v>
      </c>
      <c r="AI5" s="65">
        <f>AI15+AI20</f>
        <v>1404</v>
      </c>
      <c r="AJ5" s="65">
        <f t="shared" ref="AJ5:AV5" si="8">AJ15</f>
        <v>1060</v>
      </c>
      <c r="AK5" s="65">
        <f t="shared" si="8"/>
        <v>0</v>
      </c>
      <c r="AL5" s="65">
        <f t="shared" si="8"/>
        <v>0</v>
      </c>
      <c r="AM5" s="65">
        <f t="shared" si="8"/>
        <v>0</v>
      </c>
      <c r="AN5" s="65">
        <f t="shared" si="8"/>
        <v>0</v>
      </c>
      <c r="AO5" s="65">
        <f t="shared" si="8"/>
        <v>0</v>
      </c>
      <c r="AP5" s="65">
        <f t="shared" si="8"/>
        <v>0</v>
      </c>
      <c r="AQ5" s="65">
        <f t="shared" si="8"/>
        <v>0</v>
      </c>
      <c r="AR5" s="65">
        <f t="shared" si="8"/>
        <v>0</v>
      </c>
      <c r="AS5" s="65">
        <f t="shared" si="8"/>
        <v>0</v>
      </c>
      <c r="AT5" s="65">
        <f t="shared" si="8"/>
        <v>0</v>
      </c>
      <c r="AU5" s="65">
        <f t="shared" si="8"/>
        <v>0</v>
      </c>
      <c r="AV5" s="65">
        <f t="shared" si="8"/>
        <v>0</v>
      </c>
    </row>
    <row r="6" spans="1:48" x14ac:dyDescent="0.25">
      <c r="A6" s="28" t="s">
        <v>470</v>
      </c>
      <c r="C6" s="65">
        <f t="shared" ref="C6:AV6" si="9">C23+C22</f>
        <v>3.8719999999999999</v>
      </c>
      <c r="D6" s="65">
        <f t="shared" si="9"/>
        <v>3.8069114999999996</v>
      </c>
      <c r="E6" s="65">
        <f t="shared" si="9"/>
        <v>3.5349999999999997</v>
      </c>
      <c r="F6" s="65">
        <f t="shared" si="9"/>
        <v>3.2564812000000001</v>
      </c>
      <c r="G6" s="65">
        <f t="shared" si="9"/>
        <v>3.1309999999999998</v>
      </c>
      <c r="H6" s="65">
        <f t="shared" si="9"/>
        <v>3.0379999999999998</v>
      </c>
      <c r="I6" s="65">
        <f t="shared" si="9"/>
        <v>3.5354999999999999</v>
      </c>
      <c r="J6" s="65">
        <f t="shared" si="9"/>
        <v>2.794</v>
      </c>
      <c r="K6" s="65">
        <f t="shared" si="9"/>
        <v>40.558999999999997</v>
      </c>
      <c r="L6" s="65">
        <f t="shared" si="9"/>
        <v>2.6503911999999996</v>
      </c>
      <c r="M6" s="65">
        <f t="shared" si="9"/>
        <v>2.8933999999999997</v>
      </c>
      <c r="N6" s="65">
        <f t="shared" si="9"/>
        <v>2.6901799999999998</v>
      </c>
      <c r="O6" s="65">
        <f t="shared" si="9"/>
        <v>2.8026</v>
      </c>
      <c r="P6" s="65">
        <f t="shared" si="9"/>
        <v>2.6838000000000002</v>
      </c>
      <c r="Q6" s="65">
        <f t="shared" si="9"/>
        <v>2.8499000000000003</v>
      </c>
      <c r="R6" s="65">
        <f t="shared" si="9"/>
        <v>2.6785999999999999</v>
      </c>
      <c r="S6" s="65">
        <f t="shared" si="9"/>
        <v>2.6749999999999998</v>
      </c>
      <c r="T6" s="65">
        <f t="shared" si="9"/>
        <v>2.6128999999999998</v>
      </c>
      <c r="U6" s="65">
        <f t="shared" si="9"/>
        <v>2.5998000000000001</v>
      </c>
      <c r="V6" s="65">
        <f t="shared" si="9"/>
        <v>2.5062000000000002</v>
      </c>
      <c r="W6" s="65">
        <f t="shared" si="9"/>
        <v>2.3319999999999999</v>
      </c>
      <c r="X6" s="65">
        <f t="shared" si="9"/>
        <v>2.27</v>
      </c>
      <c r="Y6" s="65">
        <f t="shared" si="9"/>
        <v>2.242</v>
      </c>
      <c r="Z6" s="65">
        <f t="shared" si="9"/>
        <v>2.1244999999999998</v>
      </c>
      <c r="AA6" s="65">
        <f t="shared" si="9"/>
        <v>1.9254</v>
      </c>
      <c r="AB6" s="65">
        <f t="shared" si="9"/>
        <v>1.9121999999999999</v>
      </c>
      <c r="AC6" s="65">
        <f t="shared" si="9"/>
        <v>1.8129999999999999</v>
      </c>
      <c r="AD6" s="65">
        <f t="shared" si="9"/>
        <v>1.8172999999999999</v>
      </c>
      <c r="AE6" s="65">
        <f t="shared" si="9"/>
        <v>0.61729999999999996</v>
      </c>
      <c r="AF6" s="65">
        <f t="shared" si="9"/>
        <v>0.59599999999999997</v>
      </c>
      <c r="AG6" s="65">
        <f t="shared" si="9"/>
        <v>0.61199999999999999</v>
      </c>
      <c r="AH6" s="65">
        <f t="shared" si="9"/>
        <v>0.63300000000000001</v>
      </c>
      <c r="AI6" s="65">
        <f t="shared" si="9"/>
        <v>0.64300000000000002</v>
      </c>
      <c r="AJ6" s="65">
        <f t="shared" si="9"/>
        <v>2.2999999999999998</v>
      </c>
      <c r="AK6" s="65">
        <f t="shared" si="9"/>
        <v>0</v>
      </c>
      <c r="AL6" s="65">
        <f t="shared" si="9"/>
        <v>0</v>
      </c>
      <c r="AM6" s="65">
        <f t="shared" si="9"/>
        <v>0</v>
      </c>
      <c r="AN6" s="65">
        <f t="shared" si="9"/>
        <v>0</v>
      </c>
      <c r="AO6" s="65">
        <f t="shared" si="9"/>
        <v>0</v>
      </c>
      <c r="AP6" s="65">
        <f t="shared" si="9"/>
        <v>0</v>
      </c>
      <c r="AQ6" s="65">
        <f t="shared" si="9"/>
        <v>0</v>
      </c>
      <c r="AR6" s="65">
        <f t="shared" si="9"/>
        <v>0</v>
      </c>
      <c r="AS6" s="65">
        <f t="shared" si="9"/>
        <v>0</v>
      </c>
      <c r="AT6" s="65">
        <f t="shared" si="9"/>
        <v>0</v>
      </c>
      <c r="AU6" s="65">
        <f t="shared" si="9"/>
        <v>0</v>
      </c>
      <c r="AV6" s="65">
        <f t="shared" si="9"/>
        <v>0</v>
      </c>
    </row>
    <row r="7" spans="1:48" x14ac:dyDescent="0.25">
      <c r="A7" s="28" t="s">
        <v>468</v>
      </c>
      <c r="C7" s="66">
        <f t="shared" ref="C7:AV7" si="10">C4/C2</f>
        <v>0.38275590551181099</v>
      </c>
      <c r="D7" s="66">
        <f t="shared" si="10"/>
        <v>0.3964850971128609</v>
      </c>
      <c r="E7" s="66">
        <f t="shared" si="10"/>
        <v>0.37605527638190955</v>
      </c>
      <c r="F7" s="66">
        <f t="shared" si="10"/>
        <v>0.38725627638190963</v>
      </c>
      <c r="G7" s="66">
        <f t="shared" si="10"/>
        <v>0.37751807228915657</v>
      </c>
      <c r="H7" s="66">
        <f t="shared" si="10"/>
        <v>0.36793838862559242</v>
      </c>
      <c r="I7" s="66">
        <f t="shared" si="10"/>
        <v>0.37605527638190955</v>
      </c>
      <c r="J7" s="66">
        <f t="shared" si="10"/>
        <v>0.35710762331838564</v>
      </c>
      <c r="K7" s="66">
        <f t="shared" si="10"/>
        <v>0.36468609865470852</v>
      </c>
      <c r="L7" s="66">
        <f t="shared" si="10"/>
        <v>0.40290540413997045</v>
      </c>
      <c r="M7" s="66">
        <f t="shared" si="10"/>
        <v>0.67618525021949072</v>
      </c>
      <c r="N7" s="66">
        <f t="shared" si="10"/>
        <v>0.59785424717145341</v>
      </c>
      <c r="O7" s="66">
        <f t="shared" si="10"/>
        <v>0.60680672268907565</v>
      </c>
      <c r="P7" s="66">
        <f t="shared" si="10"/>
        <v>0.6132397408207344</v>
      </c>
      <c r="Q7" s="66">
        <f t="shared" si="10"/>
        <v>0.66615550755939523</v>
      </c>
      <c r="R7" s="66">
        <f t="shared" si="10"/>
        <v>0.66641350210970463</v>
      </c>
      <c r="S7" s="66">
        <f t="shared" si="10"/>
        <v>0.62518850987432684</v>
      </c>
      <c r="T7" s="66">
        <f t="shared" si="10"/>
        <v>0.59962457337883968</v>
      </c>
      <c r="U7" s="66">
        <f t="shared" si="10"/>
        <v>0.58529220779220781</v>
      </c>
      <c r="V7" s="66">
        <f t="shared" si="10"/>
        <v>0.57791469194312806</v>
      </c>
      <c r="W7" s="66">
        <f t="shared" si="10"/>
        <v>0.56701892744479487</v>
      </c>
      <c r="X7" s="66">
        <f t="shared" si="10"/>
        <v>0.5625058293175812</v>
      </c>
      <c r="Y7" s="66">
        <f t="shared" si="10"/>
        <v>0.56631500742942043</v>
      </c>
      <c r="Z7" s="66">
        <f t="shared" si="10"/>
        <v>0.57741660284882834</v>
      </c>
      <c r="AA7" s="66">
        <f t="shared" si="10"/>
        <v>0.58066298342541434</v>
      </c>
      <c r="AB7" s="66">
        <f t="shared" si="10"/>
        <v>0.58833084947839054</v>
      </c>
      <c r="AC7" s="66">
        <f t="shared" si="10"/>
        <v>0.59029069767441866</v>
      </c>
      <c r="AD7" s="66">
        <f t="shared" si="10"/>
        <v>0.58634074074074072</v>
      </c>
      <c r="AE7" s="66">
        <f t="shared" si="10"/>
        <v>0.57355862068965502</v>
      </c>
      <c r="AF7" s="66">
        <f t="shared" si="10"/>
        <v>0.51146532438478742</v>
      </c>
      <c r="AG7" s="66">
        <f t="shared" si="10"/>
        <v>0.52123604682820579</v>
      </c>
      <c r="AH7" s="66">
        <f t="shared" si="10"/>
        <v>0.51873923983578329</v>
      </c>
      <c r="AI7" s="66">
        <f t="shared" si="10"/>
        <v>0.77633587786259539</v>
      </c>
      <c r="AJ7" s="66">
        <f t="shared" si="10"/>
        <v>0.50939560439560438</v>
      </c>
      <c r="AK7" s="66">
        <f t="shared" si="10"/>
        <v>0.9372650602409639</v>
      </c>
      <c r="AL7" s="66">
        <f t="shared" si="10"/>
        <v>0.91438554216867463</v>
      </c>
      <c r="AM7" s="66">
        <f t="shared" si="10"/>
        <v>0.84144578313253016</v>
      </c>
      <c r="AN7" s="66">
        <f t="shared" si="10"/>
        <v>0.85313253012048196</v>
      </c>
      <c r="AO7" s="66">
        <f t="shared" si="10"/>
        <v>0.75737349397590359</v>
      </c>
      <c r="AP7" s="66">
        <f t="shared" si="10"/>
        <v>0</v>
      </c>
      <c r="AQ7" s="66">
        <f t="shared" si="10"/>
        <v>0</v>
      </c>
      <c r="AR7" s="66">
        <f t="shared" si="10"/>
        <v>0</v>
      </c>
      <c r="AS7" s="66">
        <f t="shared" si="10"/>
        <v>0</v>
      </c>
      <c r="AT7" s="66">
        <f t="shared" si="10"/>
        <v>0</v>
      </c>
      <c r="AU7" s="66">
        <f t="shared" si="10"/>
        <v>0</v>
      </c>
      <c r="AV7" s="66">
        <f t="shared" si="10"/>
        <v>0</v>
      </c>
    </row>
    <row r="8" spans="1:48" x14ac:dyDescent="0.25">
      <c r="A8" s="28" t="s">
        <v>469</v>
      </c>
      <c r="C8" s="66">
        <f t="shared" ref="C8:AV8" si="11">C5/C2</f>
        <v>0</v>
      </c>
      <c r="D8" s="66">
        <f t="shared" si="11"/>
        <v>0</v>
      </c>
      <c r="E8" s="66">
        <f t="shared" si="11"/>
        <v>0</v>
      </c>
      <c r="F8" s="66">
        <f t="shared" si="11"/>
        <v>0</v>
      </c>
      <c r="G8" s="66">
        <f t="shared" si="11"/>
        <v>0</v>
      </c>
      <c r="H8" s="66">
        <f t="shared" si="11"/>
        <v>6.0497630331753559E-2</v>
      </c>
      <c r="I8" s="66">
        <f t="shared" si="11"/>
        <v>7.00251256281407E-2</v>
      </c>
      <c r="J8" s="66">
        <f t="shared" si="11"/>
        <v>5.6098654708520178E-2</v>
      </c>
      <c r="K8" s="66">
        <f t="shared" si="11"/>
        <v>5.7533632286995519E-2</v>
      </c>
      <c r="L8" s="66">
        <f t="shared" si="11"/>
        <v>6.177050123213406E-2</v>
      </c>
      <c r="M8" s="66">
        <f t="shared" si="11"/>
        <v>5.4850746268656721E-2</v>
      </c>
      <c r="N8" s="66">
        <f t="shared" si="11"/>
        <v>5.3398485639686681E-2</v>
      </c>
      <c r="O8" s="66">
        <f t="shared" si="11"/>
        <v>4.8235294117647057E-2</v>
      </c>
      <c r="P8" s="66">
        <f t="shared" si="11"/>
        <v>4.7732181425485964E-2</v>
      </c>
      <c r="Q8" s="66">
        <f t="shared" si="11"/>
        <v>3.8876889848812095E-2</v>
      </c>
      <c r="R8" s="66">
        <f t="shared" si="11"/>
        <v>5.0274261603375531E-2</v>
      </c>
      <c r="S8" s="66">
        <f t="shared" si="11"/>
        <v>0.12692998204667863</v>
      </c>
      <c r="T8" s="66">
        <f t="shared" si="11"/>
        <v>0.14901023890784984</v>
      </c>
      <c r="U8" s="66">
        <f t="shared" si="11"/>
        <v>0.16</v>
      </c>
      <c r="V8" s="66">
        <f t="shared" si="11"/>
        <v>0.15955766192733017</v>
      </c>
      <c r="W8" s="66">
        <f t="shared" si="11"/>
        <v>0.16088328075709779</v>
      </c>
      <c r="X8" s="66">
        <f t="shared" si="11"/>
        <v>0.15840198974040107</v>
      </c>
      <c r="Y8" s="66">
        <f t="shared" si="11"/>
        <v>0.15898959881129271</v>
      </c>
      <c r="Z8" s="66">
        <f t="shared" si="11"/>
        <v>0.16893858171236023</v>
      </c>
      <c r="AA8" s="66">
        <f t="shared" si="11"/>
        <v>0.16574585635359115</v>
      </c>
      <c r="AB8" s="66">
        <f t="shared" si="11"/>
        <v>0.15946348733233978</v>
      </c>
      <c r="AC8" s="66">
        <f t="shared" si="11"/>
        <v>0.15988372093023256</v>
      </c>
      <c r="AD8" s="66">
        <f t="shared" si="11"/>
        <v>0.16148148148148148</v>
      </c>
      <c r="AE8" s="66">
        <f t="shared" si="11"/>
        <v>0.16689655172413792</v>
      </c>
      <c r="AF8" s="66">
        <f t="shared" si="11"/>
        <v>0.17058165548098433</v>
      </c>
      <c r="AG8" s="66">
        <f t="shared" si="11"/>
        <v>0.17152191668935476</v>
      </c>
      <c r="AH8" s="66">
        <f t="shared" si="11"/>
        <v>0.17176532909548403</v>
      </c>
      <c r="AI8" s="66">
        <f t="shared" si="11"/>
        <v>0.17862595419847327</v>
      </c>
      <c r="AJ8" s="66">
        <f t="shared" si="11"/>
        <v>0.11648351648351649</v>
      </c>
      <c r="AK8" s="66">
        <f t="shared" si="11"/>
        <v>0</v>
      </c>
      <c r="AL8" s="66">
        <f t="shared" si="11"/>
        <v>0</v>
      </c>
      <c r="AM8" s="66">
        <f t="shared" si="11"/>
        <v>0</v>
      </c>
      <c r="AN8" s="66">
        <f t="shared" si="11"/>
        <v>0</v>
      </c>
      <c r="AO8" s="66">
        <f t="shared" si="11"/>
        <v>0</v>
      </c>
      <c r="AP8" s="66">
        <f t="shared" si="11"/>
        <v>0</v>
      </c>
      <c r="AQ8" s="66">
        <f t="shared" si="11"/>
        <v>0</v>
      </c>
      <c r="AR8" s="66">
        <f t="shared" si="11"/>
        <v>0</v>
      </c>
      <c r="AS8" s="66">
        <f t="shared" si="11"/>
        <v>0</v>
      </c>
      <c r="AT8" s="66">
        <f t="shared" si="11"/>
        <v>0</v>
      </c>
      <c r="AU8" s="66">
        <f t="shared" si="11"/>
        <v>0</v>
      </c>
      <c r="AV8" s="66">
        <f t="shared" si="11"/>
        <v>0</v>
      </c>
    </row>
    <row r="9" spans="1:48" x14ac:dyDescent="0.25">
      <c r="A9" s="28" t="s">
        <v>470</v>
      </c>
      <c r="C9" s="66">
        <f t="shared" ref="C9:AV9" si="12">C6/C2</f>
        <v>1.0162729658792652E-3</v>
      </c>
      <c r="D9" s="66">
        <f t="shared" si="12"/>
        <v>9.9918937007873994E-4</v>
      </c>
      <c r="E9" s="66">
        <f t="shared" si="12"/>
        <v>8.8819095477386931E-4</v>
      </c>
      <c r="F9" s="66">
        <f t="shared" si="12"/>
        <v>8.1821135678391958E-4</v>
      </c>
      <c r="G9" s="66">
        <f t="shared" si="12"/>
        <v>7.5445783132530118E-4</v>
      </c>
      <c r="H9" s="66">
        <f t="shared" si="12"/>
        <v>7.1990521327014217E-4</v>
      </c>
      <c r="I9" s="66">
        <f t="shared" si="12"/>
        <v>8.8831658291457284E-4</v>
      </c>
      <c r="J9" s="66">
        <f t="shared" si="12"/>
        <v>6.2645739910313907E-4</v>
      </c>
      <c r="K9" s="66">
        <f t="shared" si="12"/>
        <v>9.0939461883408068E-3</v>
      </c>
      <c r="L9" s="66">
        <f t="shared" si="12"/>
        <v>6.5312745194677176E-4</v>
      </c>
      <c r="M9" s="66">
        <f t="shared" si="12"/>
        <v>6.3507462686567158E-4</v>
      </c>
      <c r="N9" s="66">
        <f t="shared" si="12"/>
        <v>5.8533072236727581E-4</v>
      </c>
      <c r="O9" s="66">
        <f t="shared" si="12"/>
        <v>5.8878151260504199E-4</v>
      </c>
      <c r="P9" s="66">
        <f t="shared" si="12"/>
        <v>5.7965442764578833E-4</v>
      </c>
      <c r="Q9" s="66">
        <f t="shared" si="12"/>
        <v>6.1552915766738671E-4</v>
      </c>
      <c r="R9" s="66">
        <f t="shared" si="12"/>
        <v>5.6510548523206752E-4</v>
      </c>
      <c r="S9" s="66">
        <f t="shared" si="12"/>
        <v>4.8025134649910231E-4</v>
      </c>
      <c r="T9" s="66">
        <f t="shared" si="12"/>
        <v>4.4588737201365183E-4</v>
      </c>
      <c r="U9" s="66">
        <f t="shared" si="12"/>
        <v>4.2204545454545457E-4</v>
      </c>
      <c r="V9" s="66">
        <f t="shared" si="12"/>
        <v>3.9592417061611377E-4</v>
      </c>
      <c r="W9" s="66">
        <f t="shared" si="12"/>
        <v>3.6782334384858039E-4</v>
      </c>
      <c r="X9" s="66">
        <f t="shared" si="12"/>
        <v>3.5286802424996114E-4</v>
      </c>
      <c r="Y9" s="66">
        <f t="shared" si="12"/>
        <v>3.3313521545319465E-4</v>
      </c>
      <c r="Z9" s="66">
        <f t="shared" si="12"/>
        <v>3.2539439424107821E-4</v>
      </c>
      <c r="AA9" s="66">
        <f t="shared" si="12"/>
        <v>2.8750186650739135E-4</v>
      </c>
      <c r="AB9" s="66">
        <f t="shared" si="12"/>
        <v>2.8497764530551416E-4</v>
      </c>
      <c r="AC9" s="66">
        <f t="shared" si="12"/>
        <v>2.6351744186046511E-4</v>
      </c>
      <c r="AD9" s="66">
        <f t="shared" si="12"/>
        <v>2.6922962962962964E-4</v>
      </c>
      <c r="AE9" s="66">
        <f t="shared" si="12"/>
        <v>8.514482758620689E-5</v>
      </c>
      <c r="AF9" s="66">
        <f t="shared" si="12"/>
        <v>8.3333333333333331E-5</v>
      </c>
      <c r="AG9" s="66">
        <f t="shared" si="12"/>
        <v>8.3310645249115166E-5</v>
      </c>
      <c r="AH9" s="66">
        <f t="shared" si="12"/>
        <v>8.382995629717918E-5</v>
      </c>
      <c r="AI9" s="66">
        <f t="shared" si="12"/>
        <v>8.180661577608142E-5</v>
      </c>
      <c r="AJ9" s="66">
        <f t="shared" si="12"/>
        <v>2.527472527472527E-4</v>
      </c>
      <c r="AK9" s="66">
        <f t="shared" si="12"/>
        <v>0</v>
      </c>
      <c r="AL9" s="66">
        <f t="shared" si="12"/>
        <v>0</v>
      </c>
      <c r="AM9" s="66">
        <f t="shared" si="12"/>
        <v>0</v>
      </c>
      <c r="AN9" s="66">
        <f t="shared" si="12"/>
        <v>0</v>
      </c>
      <c r="AO9" s="66">
        <f t="shared" si="12"/>
        <v>0</v>
      </c>
      <c r="AP9" s="66">
        <f t="shared" si="12"/>
        <v>0</v>
      </c>
      <c r="AQ9" s="66">
        <f t="shared" si="12"/>
        <v>0</v>
      </c>
      <c r="AR9" s="66">
        <f t="shared" si="12"/>
        <v>0</v>
      </c>
      <c r="AS9" s="66">
        <f t="shared" si="12"/>
        <v>0</v>
      </c>
      <c r="AT9" s="66">
        <f t="shared" si="12"/>
        <v>0</v>
      </c>
      <c r="AU9" s="66">
        <f t="shared" si="12"/>
        <v>0</v>
      </c>
      <c r="AV9" s="66">
        <f t="shared" si="12"/>
        <v>0</v>
      </c>
    </row>
    <row r="10" spans="1:48" x14ac:dyDescent="0.25">
      <c r="A10" s="28" t="s">
        <v>471</v>
      </c>
      <c r="C10" s="66">
        <f t="shared" ref="C10:AV10" si="13">C3/C2</f>
        <v>0.61622782152230982</v>
      </c>
      <c r="D10" s="66">
        <f t="shared" si="13"/>
        <v>0.60251571351706035</v>
      </c>
      <c r="E10" s="66">
        <f t="shared" si="13"/>
        <v>0.62305653266331662</v>
      </c>
      <c r="F10" s="66">
        <f t="shared" si="13"/>
        <v>0.61192551226130643</v>
      </c>
      <c r="G10" s="66">
        <f t="shared" si="13"/>
        <v>0.62172746987951799</v>
      </c>
      <c r="H10" s="66">
        <f t="shared" si="13"/>
        <v>0.5708440758293839</v>
      </c>
      <c r="I10" s="66">
        <f t="shared" si="13"/>
        <v>0.55303128140703528</v>
      </c>
      <c r="J10" s="66">
        <f t="shared" si="13"/>
        <v>0.58616726457399115</v>
      </c>
      <c r="K10" s="66">
        <f t="shared" si="13"/>
        <v>0.56868632286995524</v>
      </c>
      <c r="L10" s="66">
        <f t="shared" si="13"/>
        <v>0.53467096717594875</v>
      </c>
      <c r="M10" s="66">
        <f t="shared" si="13"/>
        <v>0.26832892888498666</v>
      </c>
      <c r="N10" s="66">
        <f t="shared" si="13"/>
        <v>0.34816193646649257</v>
      </c>
      <c r="O10" s="66">
        <f t="shared" si="13"/>
        <v>0.34436920168067237</v>
      </c>
      <c r="P10" s="66">
        <f t="shared" si="13"/>
        <v>0.3384484233261339</v>
      </c>
      <c r="Q10" s="66">
        <f t="shared" si="13"/>
        <v>0.29435207343412539</v>
      </c>
      <c r="R10" s="66">
        <f t="shared" si="13"/>
        <v>0.28274713080168767</v>
      </c>
      <c r="S10" s="66">
        <f t="shared" si="13"/>
        <v>0.24740125673249544</v>
      </c>
      <c r="T10" s="66">
        <f t="shared" si="13"/>
        <v>0.12876912969283288</v>
      </c>
      <c r="U10" s="66">
        <f t="shared" si="13"/>
        <v>0.13363639610389599</v>
      </c>
      <c r="V10" s="66">
        <f t="shared" si="13"/>
        <v>0.12852982622432868</v>
      </c>
      <c r="W10" s="66">
        <f t="shared" si="13"/>
        <v>0.14415899053627773</v>
      </c>
      <c r="X10" s="66">
        <f t="shared" si="13"/>
        <v>0.14541116120006237</v>
      </c>
      <c r="Y10" s="66">
        <f t="shared" si="13"/>
        <v>0.14347072808320951</v>
      </c>
      <c r="Z10" s="66">
        <f t="shared" si="13"/>
        <v>0.14541621994179821</v>
      </c>
      <c r="AA10" s="66">
        <f t="shared" si="13"/>
        <v>0.14273176048977154</v>
      </c>
      <c r="AB10" s="66">
        <f t="shared" si="13"/>
        <v>0.1429191952309985</v>
      </c>
      <c r="AC10" s="66">
        <f t="shared" si="13"/>
        <v>0.13733822674418586</v>
      </c>
      <c r="AD10" s="66">
        <f t="shared" si="13"/>
        <v>0.14010114074074079</v>
      </c>
      <c r="AE10" s="66">
        <f t="shared" si="13"/>
        <v>0.14081140689655186</v>
      </c>
      <c r="AF10" s="66">
        <f t="shared" si="13"/>
        <v>0.19888199105145421</v>
      </c>
      <c r="AG10" s="66">
        <f t="shared" si="13"/>
        <v>0.18763789817587803</v>
      </c>
      <c r="AH10" s="66">
        <f t="shared" si="13"/>
        <v>0.19445993908091647</v>
      </c>
      <c r="AI10" s="66">
        <f t="shared" si="13"/>
        <v>4.4956361323155211E-2</v>
      </c>
      <c r="AJ10" s="66">
        <f t="shared" si="13"/>
        <v>9.535164835164843E-2</v>
      </c>
      <c r="AK10" s="66">
        <f t="shared" si="13"/>
        <v>2.2920481927710843</v>
      </c>
      <c r="AL10" s="66">
        <f t="shared" si="13"/>
        <v>22.513253012048192</v>
      </c>
      <c r="AM10" s="66">
        <f t="shared" si="13"/>
        <v>2.0775903614457834</v>
      </c>
      <c r="AN10" s="66">
        <f t="shared" si="13"/>
        <v>2.1325301204819276</v>
      </c>
      <c r="AO10" s="66">
        <f t="shared" si="13"/>
        <v>1.7662650602409637</v>
      </c>
      <c r="AP10" s="66">
        <f t="shared" si="13"/>
        <v>1</v>
      </c>
      <c r="AQ10" s="66">
        <f t="shared" si="13"/>
        <v>1</v>
      </c>
      <c r="AR10" s="66">
        <f t="shared" si="13"/>
        <v>1</v>
      </c>
      <c r="AS10" s="66">
        <f t="shared" si="13"/>
        <v>1</v>
      </c>
      <c r="AT10" s="66">
        <f t="shared" si="13"/>
        <v>1</v>
      </c>
      <c r="AU10" s="66">
        <f t="shared" si="13"/>
        <v>1</v>
      </c>
      <c r="AV10" s="66">
        <f t="shared" si="13"/>
        <v>1</v>
      </c>
    </row>
    <row r="12" spans="1:48" x14ac:dyDescent="0.25">
      <c r="A12" s="28" t="s">
        <v>472</v>
      </c>
      <c r="B12" s="36">
        <v>0.85</v>
      </c>
      <c r="M12" s="64">
        <v>1343</v>
      </c>
      <c r="N12" s="64">
        <f>O12*(1-0.109)</f>
        <v>1021.086</v>
      </c>
      <c r="O12" s="64">
        <v>1146</v>
      </c>
      <c r="P12" s="64">
        <v>1146</v>
      </c>
      <c r="Q12" s="64">
        <v>1440</v>
      </c>
      <c r="R12" s="64">
        <v>1450</v>
      </c>
      <c r="S12" s="64">
        <v>1510</v>
      </c>
      <c r="T12" s="64">
        <v>1470</v>
      </c>
      <c r="U12" s="64">
        <v>1470</v>
      </c>
      <c r="V12" s="64">
        <v>1460</v>
      </c>
      <c r="W12" s="64">
        <v>1470</v>
      </c>
      <c r="X12" s="64">
        <v>1418</v>
      </c>
      <c r="Y12" s="64">
        <v>1460</v>
      </c>
      <c r="Z12" s="64">
        <v>1401</v>
      </c>
      <c r="AA12" s="64">
        <v>1420</v>
      </c>
      <c r="AB12" s="64">
        <v>1430</v>
      </c>
      <c r="AC12" s="64">
        <v>1420</v>
      </c>
      <c r="AD12" s="64">
        <v>1400</v>
      </c>
      <c r="AE12" s="64">
        <v>1430</v>
      </c>
      <c r="AF12" s="64">
        <v>1398</v>
      </c>
      <c r="AG12" s="64">
        <v>1437</v>
      </c>
      <c r="AH12" s="64">
        <v>1421</v>
      </c>
      <c r="AI12" s="64">
        <v>1463</v>
      </c>
      <c r="AJ12" s="64">
        <v>1560</v>
      </c>
      <c r="AK12" s="64">
        <v>1599</v>
      </c>
      <c r="AL12" s="64">
        <v>1550</v>
      </c>
      <c r="AM12" s="64">
        <v>1452</v>
      </c>
      <c r="AN12" s="64">
        <v>1419</v>
      </c>
      <c r="AO12" s="64">
        <v>1249</v>
      </c>
      <c r="AP12" s="64">
        <v>0</v>
      </c>
      <c r="AQ12" s="64">
        <v>0</v>
      </c>
      <c r="AR12" s="64">
        <v>0</v>
      </c>
      <c r="AS12" s="64">
        <v>0</v>
      </c>
      <c r="AT12" s="64">
        <v>0</v>
      </c>
      <c r="AU12" s="64">
        <v>0</v>
      </c>
      <c r="AV12" s="64">
        <v>0</v>
      </c>
    </row>
    <row r="13" spans="1:48" x14ac:dyDescent="0.25">
      <c r="A13" s="28" t="s">
        <v>221</v>
      </c>
      <c r="B13" s="36">
        <v>0.88</v>
      </c>
      <c r="C13" s="64">
        <v>771.6</v>
      </c>
      <c r="D13" s="64">
        <f>E13*(1+0.0597)</f>
        <v>740.30642000000012</v>
      </c>
      <c r="E13" s="64">
        <v>698.6</v>
      </c>
      <c r="F13" s="64">
        <f>G13*(1-0.0246)</f>
        <v>722.47878000000003</v>
      </c>
      <c r="G13" s="64">
        <v>740.7</v>
      </c>
      <c r="H13" s="64">
        <v>791.8</v>
      </c>
      <c r="I13" s="64">
        <v>698.6</v>
      </c>
      <c r="J13" s="64">
        <v>816.5</v>
      </c>
      <c r="K13" s="64">
        <v>800.8</v>
      </c>
      <c r="L13" s="64">
        <f>M13*(1-0.0347)</f>
        <v>790.67723000000001</v>
      </c>
      <c r="M13" s="64">
        <v>819.1</v>
      </c>
      <c r="N13" s="64">
        <f>O13*(1-0.0522)</f>
        <v>808.09428000000003</v>
      </c>
      <c r="O13" s="64">
        <v>852.6</v>
      </c>
      <c r="P13" s="64">
        <v>841.1</v>
      </c>
      <c r="Q13" s="64">
        <v>803.1</v>
      </c>
      <c r="R13" s="64">
        <v>853.5</v>
      </c>
      <c r="S13" s="64">
        <v>785.9</v>
      </c>
      <c r="T13" s="64">
        <v>746.2</v>
      </c>
      <c r="U13" s="64">
        <v>778</v>
      </c>
      <c r="V13" s="64">
        <v>762.7</v>
      </c>
      <c r="W13" s="64">
        <v>727.5</v>
      </c>
      <c r="X13" s="64">
        <v>720.7</v>
      </c>
      <c r="Y13" s="64">
        <v>786.5</v>
      </c>
      <c r="Z13" s="64">
        <v>781</v>
      </c>
      <c r="AA13" s="64">
        <v>793</v>
      </c>
      <c r="AB13" s="64">
        <v>794.8</v>
      </c>
      <c r="AC13" s="64">
        <v>794.3</v>
      </c>
      <c r="AD13" s="64">
        <v>785.5</v>
      </c>
      <c r="AE13" s="64">
        <v>802.7</v>
      </c>
      <c r="AF13" s="64">
        <v>758</v>
      </c>
      <c r="AG13" s="64">
        <v>801</v>
      </c>
      <c r="AH13" s="64">
        <v>792</v>
      </c>
      <c r="AI13" s="64">
        <v>783</v>
      </c>
      <c r="AJ13" s="64">
        <v>758.7</v>
      </c>
      <c r="AK13" s="64">
        <v>730.65</v>
      </c>
      <c r="AL13" s="64">
        <v>730.7</v>
      </c>
      <c r="AM13" s="64">
        <v>656</v>
      </c>
      <c r="AN13" s="64">
        <v>646.5</v>
      </c>
      <c r="AO13" s="64">
        <v>602.1</v>
      </c>
      <c r="AP13" s="64">
        <v>0</v>
      </c>
      <c r="AQ13" s="64">
        <v>0</v>
      </c>
      <c r="AR13" s="64">
        <v>0</v>
      </c>
      <c r="AS13" s="64">
        <v>0</v>
      </c>
      <c r="AT13" s="64">
        <v>0</v>
      </c>
      <c r="AU13" s="64">
        <v>0</v>
      </c>
      <c r="AV13" s="64">
        <v>0</v>
      </c>
    </row>
    <row r="14" spans="1:48" x14ac:dyDescent="0.25">
      <c r="A14" s="28" t="s">
        <v>387</v>
      </c>
      <c r="B14" s="36">
        <v>0.84</v>
      </c>
      <c r="C14" s="64">
        <v>424.5</v>
      </c>
      <c r="D14" s="64">
        <f>E14*(1-0.0658)</f>
        <v>454.67514</v>
      </c>
      <c r="E14" s="64">
        <v>486.7</v>
      </c>
      <c r="F14" s="64">
        <f>G14*(1-0.0675)</f>
        <v>500.65924999999999</v>
      </c>
      <c r="G14" s="64">
        <v>536.9</v>
      </c>
      <c r="H14" s="64">
        <v>482.1</v>
      </c>
      <c r="I14" s="64">
        <v>486.7</v>
      </c>
      <c r="J14" s="64">
        <v>480.1</v>
      </c>
      <c r="K14" s="64">
        <v>520.29999999999995</v>
      </c>
      <c r="L14" s="64">
        <f>M14*(1-0.0689)</f>
        <v>546.27637000000004</v>
      </c>
      <c r="M14" s="64">
        <v>586.70000000000005</v>
      </c>
      <c r="N14" s="64">
        <f>O14*(1+0.0503)</f>
        <v>580.60583999999994</v>
      </c>
      <c r="O14" s="64">
        <v>552.79999999999995</v>
      </c>
      <c r="P14" s="64">
        <v>526.20000000000005</v>
      </c>
      <c r="Q14" s="64">
        <v>560.5</v>
      </c>
      <c r="R14" s="64">
        <v>543</v>
      </c>
      <c r="S14" s="64">
        <v>906.5</v>
      </c>
      <c r="T14" s="64">
        <v>1030</v>
      </c>
      <c r="U14" s="64">
        <v>1090</v>
      </c>
      <c r="V14" s="64">
        <v>1130</v>
      </c>
      <c r="W14" s="64">
        <v>1130</v>
      </c>
      <c r="X14" s="64">
        <v>1206</v>
      </c>
      <c r="Y14" s="64">
        <v>1270</v>
      </c>
      <c r="Z14" s="64">
        <v>1285</v>
      </c>
      <c r="AA14" s="64">
        <v>1350</v>
      </c>
      <c r="AB14" s="64">
        <v>1330</v>
      </c>
      <c r="AC14" s="64">
        <v>1440</v>
      </c>
      <c r="AD14" s="64">
        <v>1400</v>
      </c>
      <c r="AE14" s="64">
        <v>1500</v>
      </c>
      <c r="AF14" s="64">
        <v>1462</v>
      </c>
      <c r="AG14" s="64">
        <v>1550</v>
      </c>
      <c r="AH14" s="64">
        <v>1663</v>
      </c>
      <c r="AI14" s="64">
        <v>1707</v>
      </c>
      <c r="AJ14" s="64">
        <v>1570</v>
      </c>
      <c r="AK14" s="64">
        <v>1560</v>
      </c>
      <c r="AL14" s="64">
        <v>1514</v>
      </c>
      <c r="AM14" s="64">
        <v>1384</v>
      </c>
      <c r="AN14" s="64">
        <v>1475</v>
      </c>
      <c r="AO14" s="64">
        <v>1292</v>
      </c>
      <c r="AP14" s="64">
        <v>0</v>
      </c>
      <c r="AQ14" s="64">
        <v>0</v>
      </c>
      <c r="AR14" s="64">
        <v>0</v>
      </c>
      <c r="AS14" s="64">
        <v>0</v>
      </c>
      <c r="AT14" s="64">
        <v>0</v>
      </c>
      <c r="AU14" s="64">
        <v>0</v>
      </c>
      <c r="AV14" s="64">
        <v>0</v>
      </c>
    </row>
    <row r="15" spans="1:48" x14ac:dyDescent="0.25">
      <c r="A15" s="28" t="s">
        <v>226</v>
      </c>
      <c r="B15" s="36">
        <v>0.54</v>
      </c>
      <c r="C15" s="67"/>
      <c r="D15" s="41"/>
      <c r="H15" s="64">
        <v>255.3</v>
      </c>
      <c r="I15" s="64">
        <v>278.7</v>
      </c>
      <c r="J15" s="28">
        <v>250.2</v>
      </c>
      <c r="K15" s="64">
        <v>256.60000000000002</v>
      </c>
      <c r="L15" s="64">
        <f>M15*(1+0.00306)</f>
        <v>250.66469400000003</v>
      </c>
      <c r="M15" s="64">
        <v>249.9</v>
      </c>
      <c r="N15" s="64">
        <f>O15*(1+0.0689)</f>
        <v>245.41943999999998</v>
      </c>
      <c r="O15" s="64">
        <v>229.6</v>
      </c>
      <c r="P15" s="64">
        <v>221</v>
      </c>
      <c r="Q15" s="64">
        <v>180</v>
      </c>
      <c r="R15" s="64">
        <v>238.3</v>
      </c>
      <c r="S15" s="64">
        <v>707</v>
      </c>
      <c r="T15" s="64">
        <v>873.2</v>
      </c>
      <c r="U15" s="64">
        <v>985.6</v>
      </c>
      <c r="V15" s="64">
        <v>1010</v>
      </c>
      <c r="W15" s="64">
        <v>1020</v>
      </c>
      <c r="X15" s="64">
        <v>1019</v>
      </c>
      <c r="Y15" s="64">
        <v>1070</v>
      </c>
      <c r="Z15" s="64">
        <v>1103</v>
      </c>
      <c r="AA15" s="64">
        <v>1110</v>
      </c>
      <c r="AB15" s="64">
        <v>1070</v>
      </c>
      <c r="AC15" s="64">
        <v>1100</v>
      </c>
      <c r="AD15" s="64">
        <v>1090</v>
      </c>
      <c r="AE15" s="64">
        <v>1210</v>
      </c>
      <c r="AF15" s="64">
        <v>1220</v>
      </c>
      <c r="AG15" s="64">
        <v>1260</v>
      </c>
      <c r="AH15" s="64">
        <v>1297</v>
      </c>
      <c r="AI15" s="64">
        <v>1250</v>
      </c>
      <c r="AJ15" s="64">
        <v>1060</v>
      </c>
      <c r="AK15" s="64">
        <v>0</v>
      </c>
      <c r="AL15" s="64">
        <v>0</v>
      </c>
      <c r="AM15" s="64">
        <v>0</v>
      </c>
      <c r="AN15" s="64">
        <v>0</v>
      </c>
      <c r="AO15" s="64">
        <v>0</v>
      </c>
      <c r="AP15" s="64">
        <v>0</v>
      </c>
      <c r="AQ15" s="64">
        <v>0</v>
      </c>
      <c r="AR15" s="64">
        <v>0</v>
      </c>
      <c r="AS15" s="64">
        <v>0</v>
      </c>
      <c r="AT15" s="64">
        <v>0</v>
      </c>
      <c r="AU15" s="64">
        <v>0</v>
      </c>
      <c r="AV15" s="64">
        <v>0</v>
      </c>
    </row>
    <row r="16" spans="1:48" x14ac:dyDescent="0.25">
      <c r="A16" s="28" t="s">
        <v>231</v>
      </c>
      <c r="B16" s="36">
        <v>0.66</v>
      </c>
      <c r="C16" s="67"/>
      <c r="D16" s="41"/>
      <c r="H16" s="64"/>
      <c r="I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</row>
    <row r="17" spans="1:48" x14ac:dyDescent="0.25">
      <c r="A17" s="28" t="s">
        <v>473</v>
      </c>
      <c r="B17" s="36">
        <v>0.96</v>
      </c>
      <c r="C17" s="67"/>
      <c r="D17" s="41"/>
      <c r="H17" s="64"/>
      <c r="I17" s="64"/>
      <c r="K17" s="64"/>
      <c r="L17" s="64"/>
      <c r="M17" s="64"/>
      <c r="N17" s="64"/>
      <c r="O17" s="64"/>
      <c r="P17" s="64"/>
      <c r="Q17" s="64"/>
      <c r="R17" s="64"/>
      <c r="T17" s="64">
        <v>715.8</v>
      </c>
      <c r="U17" s="64">
        <v>743.2</v>
      </c>
      <c r="V17" s="64">
        <v>845.7</v>
      </c>
      <c r="W17" s="64">
        <v>808.8</v>
      </c>
      <c r="X17" s="64">
        <v>857.7</v>
      </c>
      <c r="Y17" s="64">
        <v>880.9</v>
      </c>
      <c r="Z17" s="64">
        <v>704.5</v>
      </c>
      <c r="AA17" s="64">
        <v>740.5</v>
      </c>
      <c r="AB17" s="64">
        <v>731.4</v>
      </c>
      <c r="AC17" s="64">
        <v>772.1</v>
      </c>
      <c r="AD17" s="64">
        <v>754.7</v>
      </c>
      <c r="AE17" s="64">
        <v>860.2</v>
      </c>
      <c r="AF17" s="64">
        <v>851</v>
      </c>
      <c r="AG17" s="64">
        <v>878</v>
      </c>
      <c r="AH17" s="64">
        <v>868</v>
      </c>
      <c r="AI17" s="64">
        <v>879</v>
      </c>
      <c r="AJ17" s="64">
        <v>966.2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</row>
    <row r="18" spans="1:48" x14ac:dyDescent="0.25">
      <c r="A18" s="28" t="s">
        <v>65</v>
      </c>
      <c r="B18" s="36">
        <v>0.74</v>
      </c>
      <c r="C18" s="64">
        <v>225</v>
      </c>
      <c r="D18" s="64">
        <f>E18*(1+0.0256)</f>
        <v>278.55296000000004</v>
      </c>
      <c r="E18" s="64">
        <v>271.60000000000002</v>
      </c>
      <c r="F18" s="64">
        <f>G18*(1+0.1023)</f>
        <v>277.00799000000001</v>
      </c>
      <c r="G18" s="64">
        <v>251.3</v>
      </c>
      <c r="H18" s="64">
        <v>238.7</v>
      </c>
      <c r="I18" s="64">
        <v>271.60000000000002</v>
      </c>
      <c r="J18" s="64">
        <v>256.3</v>
      </c>
      <c r="K18" s="64">
        <v>265.39999999999998</v>
      </c>
      <c r="L18" s="64">
        <f>M18*(1-0.1189)</f>
        <v>257.54552999999999</v>
      </c>
      <c r="M18" s="64">
        <v>292.3</v>
      </c>
      <c r="N18" s="64">
        <f>O18*(1+0.0032)</f>
        <v>298.45200000000006</v>
      </c>
      <c r="O18" s="64">
        <v>297.5</v>
      </c>
      <c r="P18" s="64">
        <v>287.89999999999998</v>
      </c>
      <c r="Q18" s="64">
        <v>243.1</v>
      </c>
      <c r="R18" s="64">
        <v>273.8</v>
      </c>
      <c r="S18" s="64">
        <v>239.3</v>
      </c>
      <c r="T18" s="64">
        <v>227.7</v>
      </c>
      <c r="U18" s="64">
        <v>227.6</v>
      </c>
      <c r="V18" s="64">
        <v>266.7</v>
      </c>
      <c r="W18" s="64">
        <v>228.7</v>
      </c>
      <c r="X18" s="64">
        <v>236.11</v>
      </c>
      <c r="Y18" s="64">
        <v>254.7</v>
      </c>
      <c r="Z18" s="64">
        <v>263.16000000000003</v>
      </c>
      <c r="AA18" s="64">
        <v>285</v>
      </c>
      <c r="AB18" s="64">
        <v>351.1</v>
      </c>
      <c r="AC18" s="64">
        <v>366.6</v>
      </c>
      <c r="AD18" s="64">
        <v>332.6</v>
      </c>
      <c r="AE18" s="64">
        <v>386.7</v>
      </c>
      <c r="AF18" s="64">
        <v>0</v>
      </c>
      <c r="AG18" s="64">
        <v>0</v>
      </c>
      <c r="AH18" s="64">
        <v>0</v>
      </c>
      <c r="AI18" s="64">
        <v>415</v>
      </c>
      <c r="AJ18" s="64">
        <v>702.1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</row>
    <row r="19" spans="1:48" x14ac:dyDescent="0.25">
      <c r="A19" s="28" t="s">
        <v>474</v>
      </c>
      <c r="B19" s="36">
        <v>0.86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>
        <v>0</v>
      </c>
      <c r="AG19" s="64">
        <v>0</v>
      </c>
      <c r="AH19" s="64">
        <v>0</v>
      </c>
      <c r="AI19" s="64">
        <v>813</v>
      </c>
      <c r="AJ19" s="64">
        <v>1430</v>
      </c>
      <c r="AK19" s="64">
        <v>1679</v>
      </c>
      <c r="AL19" s="64">
        <v>1667</v>
      </c>
      <c r="AM19" s="64">
        <v>1821</v>
      </c>
      <c r="AN19" s="64">
        <v>1652</v>
      </c>
      <c r="AO19" s="64">
        <v>1142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</row>
    <row r="20" spans="1:48" x14ac:dyDescent="0.25">
      <c r="A20" s="28" t="s">
        <v>475</v>
      </c>
      <c r="B20" s="36">
        <v>0.55000000000000004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>
        <v>0</v>
      </c>
      <c r="AG20" s="64">
        <v>0</v>
      </c>
      <c r="AH20" s="64">
        <v>0</v>
      </c>
      <c r="AI20" s="64">
        <v>154</v>
      </c>
      <c r="AJ20" s="64">
        <v>138.30000000000001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</row>
    <row r="21" spans="1:48" ht="15.75" customHeight="1" x14ac:dyDescent="0.25">
      <c r="A21" s="28" t="s">
        <v>223</v>
      </c>
      <c r="B21" s="36">
        <v>0.77</v>
      </c>
      <c r="C21" s="64">
        <v>37.200000000000003</v>
      </c>
      <c r="D21" s="64">
        <f>E21*(1-0.0685)</f>
        <v>37.073699999999995</v>
      </c>
      <c r="E21" s="64">
        <v>39.799999999999997</v>
      </c>
      <c r="F21" s="64">
        <f>G21*(1+0.0882)</f>
        <v>41.133960000000002</v>
      </c>
      <c r="G21" s="64">
        <v>37.799999999999997</v>
      </c>
      <c r="H21" s="64">
        <v>40.1</v>
      </c>
      <c r="I21" s="64">
        <v>39.799999999999997</v>
      </c>
      <c r="J21" s="64">
        <v>39.799999999999997</v>
      </c>
      <c r="K21" s="64">
        <v>40</v>
      </c>
      <c r="L21" s="64">
        <f>M21*(1+0.0225)</f>
        <v>40.491</v>
      </c>
      <c r="M21" s="64">
        <v>39.6</v>
      </c>
      <c r="N21" s="64">
        <f>O21</f>
        <v>39.5</v>
      </c>
      <c r="O21" s="64">
        <v>39.5</v>
      </c>
      <c r="P21" s="64">
        <v>38.1</v>
      </c>
      <c r="Q21" s="64">
        <v>37.6</v>
      </c>
      <c r="R21" s="64">
        <v>38.5</v>
      </c>
      <c r="S21" s="64">
        <v>40.6</v>
      </c>
      <c r="T21" s="64">
        <v>39.9</v>
      </c>
      <c r="U21" s="64">
        <v>39.799999999999997</v>
      </c>
      <c r="V21" s="64">
        <v>38.799999999999997</v>
      </c>
      <c r="W21" s="64">
        <v>38.700000000000003</v>
      </c>
      <c r="X21" s="64">
        <v>37.79</v>
      </c>
      <c r="Y21" s="64">
        <v>40.1</v>
      </c>
      <c r="Z21" s="64">
        <v>39.792999999999999</v>
      </c>
      <c r="AA21" s="64">
        <v>40.700000000000003</v>
      </c>
      <c r="AB21" s="64">
        <v>41.8</v>
      </c>
      <c r="AC21" s="64">
        <v>40.299999999999997</v>
      </c>
      <c r="AD21" s="64">
        <v>39.700000000000003</v>
      </c>
      <c r="AE21" s="64">
        <v>38.9</v>
      </c>
      <c r="AF21" s="64">
        <v>40</v>
      </c>
      <c r="AG21" s="64">
        <v>41</v>
      </c>
      <c r="AH21" s="64">
        <v>41</v>
      </c>
      <c r="AI21" s="64">
        <v>42</v>
      </c>
      <c r="AJ21" s="64">
        <v>44.7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</row>
    <row r="22" spans="1:48" ht="15.75" customHeight="1" x14ac:dyDescent="0.25">
      <c r="A22" s="28" t="s">
        <v>476</v>
      </c>
      <c r="B22" s="36">
        <v>0.28000000000000003</v>
      </c>
      <c r="C22" s="64">
        <v>3.1</v>
      </c>
      <c r="D22" s="64">
        <f>E22*(1+0.0974)</f>
        <v>3.0727199999999995</v>
      </c>
      <c r="E22" s="64">
        <v>2.8</v>
      </c>
      <c r="F22" s="64">
        <f>G22*(1+0.0507)</f>
        <v>2.5216799999999999</v>
      </c>
      <c r="G22" s="64">
        <v>2.4</v>
      </c>
      <c r="H22" s="64">
        <v>2.2999999999999998</v>
      </c>
      <c r="I22" s="64">
        <v>2.8</v>
      </c>
      <c r="J22" s="64">
        <v>2.1</v>
      </c>
      <c r="K22" s="64">
        <v>40</v>
      </c>
      <c r="L22" s="64">
        <f>M22*(1-0.0845)</f>
        <v>2.1056499999999998</v>
      </c>
      <c r="M22" s="64">
        <v>2.2999999999999998</v>
      </c>
      <c r="N22" s="64">
        <f>O22*(1-0.0511)</f>
        <v>2.08758</v>
      </c>
      <c r="O22" s="64">
        <v>2.2000000000000002</v>
      </c>
      <c r="P22" s="64">
        <v>2.1</v>
      </c>
      <c r="Q22" s="64">
        <v>2.2000000000000002</v>
      </c>
      <c r="R22" s="64">
        <v>2</v>
      </c>
      <c r="S22" s="64">
        <v>2</v>
      </c>
      <c r="T22" s="64">
        <v>1.9</v>
      </c>
      <c r="U22" s="64">
        <v>1.9</v>
      </c>
      <c r="V22" s="64">
        <v>1.8</v>
      </c>
      <c r="W22" s="64">
        <v>1.7</v>
      </c>
      <c r="X22" s="64">
        <v>1.6279999999999999</v>
      </c>
      <c r="Y22" s="64">
        <v>1.6</v>
      </c>
      <c r="Z22" s="64">
        <v>1.5349999999999999</v>
      </c>
      <c r="AA22" s="64">
        <v>1.3</v>
      </c>
      <c r="AB22" s="64">
        <v>1.3</v>
      </c>
      <c r="AC22" s="64">
        <v>1.2</v>
      </c>
      <c r="AD22" s="64">
        <v>1.2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</row>
    <row r="23" spans="1:48" ht="15.75" customHeight="1" x14ac:dyDescent="0.25">
      <c r="A23" s="28" t="s">
        <v>225</v>
      </c>
      <c r="B23" s="36">
        <v>0.17</v>
      </c>
      <c r="C23" s="64">
        <v>0.77200000000000002</v>
      </c>
      <c r="D23" s="64">
        <f>E23*(1-0.0011)</f>
        <v>0.7341915</v>
      </c>
      <c r="E23" s="64">
        <v>0.73499999999999999</v>
      </c>
      <c r="F23" s="64">
        <f>G23*(1+0.0052)</f>
        <v>0.73480120000000004</v>
      </c>
      <c r="G23" s="64">
        <v>0.73099999999999998</v>
      </c>
      <c r="H23" s="64">
        <v>0.73799999999999999</v>
      </c>
      <c r="I23" s="64">
        <v>0.73550000000000004</v>
      </c>
      <c r="J23" s="64">
        <v>0.69399999999999995</v>
      </c>
      <c r="K23" s="64">
        <v>0.55900000000000005</v>
      </c>
      <c r="L23" s="64">
        <f>M23*(1-0.082)</f>
        <v>0.54474120000000004</v>
      </c>
      <c r="M23" s="64">
        <v>0.59340000000000004</v>
      </c>
      <c r="N23" s="64">
        <v>0.60260000000000002</v>
      </c>
      <c r="O23" s="64">
        <v>0.60260000000000002</v>
      </c>
      <c r="P23" s="64">
        <v>0.58379999999999999</v>
      </c>
      <c r="Q23" s="28">
        <v>0.64990000000000003</v>
      </c>
      <c r="R23" s="64">
        <v>0.67859999999999998</v>
      </c>
      <c r="S23" s="64">
        <v>0.67500000000000004</v>
      </c>
      <c r="T23" s="64">
        <v>0.71289999999999998</v>
      </c>
      <c r="U23" s="64">
        <v>0.69979999999999998</v>
      </c>
      <c r="V23" s="64">
        <v>0.70620000000000005</v>
      </c>
      <c r="W23" s="64">
        <v>0.63200000000000001</v>
      </c>
      <c r="X23" s="64">
        <v>0.64200000000000002</v>
      </c>
      <c r="Y23" s="64">
        <v>0.64200000000000002</v>
      </c>
      <c r="Z23" s="64">
        <v>0.58950000000000002</v>
      </c>
      <c r="AA23" s="64">
        <v>0.62539999999999996</v>
      </c>
      <c r="AB23" s="64">
        <v>0.61219999999999997</v>
      </c>
      <c r="AC23" s="64">
        <v>0.61299999999999999</v>
      </c>
      <c r="AD23" s="64">
        <v>0.61729999999999996</v>
      </c>
      <c r="AE23" s="64">
        <v>0.61729999999999996</v>
      </c>
      <c r="AF23" s="64">
        <v>0.59599999999999997</v>
      </c>
      <c r="AG23" s="64">
        <v>0.61199999999999999</v>
      </c>
      <c r="AH23" s="64">
        <v>0.63300000000000001</v>
      </c>
      <c r="AI23" s="64">
        <v>0.64300000000000002</v>
      </c>
      <c r="AJ23" s="64">
        <v>2.2999999999999998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</row>
    <row r="24" spans="1:48" ht="15.75" customHeight="1" x14ac:dyDescent="0.25">
      <c r="A24" s="28" t="s">
        <v>64</v>
      </c>
      <c r="B24" s="36">
        <v>0.25</v>
      </c>
      <c r="C24" s="67"/>
      <c r="D24" s="41"/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</row>
    <row r="25" spans="1:48" ht="15.75" customHeight="1" x14ac:dyDescent="0.25">
      <c r="A25" s="28" t="s">
        <v>66</v>
      </c>
      <c r="B25" s="36">
        <v>0.8</v>
      </c>
      <c r="C25" s="67"/>
      <c r="D25" s="41"/>
      <c r="Y25" s="64">
        <v>1.1279999999999999</v>
      </c>
      <c r="Z25" s="28">
        <v>1.0880000000000001</v>
      </c>
      <c r="AA25" s="64">
        <v>1.1100000000000001</v>
      </c>
      <c r="AB25" s="28">
        <v>1.1000000000000001</v>
      </c>
      <c r="AC25" s="64">
        <v>1.1000000000000001</v>
      </c>
      <c r="AD25" s="28">
        <v>1.1000000000000001</v>
      </c>
      <c r="AE25" s="64">
        <v>1.2</v>
      </c>
      <c r="AF25" s="64">
        <v>1.238</v>
      </c>
      <c r="AG25" s="64">
        <v>1.171</v>
      </c>
      <c r="AH25" s="64">
        <v>1.1830000000000001</v>
      </c>
      <c r="AI25" s="64">
        <v>1.2250000000000001</v>
      </c>
      <c r="AJ25" s="64">
        <v>1.3</v>
      </c>
      <c r="AK25" s="64">
        <v>0</v>
      </c>
      <c r="AL25" s="64">
        <v>0</v>
      </c>
      <c r="AM25" s="64">
        <v>0</v>
      </c>
      <c r="AN25" s="64">
        <v>0</v>
      </c>
      <c r="AO25" s="64">
        <v>0</v>
      </c>
      <c r="AP25" s="64">
        <v>0</v>
      </c>
      <c r="AQ25" s="64">
        <v>0</v>
      </c>
      <c r="AR25" s="64">
        <v>0</v>
      </c>
      <c r="AS25" s="64">
        <v>0</v>
      </c>
      <c r="AT25" s="64">
        <v>0</v>
      </c>
      <c r="AU25" s="64">
        <v>0</v>
      </c>
      <c r="AV25" s="64">
        <v>0</v>
      </c>
    </row>
    <row r="26" spans="1:48" ht="15.75" customHeight="1" x14ac:dyDescent="0.25">
      <c r="A26" s="28" t="s">
        <v>477</v>
      </c>
      <c r="B26" s="36">
        <v>0.43</v>
      </c>
      <c r="C26" s="67"/>
      <c r="D26" s="41"/>
      <c r="AF26" s="64">
        <v>0</v>
      </c>
      <c r="AG26" s="64">
        <v>0</v>
      </c>
      <c r="AH26" s="64">
        <v>0</v>
      </c>
      <c r="AI26" s="64">
        <v>0</v>
      </c>
      <c r="AJ26" s="64">
        <v>0</v>
      </c>
      <c r="AK26" s="64">
        <v>0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0</v>
      </c>
      <c r="AR26" s="64">
        <v>0</v>
      </c>
      <c r="AS26" s="64">
        <v>0</v>
      </c>
      <c r="AT26" s="64">
        <v>0</v>
      </c>
      <c r="AU26" s="64">
        <v>0</v>
      </c>
      <c r="AV26" s="64">
        <v>0</v>
      </c>
    </row>
    <row r="27" spans="1:48" ht="15.75" customHeight="1" x14ac:dyDescent="0.25">
      <c r="A27" s="28" t="s">
        <v>478</v>
      </c>
      <c r="B27" s="36">
        <v>0.1</v>
      </c>
      <c r="C27" s="67"/>
      <c r="D27" s="41"/>
    </row>
    <row r="28" spans="1:48" ht="15.75" customHeight="1" x14ac:dyDescent="0.25">
      <c r="C28" s="67"/>
      <c r="D28" s="41"/>
    </row>
    <row r="29" spans="1:48" ht="15.75" customHeight="1" x14ac:dyDescent="0.2"/>
    <row r="30" spans="1:48" ht="15.75" customHeight="1" x14ac:dyDescent="0.25">
      <c r="E30" s="28">
        <v>16</v>
      </c>
    </row>
    <row r="31" spans="1:48" ht="15.75" customHeight="1" x14ac:dyDescent="0.25">
      <c r="E31" s="28">
        <v>0</v>
      </c>
    </row>
    <row r="32" spans="1:48" ht="15.75" customHeight="1" x14ac:dyDescent="0.25">
      <c r="E32" s="28">
        <v>0</v>
      </c>
    </row>
    <row r="33" spans="5:5" ht="15.75" customHeight="1" x14ac:dyDescent="0.25">
      <c r="E33" s="28">
        <v>2</v>
      </c>
    </row>
    <row r="34" spans="5:5" ht="15.75" customHeight="1" x14ac:dyDescent="0.25">
      <c r="E34" s="28">
        <v>56</v>
      </c>
    </row>
    <row r="35" spans="5:5" ht="15.75" customHeight="1" x14ac:dyDescent="0.25">
      <c r="E35" s="28">
        <v>0</v>
      </c>
    </row>
    <row r="36" spans="5:5" ht="15.75" customHeight="1" x14ac:dyDescent="0.25">
      <c r="E36" s="28">
        <v>0</v>
      </c>
    </row>
    <row r="37" spans="5:5" ht="15.75" customHeight="1" x14ac:dyDescent="0.25">
      <c r="E37" s="28">
        <v>30</v>
      </c>
    </row>
    <row r="38" spans="5:5" ht="15.75" customHeight="1" x14ac:dyDescent="0.25">
      <c r="E38" s="28">
        <v>27</v>
      </c>
    </row>
    <row r="39" spans="5:5" ht="15.75" customHeight="1" x14ac:dyDescent="0.25">
      <c r="E39" s="28">
        <v>0</v>
      </c>
    </row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M1000"/>
  <sheetViews>
    <sheetView workbookViewId="0"/>
  </sheetViews>
  <sheetFormatPr defaultColWidth="12.625" defaultRowHeight="15" customHeight="1" x14ac:dyDescent="0.2"/>
  <cols>
    <col min="1" max="1" width="7.625" customWidth="1"/>
    <col min="2" max="2" width="16.75" customWidth="1"/>
    <col min="3" max="3" width="10.125" customWidth="1"/>
    <col min="4" max="26" width="7.625" customWidth="1"/>
  </cols>
  <sheetData>
    <row r="4" spans="2:9" x14ac:dyDescent="0.25">
      <c r="B4" s="28" t="s">
        <v>479</v>
      </c>
      <c r="C4" s="67">
        <v>300000</v>
      </c>
    </row>
    <row r="5" spans="2:9" x14ac:dyDescent="0.25">
      <c r="B5" s="28" t="s">
        <v>480</v>
      </c>
      <c r="C5" s="68">
        <v>270000</v>
      </c>
      <c r="I5" s="28" t="s">
        <v>481</v>
      </c>
    </row>
    <row r="6" spans="2:9" x14ac:dyDescent="0.25">
      <c r="B6" s="28" t="s">
        <v>482</v>
      </c>
      <c r="C6" s="68">
        <v>1200</v>
      </c>
      <c r="F6" s="28" t="s">
        <v>483</v>
      </c>
      <c r="G6" s="28" t="s">
        <v>484</v>
      </c>
      <c r="H6" s="28" t="s">
        <v>485</v>
      </c>
    </row>
    <row r="7" spans="2:9" x14ac:dyDescent="0.25">
      <c r="B7" s="28" t="s">
        <v>485</v>
      </c>
      <c r="C7" s="68">
        <v>1000</v>
      </c>
      <c r="G7" s="68">
        <f>C9-C14</f>
        <v>268000</v>
      </c>
      <c r="H7" s="68"/>
      <c r="I7" s="28" t="s">
        <v>486</v>
      </c>
    </row>
    <row r="8" spans="2:9" x14ac:dyDescent="0.25">
      <c r="F8" s="28">
        <v>1</v>
      </c>
      <c r="G8" s="68">
        <f t="shared" ref="G8:G31" si="0">G7-H8</f>
        <v>264900</v>
      </c>
      <c r="H8" s="68">
        <f>C7+C6+C13</f>
        <v>3100</v>
      </c>
    </row>
    <row r="9" spans="2:9" x14ac:dyDescent="0.25">
      <c r="B9" s="28" t="s">
        <v>487</v>
      </c>
      <c r="C9" s="68">
        <v>270000</v>
      </c>
      <c r="F9" s="28">
        <v>2</v>
      </c>
      <c r="G9" s="68">
        <f t="shared" si="0"/>
        <v>261800</v>
      </c>
      <c r="H9" s="68">
        <f t="shared" ref="H9:H31" si="1">H8</f>
        <v>3100</v>
      </c>
    </row>
    <row r="10" spans="2:9" x14ac:dyDescent="0.25">
      <c r="C10" s="41">
        <v>0.04</v>
      </c>
      <c r="F10" s="28">
        <v>3</v>
      </c>
      <c r="G10" s="68">
        <f t="shared" si="0"/>
        <v>258700</v>
      </c>
      <c r="H10" s="68">
        <f t="shared" si="1"/>
        <v>3100</v>
      </c>
    </row>
    <row r="11" spans="2:9" x14ac:dyDescent="0.25">
      <c r="B11" s="28" t="s">
        <v>488</v>
      </c>
      <c r="C11" s="68">
        <v>1000</v>
      </c>
      <c r="F11" s="28">
        <v>4</v>
      </c>
      <c r="G11" s="68">
        <f t="shared" si="0"/>
        <v>255600</v>
      </c>
      <c r="H11" s="68">
        <f t="shared" si="1"/>
        <v>3100</v>
      </c>
    </row>
    <row r="12" spans="2:9" x14ac:dyDescent="0.25">
      <c r="C12" s="68">
        <f>C9/C11</f>
        <v>270</v>
      </c>
      <c r="F12" s="28">
        <v>5</v>
      </c>
      <c r="G12" s="68">
        <f t="shared" si="0"/>
        <v>252500</v>
      </c>
      <c r="H12" s="68">
        <f t="shared" si="1"/>
        <v>3100</v>
      </c>
    </row>
    <row r="13" spans="2:9" x14ac:dyDescent="0.25">
      <c r="B13" s="28" t="s">
        <v>489</v>
      </c>
      <c r="C13" s="68">
        <f>C9*C10/12</f>
        <v>900</v>
      </c>
      <c r="F13" s="28">
        <v>6</v>
      </c>
      <c r="G13" s="68">
        <f t="shared" si="0"/>
        <v>249400</v>
      </c>
      <c r="H13" s="68">
        <f t="shared" si="1"/>
        <v>3100</v>
      </c>
    </row>
    <row r="14" spans="2:9" x14ac:dyDescent="0.25">
      <c r="B14" s="28" t="s">
        <v>490</v>
      </c>
      <c r="C14" s="68">
        <v>2000</v>
      </c>
      <c r="F14" s="28">
        <v>7</v>
      </c>
      <c r="G14" s="68">
        <f t="shared" si="0"/>
        <v>246300</v>
      </c>
      <c r="H14" s="68">
        <f t="shared" si="1"/>
        <v>3100</v>
      </c>
    </row>
    <row r="15" spans="2:9" x14ac:dyDescent="0.25">
      <c r="B15" s="28" t="s">
        <v>491</v>
      </c>
      <c r="C15" s="68">
        <f>C4*0.04+2000</f>
        <v>14000</v>
      </c>
      <c r="F15" s="28">
        <v>8</v>
      </c>
      <c r="G15" s="68">
        <f t="shared" si="0"/>
        <v>243200</v>
      </c>
      <c r="H15" s="68">
        <f t="shared" si="1"/>
        <v>3100</v>
      </c>
    </row>
    <row r="16" spans="2:9" x14ac:dyDescent="0.25">
      <c r="F16" s="28">
        <v>9</v>
      </c>
      <c r="G16" s="68">
        <f t="shared" si="0"/>
        <v>240100</v>
      </c>
      <c r="H16" s="68">
        <f t="shared" si="1"/>
        <v>3100</v>
      </c>
    </row>
    <row r="17" spans="2:13" x14ac:dyDescent="0.25">
      <c r="B17" s="28" t="s">
        <v>492</v>
      </c>
      <c r="C17" s="28">
        <v>20000</v>
      </c>
      <c r="F17" s="28">
        <v>10</v>
      </c>
      <c r="G17" s="68">
        <f t="shared" si="0"/>
        <v>237000</v>
      </c>
      <c r="H17" s="68">
        <f t="shared" si="1"/>
        <v>3100</v>
      </c>
    </row>
    <row r="18" spans="2:13" x14ac:dyDescent="0.25">
      <c r="F18" s="28">
        <v>11</v>
      </c>
      <c r="G18" s="68">
        <f t="shared" si="0"/>
        <v>233900</v>
      </c>
      <c r="H18" s="68">
        <f t="shared" si="1"/>
        <v>3100</v>
      </c>
    </row>
    <row r="19" spans="2:13" x14ac:dyDescent="0.25">
      <c r="F19" s="28">
        <v>12</v>
      </c>
      <c r="G19" s="68">
        <f t="shared" si="0"/>
        <v>230800</v>
      </c>
      <c r="H19" s="68">
        <f t="shared" si="1"/>
        <v>3100</v>
      </c>
    </row>
    <row r="20" spans="2:13" x14ac:dyDescent="0.25">
      <c r="F20" s="28">
        <v>13</v>
      </c>
      <c r="G20" s="68">
        <f t="shared" si="0"/>
        <v>227700</v>
      </c>
      <c r="H20" s="68">
        <f t="shared" si="1"/>
        <v>3100</v>
      </c>
    </row>
    <row r="21" spans="2:13" ht="15.75" customHeight="1" x14ac:dyDescent="0.25">
      <c r="F21" s="28">
        <v>14</v>
      </c>
      <c r="G21" s="68">
        <f t="shared" si="0"/>
        <v>224600</v>
      </c>
      <c r="H21" s="68">
        <f t="shared" si="1"/>
        <v>3100</v>
      </c>
    </row>
    <row r="22" spans="2:13" ht="15.75" customHeight="1" x14ac:dyDescent="0.25">
      <c r="F22" s="28">
        <v>15</v>
      </c>
      <c r="G22" s="68">
        <f t="shared" si="0"/>
        <v>221500</v>
      </c>
      <c r="H22" s="68">
        <f t="shared" si="1"/>
        <v>3100</v>
      </c>
    </row>
    <row r="23" spans="2:13" ht="15.75" customHeight="1" x14ac:dyDescent="0.25">
      <c r="F23" s="28">
        <v>16</v>
      </c>
      <c r="G23" s="68">
        <f t="shared" si="0"/>
        <v>218400</v>
      </c>
      <c r="H23" s="68">
        <f t="shared" si="1"/>
        <v>3100</v>
      </c>
    </row>
    <row r="24" spans="2:13" ht="15.75" customHeight="1" x14ac:dyDescent="0.25">
      <c r="F24" s="28">
        <v>17</v>
      </c>
      <c r="G24" s="68">
        <f t="shared" si="0"/>
        <v>215300</v>
      </c>
      <c r="H24" s="68">
        <f t="shared" si="1"/>
        <v>3100</v>
      </c>
    </row>
    <row r="25" spans="2:13" ht="15.75" customHeight="1" x14ac:dyDescent="0.25">
      <c r="F25" s="28">
        <v>18</v>
      </c>
      <c r="G25" s="68">
        <f t="shared" si="0"/>
        <v>212200</v>
      </c>
      <c r="H25" s="68">
        <f t="shared" si="1"/>
        <v>3100</v>
      </c>
    </row>
    <row r="26" spans="2:13" ht="15.75" customHeight="1" x14ac:dyDescent="0.25">
      <c r="F26" s="28">
        <v>19</v>
      </c>
      <c r="G26" s="68">
        <f t="shared" si="0"/>
        <v>209100</v>
      </c>
      <c r="H26" s="68">
        <f t="shared" si="1"/>
        <v>3100</v>
      </c>
    </row>
    <row r="27" spans="2:13" ht="15.75" customHeight="1" x14ac:dyDescent="0.25">
      <c r="F27" s="28">
        <v>20</v>
      </c>
      <c r="G27" s="68">
        <f t="shared" si="0"/>
        <v>206000</v>
      </c>
      <c r="H27" s="68">
        <f t="shared" si="1"/>
        <v>3100</v>
      </c>
    </row>
    <row r="28" spans="2:13" ht="15.75" customHeight="1" x14ac:dyDescent="0.25">
      <c r="F28" s="28">
        <v>21</v>
      </c>
      <c r="G28" s="68">
        <f t="shared" si="0"/>
        <v>202900</v>
      </c>
      <c r="H28" s="68">
        <f t="shared" si="1"/>
        <v>3100</v>
      </c>
    </row>
    <row r="29" spans="2:13" ht="15.75" customHeight="1" x14ac:dyDescent="0.25">
      <c r="F29" s="28">
        <v>22</v>
      </c>
      <c r="G29" s="68">
        <f t="shared" si="0"/>
        <v>199800</v>
      </c>
      <c r="H29" s="68">
        <f t="shared" si="1"/>
        <v>3100</v>
      </c>
      <c r="I29" s="28">
        <v>270000</v>
      </c>
      <c r="J29" s="68">
        <f>I29-C15</f>
        <v>256000</v>
      </c>
      <c r="K29" s="68">
        <f>I29+G29</f>
        <v>469800</v>
      </c>
      <c r="L29" s="68">
        <f>K29-C9</f>
        <v>199800</v>
      </c>
      <c r="M29" s="68">
        <f>L29-C17</f>
        <v>179800</v>
      </c>
    </row>
    <row r="30" spans="2:13" ht="15.75" customHeight="1" x14ac:dyDescent="0.25">
      <c r="F30" s="28">
        <v>23</v>
      </c>
      <c r="G30" s="68">
        <f t="shared" si="0"/>
        <v>196700</v>
      </c>
      <c r="H30" s="68">
        <f t="shared" si="1"/>
        <v>3100</v>
      </c>
    </row>
    <row r="31" spans="2:13" ht="15.75" customHeight="1" x14ac:dyDescent="0.25">
      <c r="F31" s="28">
        <v>24</v>
      </c>
      <c r="G31" s="68">
        <f t="shared" si="0"/>
        <v>193600</v>
      </c>
      <c r="H31" s="68">
        <f t="shared" si="1"/>
        <v>3100</v>
      </c>
    </row>
    <row r="32" spans="2:13" ht="15.75" customHeight="1" x14ac:dyDescent="0.25">
      <c r="G32" s="68"/>
      <c r="H32" s="68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D1000"/>
  <sheetViews>
    <sheetView workbookViewId="0"/>
  </sheetViews>
  <sheetFormatPr defaultColWidth="12.625" defaultRowHeight="15" customHeight="1" x14ac:dyDescent="0.2"/>
  <cols>
    <col min="1" max="2" width="7.625" customWidth="1"/>
    <col min="3" max="4" width="8.375" customWidth="1"/>
    <col min="5" max="5" width="10.375" customWidth="1"/>
    <col min="6" max="6" width="9.25" customWidth="1"/>
    <col min="7" max="7" width="10.125" customWidth="1"/>
    <col min="8" max="30" width="9.25" customWidth="1"/>
  </cols>
  <sheetData>
    <row r="2" spans="2:30" x14ac:dyDescent="0.25">
      <c r="B2" s="28" t="s">
        <v>483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  <c r="M2" s="28">
        <v>11</v>
      </c>
      <c r="N2" s="28">
        <v>12</v>
      </c>
      <c r="O2" s="28">
        <v>13</v>
      </c>
      <c r="P2" s="28">
        <v>14</v>
      </c>
      <c r="Q2" s="28">
        <v>15</v>
      </c>
      <c r="R2" s="28">
        <v>16</v>
      </c>
      <c r="S2" s="28">
        <v>17</v>
      </c>
      <c r="T2" s="28">
        <v>18</v>
      </c>
      <c r="U2" s="28">
        <v>19</v>
      </c>
      <c r="V2" s="28">
        <v>20</v>
      </c>
      <c r="W2" s="28">
        <v>21</v>
      </c>
      <c r="X2" s="28">
        <v>22</v>
      </c>
      <c r="Y2" s="28">
        <v>23</v>
      </c>
      <c r="Z2" s="28">
        <v>24</v>
      </c>
      <c r="AA2" s="28">
        <v>25</v>
      </c>
      <c r="AB2" s="28">
        <v>26</v>
      </c>
      <c r="AC2" s="28">
        <v>27</v>
      </c>
      <c r="AD2" s="28">
        <v>28</v>
      </c>
    </row>
    <row r="3" spans="2:30" x14ac:dyDescent="0.25">
      <c r="B3" s="28" t="s">
        <v>493</v>
      </c>
      <c r="C3" s="28">
        <v>3500</v>
      </c>
    </row>
    <row r="5" spans="2:30" x14ac:dyDescent="0.25">
      <c r="B5" s="28" t="s">
        <v>494</v>
      </c>
      <c r="C5" s="67">
        <v>4000</v>
      </c>
      <c r="D5" s="67">
        <f t="shared" ref="D5:AD5" si="0">C5</f>
        <v>4000</v>
      </c>
      <c r="E5" s="67">
        <f t="shared" si="0"/>
        <v>4000</v>
      </c>
      <c r="F5" s="67">
        <f t="shared" si="0"/>
        <v>4000</v>
      </c>
      <c r="G5" s="67">
        <f t="shared" si="0"/>
        <v>4000</v>
      </c>
      <c r="H5" s="67">
        <f t="shared" si="0"/>
        <v>4000</v>
      </c>
      <c r="I5" s="67">
        <f t="shared" si="0"/>
        <v>4000</v>
      </c>
      <c r="J5" s="67">
        <f t="shared" si="0"/>
        <v>4000</v>
      </c>
      <c r="K5" s="67">
        <f t="shared" si="0"/>
        <v>4000</v>
      </c>
      <c r="L5" s="67">
        <f t="shared" si="0"/>
        <v>4000</v>
      </c>
      <c r="M5" s="67">
        <f t="shared" si="0"/>
        <v>4000</v>
      </c>
      <c r="N5" s="67">
        <f t="shared" si="0"/>
        <v>4000</v>
      </c>
      <c r="O5" s="67">
        <f t="shared" si="0"/>
        <v>4000</v>
      </c>
      <c r="P5" s="67">
        <f t="shared" si="0"/>
        <v>4000</v>
      </c>
      <c r="Q5" s="67">
        <f t="shared" si="0"/>
        <v>4000</v>
      </c>
      <c r="R5" s="67">
        <f t="shared" si="0"/>
        <v>4000</v>
      </c>
      <c r="S5" s="67">
        <f t="shared" si="0"/>
        <v>4000</v>
      </c>
      <c r="T5" s="67">
        <f t="shared" si="0"/>
        <v>4000</v>
      </c>
      <c r="U5" s="67">
        <f t="shared" si="0"/>
        <v>4000</v>
      </c>
      <c r="V5" s="67">
        <f t="shared" si="0"/>
        <v>4000</v>
      </c>
      <c r="W5" s="67">
        <f t="shared" si="0"/>
        <v>4000</v>
      </c>
      <c r="X5" s="67">
        <f t="shared" si="0"/>
        <v>4000</v>
      </c>
      <c r="Y5" s="67">
        <f t="shared" si="0"/>
        <v>4000</v>
      </c>
      <c r="Z5" s="67">
        <f t="shared" si="0"/>
        <v>4000</v>
      </c>
      <c r="AA5" s="67">
        <f t="shared" si="0"/>
        <v>4000</v>
      </c>
      <c r="AB5" s="67">
        <f t="shared" si="0"/>
        <v>4000</v>
      </c>
      <c r="AC5" s="67">
        <f t="shared" si="0"/>
        <v>4000</v>
      </c>
      <c r="AD5" s="67">
        <f t="shared" si="0"/>
        <v>4000</v>
      </c>
    </row>
    <row r="6" spans="2:30" x14ac:dyDescent="0.25"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9" spans="2:30" x14ac:dyDescent="0.25">
      <c r="C9" s="67">
        <f t="shared" ref="C9:AD9" si="1">SUM(C5:C8)</f>
        <v>4000</v>
      </c>
      <c r="D9" s="67">
        <f t="shared" si="1"/>
        <v>4000</v>
      </c>
      <c r="E9" s="67">
        <f t="shared" si="1"/>
        <v>4000</v>
      </c>
      <c r="F9" s="67">
        <f t="shared" si="1"/>
        <v>4000</v>
      </c>
      <c r="G9" s="67">
        <f t="shared" si="1"/>
        <v>4000</v>
      </c>
      <c r="H9" s="67">
        <f t="shared" si="1"/>
        <v>4000</v>
      </c>
      <c r="I9" s="67">
        <f t="shared" si="1"/>
        <v>4000</v>
      </c>
      <c r="J9" s="67">
        <f t="shared" si="1"/>
        <v>4000</v>
      </c>
      <c r="K9" s="67">
        <f t="shared" si="1"/>
        <v>4000</v>
      </c>
      <c r="L9" s="67">
        <f t="shared" si="1"/>
        <v>4000</v>
      </c>
      <c r="M9" s="67">
        <f t="shared" si="1"/>
        <v>4000</v>
      </c>
      <c r="N9" s="67">
        <f t="shared" si="1"/>
        <v>4000</v>
      </c>
      <c r="O9" s="67">
        <f t="shared" si="1"/>
        <v>4000</v>
      </c>
      <c r="P9" s="67">
        <f t="shared" si="1"/>
        <v>4000</v>
      </c>
      <c r="Q9" s="67">
        <f t="shared" si="1"/>
        <v>4000</v>
      </c>
      <c r="R9" s="67">
        <f t="shared" si="1"/>
        <v>4000</v>
      </c>
      <c r="S9" s="67">
        <f t="shared" si="1"/>
        <v>4000</v>
      </c>
      <c r="T9" s="67">
        <f t="shared" si="1"/>
        <v>4000</v>
      </c>
      <c r="U9" s="67">
        <f t="shared" si="1"/>
        <v>4000</v>
      </c>
      <c r="V9" s="67">
        <f t="shared" si="1"/>
        <v>4000</v>
      </c>
      <c r="W9" s="67">
        <f t="shared" si="1"/>
        <v>4000</v>
      </c>
      <c r="X9" s="67">
        <f t="shared" si="1"/>
        <v>4000</v>
      </c>
      <c r="Y9" s="67">
        <f t="shared" si="1"/>
        <v>4000</v>
      </c>
      <c r="Z9" s="67">
        <f t="shared" si="1"/>
        <v>4000</v>
      </c>
      <c r="AA9" s="67">
        <f t="shared" si="1"/>
        <v>4000</v>
      </c>
      <c r="AB9" s="67">
        <f t="shared" si="1"/>
        <v>4000</v>
      </c>
      <c r="AC9" s="67">
        <f t="shared" si="1"/>
        <v>4000</v>
      </c>
      <c r="AD9" s="67">
        <f t="shared" si="1"/>
        <v>4000</v>
      </c>
    </row>
    <row r="10" spans="2:30" x14ac:dyDescent="0.25">
      <c r="C10" s="67">
        <f>C9</f>
        <v>4000</v>
      </c>
      <c r="D10" s="67">
        <f t="shared" ref="D10:AD10" si="2">C10+D9</f>
        <v>8000</v>
      </c>
      <c r="E10" s="67">
        <f t="shared" si="2"/>
        <v>12000</v>
      </c>
      <c r="F10" s="67">
        <f t="shared" si="2"/>
        <v>16000</v>
      </c>
      <c r="G10" s="67">
        <f t="shared" si="2"/>
        <v>20000</v>
      </c>
      <c r="H10" s="67">
        <f t="shared" si="2"/>
        <v>24000</v>
      </c>
      <c r="I10" s="67">
        <f t="shared" si="2"/>
        <v>28000</v>
      </c>
      <c r="J10" s="67">
        <f t="shared" si="2"/>
        <v>32000</v>
      </c>
      <c r="K10" s="67">
        <f t="shared" si="2"/>
        <v>36000</v>
      </c>
      <c r="L10" s="67">
        <f t="shared" si="2"/>
        <v>40000</v>
      </c>
      <c r="M10" s="67">
        <f t="shared" si="2"/>
        <v>44000</v>
      </c>
      <c r="N10" s="67">
        <f t="shared" si="2"/>
        <v>48000</v>
      </c>
      <c r="O10" s="67">
        <f t="shared" si="2"/>
        <v>52000</v>
      </c>
      <c r="P10" s="67">
        <f t="shared" si="2"/>
        <v>56000</v>
      </c>
      <c r="Q10" s="67">
        <f t="shared" si="2"/>
        <v>60000</v>
      </c>
      <c r="R10" s="67">
        <f t="shared" si="2"/>
        <v>64000</v>
      </c>
      <c r="S10" s="67">
        <f t="shared" si="2"/>
        <v>68000</v>
      </c>
      <c r="T10" s="67">
        <f t="shared" si="2"/>
        <v>72000</v>
      </c>
      <c r="U10" s="67">
        <f t="shared" si="2"/>
        <v>76000</v>
      </c>
      <c r="V10" s="67">
        <f t="shared" si="2"/>
        <v>80000</v>
      </c>
      <c r="W10" s="67">
        <f t="shared" si="2"/>
        <v>84000</v>
      </c>
      <c r="X10" s="67">
        <f t="shared" si="2"/>
        <v>88000</v>
      </c>
      <c r="Y10" s="67">
        <f t="shared" si="2"/>
        <v>92000</v>
      </c>
      <c r="Z10" s="67">
        <f t="shared" si="2"/>
        <v>96000</v>
      </c>
      <c r="AA10" s="67">
        <f t="shared" si="2"/>
        <v>100000</v>
      </c>
      <c r="AB10" s="67">
        <f t="shared" si="2"/>
        <v>104000</v>
      </c>
      <c r="AC10" s="67">
        <f t="shared" si="2"/>
        <v>108000</v>
      </c>
      <c r="AD10" s="67">
        <f t="shared" si="2"/>
        <v>112000</v>
      </c>
    </row>
    <row r="16" spans="2:30" x14ac:dyDescent="0.25">
      <c r="F16" s="28" t="s">
        <v>495</v>
      </c>
      <c r="G16" s="28" t="s">
        <v>496</v>
      </c>
      <c r="H16" s="28" t="s">
        <v>497</v>
      </c>
    </row>
    <row r="17" spans="2:11" x14ac:dyDescent="0.25">
      <c r="C17" s="28" t="s">
        <v>498</v>
      </c>
      <c r="F17" s="67">
        <v>84170</v>
      </c>
      <c r="G17" s="67">
        <f>F17/12</f>
        <v>7014.166666666667</v>
      </c>
      <c r="H17" s="65">
        <f>F17/26</f>
        <v>3237.3076923076924</v>
      </c>
    </row>
    <row r="18" spans="2:11" x14ac:dyDescent="0.25">
      <c r="D18" s="28" t="s">
        <v>499</v>
      </c>
      <c r="F18" s="69">
        <f>(300*2)*26</f>
        <v>15600</v>
      </c>
      <c r="G18" s="67"/>
    </row>
    <row r="19" spans="2:11" x14ac:dyDescent="0.25">
      <c r="C19" s="28" t="s">
        <v>2</v>
      </c>
      <c r="F19" s="67">
        <f>F18+F17</f>
        <v>99770</v>
      </c>
      <c r="G19" s="67"/>
    </row>
    <row r="20" spans="2:11" x14ac:dyDescent="0.25">
      <c r="C20" s="28" t="s">
        <v>500</v>
      </c>
      <c r="F20" s="67">
        <f>(-386-200-52)*12</f>
        <v>-7656</v>
      </c>
      <c r="G20" s="65">
        <f t="shared" ref="G20:G21" si="3">F20/12</f>
        <v>-638</v>
      </c>
      <c r="H20" s="65">
        <f t="shared" ref="H20:H21" si="4">F20/26</f>
        <v>-294.46153846153845</v>
      </c>
      <c r="K20" s="28">
        <f>-2.7*2*300-600-386*12</f>
        <v>-6852</v>
      </c>
    </row>
    <row r="21" spans="2:11" ht="15.75" customHeight="1" x14ac:dyDescent="0.25">
      <c r="C21" s="28" t="s">
        <v>501</v>
      </c>
      <c r="F21" s="67">
        <f>F20+F18+F17</f>
        <v>92114</v>
      </c>
      <c r="G21" s="65">
        <f t="shared" si="3"/>
        <v>7676.166666666667</v>
      </c>
      <c r="H21" s="65">
        <f t="shared" si="4"/>
        <v>3542.8461538461538</v>
      </c>
    </row>
    <row r="22" spans="2:11" ht="15.75" customHeight="1" x14ac:dyDescent="0.2"/>
    <row r="23" spans="2:11" ht="15.75" customHeight="1" x14ac:dyDescent="0.2"/>
    <row r="24" spans="2:11" ht="15.75" customHeight="1" x14ac:dyDescent="0.2"/>
    <row r="25" spans="2:11" ht="15.75" customHeight="1" x14ac:dyDescent="0.2"/>
    <row r="26" spans="2:11" ht="15.75" customHeight="1" x14ac:dyDescent="0.2"/>
    <row r="27" spans="2:11" ht="15.75" customHeight="1" x14ac:dyDescent="0.2"/>
    <row r="28" spans="2:11" ht="15.75" customHeight="1" x14ac:dyDescent="0.25">
      <c r="D28" s="28" t="s">
        <v>496</v>
      </c>
    </row>
    <row r="29" spans="2:11" ht="15.75" customHeight="1" x14ac:dyDescent="0.25">
      <c r="B29" s="28" t="s">
        <v>502</v>
      </c>
      <c r="D29" s="67">
        <v>10200</v>
      </c>
    </row>
    <row r="30" spans="2:11" ht="15.75" customHeight="1" x14ac:dyDescent="0.25">
      <c r="B30" s="28" t="s">
        <v>503</v>
      </c>
      <c r="D30" s="67">
        <f>D29*-0.025</f>
        <v>-255</v>
      </c>
    </row>
    <row r="31" spans="2:11" ht="15.75" customHeight="1" x14ac:dyDescent="0.25">
      <c r="B31" s="28" t="s">
        <v>504</v>
      </c>
      <c r="D31" s="67">
        <f>D29+D30</f>
        <v>9945</v>
      </c>
    </row>
    <row r="32" spans="2:11" ht="15.75" customHeight="1" x14ac:dyDescent="0.25">
      <c r="B32" s="28" t="s">
        <v>505</v>
      </c>
      <c r="C32" s="28">
        <v>1.3320000000000001</v>
      </c>
      <c r="D32" s="67">
        <f>D31*C32</f>
        <v>13246.740000000002</v>
      </c>
      <c r="E32" s="65">
        <f>D32*12</f>
        <v>158960.88</v>
      </c>
    </row>
    <row r="33" spans="2:8" ht="15.75" customHeight="1" x14ac:dyDescent="0.25">
      <c r="B33" s="28" t="s">
        <v>506</v>
      </c>
      <c r="D33" s="67">
        <f>D32*0.6*0.2</f>
        <v>1589.6088000000002</v>
      </c>
    </row>
    <row r="34" spans="2:8" ht="15.75" customHeight="1" x14ac:dyDescent="0.25">
      <c r="B34" s="28" t="s">
        <v>507</v>
      </c>
      <c r="D34" s="65">
        <f>D32*0.35</f>
        <v>4636.3590000000004</v>
      </c>
    </row>
    <row r="35" spans="2:8" ht="15.75" customHeight="1" x14ac:dyDescent="0.25">
      <c r="B35" s="28" t="s">
        <v>508</v>
      </c>
      <c r="D35" s="65">
        <f>D32-D34-D33</f>
        <v>7020.7722000000012</v>
      </c>
    </row>
    <row r="36" spans="2:8" ht="15.75" customHeight="1" x14ac:dyDescent="0.25">
      <c r="B36" s="28" t="s">
        <v>509</v>
      </c>
      <c r="D36" s="28">
        <v>690</v>
      </c>
    </row>
    <row r="37" spans="2:8" ht="15.75" customHeight="1" x14ac:dyDescent="0.25">
      <c r="B37" s="28" t="s">
        <v>510</v>
      </c>
      <c r="D37" s="65">
        <f>D35+D36</f>
        <v>7710.7722000000012</v>
      </c>
      <c r="E37" s="65">
        <f>D37*12</f>
        <v>92529.266400000022</v>
      </c>
    </row>
    <row r="38" spans="2:8" ht="15.75" customHeight="1" x14ac:dyDescent="0.2"/>
    <row r="39" spans="2:8" ht="15.75" customHeight="1" x14ac:dyDescent="0.2"/>
    <row r="40" spans="2:8" ht="15.75" customHeight="1" x14ac:dyDescent="0.25">
      <c r="G40" s="65">
        <v>100</v>
      </c>
      <c r="H40" s="28" t="s">
        <v>511</v>
      </c>
    </row>
    <row r="41" spans="2:8" ht="15.75" customHeight="1" x14ac:dyDescent="0.25">
      <c r="B41" s="28" t="s">
        <v>512</v>
      </c>
      <c r="D41" s="28" t="s">
        <v>513</v>
      </c>
      <c r="E41" s="28">
        <v>1.35</v>
      </c>
      <c r="F41" s="28" t="s">
        <v>504</v>
      </c>
      <c r="G41" s="65"/>
    </row>
    <row r="42" spans="2:8" ht="15.75" customHeight="1" x14ac:dyDescent="0.25">
      <c r="D42" s="28" t="s">
        <v>514</v>
      </c>
      <c r="E42" s="28">
        <v>0.5</v>
      </c>
      <c r="G42" s="65">
        <v>99.5</v>
      </c>
      <c r="H42" s="28" t="s">
        <v>511</v>
      </c>
    </row>
    <row r="43" spans="2:8" ht="15.75" customHeight="1" x14ac:dyDescent="0.25">
      <c r="D43" s="28" t="s">
        <v>513</v>
      </c>
      <c r="E43" s="28">
        <v>1.35</v>
      </c>
      <c r="F43" s="28" t="s">
        <v>504</v>
      </c>
      <c r="G43" s="65">
        <v>901</v>
      </c>
      <c r="H43" s="28" t="s">
        <v>511</v>
      </c>
    </row>
    <row r="44" spans="2:8" ht="15.75" customHeight="1" x14ac:dyDescent="0.25">
      <c r="D44" s="28" t="s">
        <v>514</v>
      </c>
      <c r="E44" s="28">
        <v>0.5</v>
      </c>
      <c r="G44" s="65"/>
    </row>
    <row r="45" spans="2:8" ht="15.75" customHeight="1" x14ac:dyDescent="0.25">
      <c r="G45" s="65">
        <f>G43+G42</f>
        <v>1000.5</v>
      </c>
      <c r="H45" s="28" t="s">
        <v>511</v>
      </c>
    </row>
    <row r="46" spans="2:8" ht="15.75" customHeight="1" x14ac:dyDescent="0.25">
      <c r="E46" s="28">
        <v>2.67</v>
      </c>
      <c r="G46" s="65">
        <v>1338.51</v>
      </c>
      <c r="H46" s="28" t="s">
        <v>515</v>
      </c>
    </row>
    <row r="47" spans="2:8" ht="15.75" customHeight="1" x14ac:dyDescent="0.25">
      <c r="G47" s="65">
        <f>G46-E46</f>
        <v>1335.84</v>
      </c>
    </row>
    <row r="48" spans="2:8" ht="15.75" customHeight="1" x14ac:dyDescent="0.25">
      <c r="D48" s="28" t="s">
        <v>516</v>
      </c>
      <c r="E48" s="28">
        <f>G47*0.0025</f>
        <v>3.3395999999999999</v>
      </c>
      <c r="G48" s="65">
        <f>E48</f>
        <v>3.3395999999999999</v>
      </c>
    </row>
    <row r="49" spans="6:7" ht="15.75" customHeight="1" x14ac:dyDescent="0.25">
      <c r="G49" s="65">
        <f>G47-G48</f>
        <v>1332.5003999999999</v>
      </c>
    </row>
    <row r="50" spans="6:7" ht="15.75" customHeight="1" x14ac:dyDescent="0.25">
      <c r="G50" s="65">
        <f>G49-G51</f>
        <v>5.8203999999998359</v>
      </c>
    </row>
    <row r="51" spans="6:7" ht="15.75" customHeight="1" x14ac:dyDescent="0.25">
      <c r="G51" s="65">
        <v>1326.68</v>
      </c>
    </row>
    <row r="52" spans="6:7" ht="15.75" customHeight="1" x14ac:dyDescent="0.2"/>
    <row r="53" spans="6:7" ht="15.75" customHeight="1" x14ac:dyDescent="0.25">
      <c r="F53" s="28" t="s">
        <v>517</v>
      </c>
      <c r="G53" s="65">
        <f>G50+G48+E44+E42</f>
        <v>10.159999999999837</v>
      </c>
    </row>
    <row r="54" spans="6:7" ht="15.75" customHeight="1" x14ac:dyDescent="0.25">
      <c r="F54" s="28" t="s">
        <v>518</v>
      </c>
      <c r="G54" s="70">
        <f>G51/G45</f>
        <v>1.3260169915042479</v>
      </c>
    </row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D5:H1000"/>
  <sheetViews>
    <sheetView workbookViewId="0"/>
  </sheetViews>
  <sheetFormatPr defaultColWidth="12.625" defaultRowHeight="15" customHeight="1" x14ac:dyDescent="0.2"/>
  <cols>
    <col min="1" max="3" width="7.625" customWidth="1"/>
    <col min="4" max="4" width="10.125" customWidth="1"/>
    <col min="5" max="5" width="7.625" customWidth="1"/>
    <col min="6" max="6" width="8.25" customWidth="1"/>
    <col min="7" max="26" width="7.625" customWidth="1"/>
  </cols>
  <sheetData>
    <row r="5" spans="4:8" x14ac:dyDescent="0.25">
      <c r="D5" s="67">
        <v>100000</v>
      </c>
      <c r="F5" s="67">
        <v>100000</v>
      </c>
    </row>
    <row r="6" spans="4:8" x14ac:dyDescent="0.25">
      <c r="D6" s="67">
        <v>1197</v>
      </c>
      <c r="F6" s="65">
        <v>0.4</v>
      </c>
      <c r="G6" s="28" t="s">
        <v>519</v>
      </c>
    </row>
    <row r="7" spans="4:8" x14ac:dyDescent="0.25">
      <c r="D7" s="67">
        <f>D5/D6</f>
        <v>83.542188805346697</v>
      </c>
      <c r="F7" s="67">
        <f>F6*F5</f>
        <v>40000</v>
      </c>
    </row>
    <row r="8" spans="4:8" x14ac:dyDescent="0.25">
      <c r="D8" s="67">
        <f>D7*350*1.3</f>
        <v>38011.695906432753</v>
      </c>
      <c r="F8" s="67"/>
    </row>
    <row r="16" spans="4:8" x14ac:dyDescent="0.25">
      <c r="H16" s="28">
        <v>40000</v>
      </c>
    </row>
    <row r="17" spans="8:8" x14ac:dyDescent="0.25">
      <c r="H17" s="28">
        <f>H16*0.03</f>
        <v>1200</v>
      </c>
    </row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00"/>
  <sheetViews>
    <sheetView workbookViewId="0"/>
  </sheetViews>
  <sheetFormatPr defaultColWidth="12.625" defaultRowHeight="15" customHeight="1" x14ac:dyDescent="0.2"/>
  <cols>
    <col min="1" max="1" width="14.375" customWidth="1"/>
    <col min="2" max="2" width="7.625" customWidth="1"/>
    <col min="3" max="3" width="12" customWidth="1"/>
    <col min="4" max="4" width="14" customWidth="1"/>
    <col min="5" max="26" width="7.625" customWidth="1"/>
  </cols>
  <sheetData>
    <row r="1" spans="1:5" x14ac:dyDescent="0.25">
      <c r="C1" s="28" t="s">
        <v>520</v>
      </c>
      <c r="D1" s="42">
        <v>44191</v>
      </c>
    </row>
    <row r="2" spans="1:5" x14ac:dyDescent="0.25">
      <c r="A2" s="28" t="s">
        <v>521</v>
      </c>
      <c r="B2" s="28" t="s">
        <v>522</v>
      </c>
      <c r="C2" s="28">
        <v>1</v>
      </c>
      <c r="E2" s="28" t="s">
        <v>523</v>
      </c>
    </row>
    <row r="3" spans="1:5" x14ac:dyDescent="0.25">
      <c r="A3" s="28" t="s">
        <v>524</v>
      </c>
      <c r="B3" s="28" t="s">
        <v>522</v>
      </c>
      <c r="C3" s="28">
        <f t="shared" ref="C3:C61" si="0">C2+1</f>
        <v>2</v>
      </c>
      <c r="E3" s="28" t="s">
        <v>523</v>
      </c>
    </row>
    <row r="4" spans="1:5" x14ac:dyDescent="0.25">
      <c r="A4" s="28" t="s">
        <v>474</v>
      </c>
      <c r="B4" s="28" t="s">
        <v>522</v>
      </c>
      <c r="C4" s="28">
        <f t="shared" si="0"/>
        <v>3</v>
      </c>
      <c r="E4" s="28" t="s">
        <v>523</v>
      </c>
    </row>
    <row r="5" spans="1:5" x14ac:dyDescent="0.25">
      <c r="A5" s="28" t="s">
        <v>221</v>
      </c>
      <c r="B5" s="28" t="s">
        <v>522</v>
      </c>
      <c r="C5" s="28">
        <f t="shared" si="0"/>
        <v>4</v>
      </c>
      <c r="E5" s="28" t="s">
        <v>523</v>
      </c>
    </row>
    <row r="6" spans="1:5" x14ac:dyDescent="0.25">
      <c r="A6" s="28" t="s">
        <v>473</v>
      </c>
      <c r="B6" s="28" t="s">
        <v>522</v>
      </c>
      <c r="C6" s="28">
        <f t="shared" si="0"/>
        <v>5</v>
      </c>
      <c r="E6" s="28" t="s">
        <v>523</v>
      </c>
    </row>
    <row r="7" spans="1:5" x14ac:dyDescent="0.25">
      <c r="A7" s="28" t="s">
        <v>63</v>
      </c>
      <c r="B7" s="28" t="s">
        <v>522</v>
      </c>
      <c r="C7" s="28">
        <f t="shared" si="0"/>
        <v>6</v>
      </c>
      <c r="E7" s="28" t="s">
        <v>523</v>
      </c>
    </row>
    <row r="8" spans="1:5" x14ac:dyDescent="0.25">
      <c r="A8" s="28" t="s">
        <v>525</v>
      </c>
      <c r="B8" s="28" t="s">
        <v>522</v>
      </c>
      <c r="C8" s="28">
        <f t="shared" si="0"/>
        <v>7</v>
      </c>
      <c r="E8" s="28" t="s">
        <v>523</v>
      </c>
    </row>
    <row r="9" spans="1:5" x14ac:dyDescent="0.25">
      <c r="A9" s="28" t="s">
        <v>65</v>
      </c>
      <c r="B9" s="28" t="s">
        <v>522</v>
      </c>
      <c r="C9" s="28">
        <f t="shared" si="0"/>
        <v>8</v>
      </c>
      <c r="E9" s="28" t="s">
        <v>523</v>
      </c>
    </row>
    <row r="10" spans="1:5" x14ac:dyDescent="0.25">
      <c r="A10" s="28" t="s">
        <v>526</v>
      </c>
      <c r="B10" s="28" t="s">
        <v>522</v>
      </c>
      <c r="C10" s="28">
        <f t="shared" si="0"/>
        <v>9</v>
      </c>
      <c r="E10" s="28" t="s">
        <v>523</v>
      </c>
    </row>
    <row r="11" spans="1:5" x14ac:dyDescent="0.25">
      <c r="A11" s="28" t="s">
        <v>234</v>
      </c>
      <c r="B11" s="28" t="s">
        <v>522</v>
      </c>
      <c r="C11" s="28">
        <f t="shared" si="0"/>
        <v>10</v>
      </c>
      <c r="E11" s="28" t="s">
        <v>523</v>
      </c>
    </row>
    <row r="12" spans="1:5" x14ac:dyDescent="0.25">
      <c r="A12" s="28" t="s">
        <v>233</v>
      </c>
      <c r="B12" s="28" t="s">
        <v>522</v>
      </c>
      <c r="C12" s="28">
        <f t="shared" si="0"/>
        <v>11</v>
      </c>
      <c r="E12" s="28" t="s">
        <v>523</v>
      </c>
    </row>
    <row r="13" spans="1:5" x14ac:dyDescent="0.25">
      <c r="A13" s="28" t="s">
        <v>134</v>
      </c>
      <c r="B13" s="28" t="s">
        <v>522</v>
      </c>
      <c r="C13" s="28">
        <f t="shared" si="0"/>
        <v>12</v>
      </c>
      <c r="E13" s="28" t="s">
        <v>523</v>
      </c>
    </row>
    <row r="14" spans="1:5" x14ac:dyDescent="0.25">
      <c r="A14" s="28" t="s">
        <v>186</v>
      </c>
      <c r="B14" s="28" t="s">
        <v>522</v>
      </c>
      <c r="C14" s="28">
        <f t="shared" si="0"/>
        <v>13</v>
      </c>
      <c r="E14" s="28" t="s">
        <v>523</v>
      </c>
    </row>
    <row r="15" spans="1:5" x14ac:dyDescent="0.25">
      <c r="A15" s="28" t="s">
        <v>527</v>
      </c>
      <c r="B15" s="28" t="s">
        <v>522</v>
      </c>
      <c r="C15" s="28">
        <f t="shared" si="0"/>
        <v>14</v>
      </c>
      <c r="E15" s="28" t="s">
        <v>523</v>
      </c>
    </row>
    <row r="16" spans="1:5" x14ac:dyDescent="0.25">
      <c r="A16" s="28" t="s">
        <v>528</v>
      </c>
      <c r="B16" s="28" t="s">
        <v>522</v>
      </c>
      <c r="C16" s="28">
        <f t="shared" si="0"/>
        <v>15</v>
      </c>
      <c r="E16" s="28" t="s">
        <v>523</v>
      </c>
    </row>
    <row r="17" spans="1:5" x14ac:dyDescent="0.25">
      <c r="A17" s="28" t="s">
        <v>529</v>
      </c>
      <c r="B17" s="28" t="s">
        <v>522</v>
      </c>
      <c r="C17" s="28">
        <f t="shared" si="0"/>
        <v>16</v>
      </c>
      <c r="E17" s="28" t="s">
        <v>523</v>
      </c>
    </row>
    <row r="18" spans="1:5" x14ac:dyDescent="0.25">
      <c r="A18" s="28" t="s">
        <v>530</v>
      </c>
      <c r="B18" s="28" t="s">
        <v>522</v>
      </c>
      <c r="C18" s="28">
        <f t="shared" si="0"/>
        <v>17</v>
      </c>
      <c r="E18" s="28" t="s">
        <v>523</v>
      </c>
    </row>
    <row r="19" spans="1:5" x14ac:dyDescent="0.25">
      <c r="A19" s="28" t="s">
        <v>251</v>
      </c>
      <c r="B19" s="28" t="s">
        <v>522</v>
      </c>
      <c r="C19" s="28">
        <f t="shared" si="0"/>
        <v>18</v>
      </c>
      <c r="E19" s="28" t="s">
        <v>523</v>
      </c>
    </row>
    <row r="20" spans="1:5" x14ac:dyDescent="0.25">
      <c r="A20" s="28" t="s">
        <v>237</v>
      </c>
      <c r="B20" s="28" t="s">
        <v>522</v>
      </c>
      <c r="C20" s="28">
        <f t="shared" si="0"/>
        <v>19</v>
      </c>
      <c r="E20" s="28" t="s">
        <v>523</v>
      </c>
    </row>
    <row r="21" spans="1:5" ht="15.75" customHeight="1" x14ac:dyDescent="0.25">
      <c r="A21" s="28" t="s">
        <v>259</v>
      </c>
      <c r="B21" s="28" t="s">
        <v>522</v>
      </c>
      <c r="C21" s="28">
        <f t="shared" si="0"/>
        <v>20</v>
      </c>
      <c r="E21" s="28" t="s">
        <v>523</v>
      </c>
    </row>
    <row r="22" spans="1:5" ht="15.75" customHeight="1" x14ac:dyDescent="0.25">
      <c r="A22" s="28" t="s">
        <v>531</v>
      </c>
      <c r="B22" s="28" t="s">
        <v>522</v>
      </c>
      <c r="C22" s="28">
        <f t="shared" si="0"/>
        <v>21</v>
      </c>
      <c r="E22" s="28" t="s">
        <v>523</v>
      </c>
    </row>
    <row r="23" spans="1:5" ht="15.75" customHeight="1" x14ac:dyDescent="0.25">
      <c r="A23" s="28" t="s">
        <v>532</v>
      </c>
      <c r="B23" s="28" t="s">
        <v>522</v>
      </c>
      <c r="C23" s="28">
        <f t="shared" si="0"/>
        <v>22</v>
      </c>
      <c r="E23" s="28" t="s">
        <v>523</v>
      </c>
    </row>
    <row r="24" spans="1:5" ht="15.75" customHeight="1" x14ac:dyDescent="0.25">
      <c r="A24" s="28" t="s">
        <v>241</v>
      </c>
      <c r="B24" s="28" t="s">
        <v>522</v>
      </c>
      <c r="C24" s="28">
        <f t="shared" si="0"/>
        <v>23</v>
      </c>
      <c r="E24" s="28" t="s">
        <v>523</v>
      </c>
    </row>
    <row r="25" spans="1:5" ht="15.75" customHeight="1" x14ac:dyDescent="0.25">
      <c r="A25" s="28" t="s">
        <v>533</v>
      </c>
      <c r="B25" s="28" t="s">
        <v>522</v>
      </c>
      <c r="C25" s="28">
        <f t="shared" si="0"/>
        <v>24</v>
      </c>
      <c r="E25" s="28" t="s">
        <v>523</v>
      </c>
    </row>
    <row r="26" spans="1:5" ht="15.75" customHeight="1" x14ac:dyDescent="0.25">
      <c r="A26" s="28" t="s">
        <v>264</v>
      </c>
      <c r="B26" s="28" t="s">
        <v>522</v>
      </c>
      <c r="C26" s="28">
        <f t="shared" si="0"/>
        <v>25</v>
      </c>
      <c r="E26" s="28" t="s">
        <v>523</v>
      </c>
    </row>
    <row r="27" spans="1:5" ht="15.75" customHeight="1" x14ac:dyDescent="0.25">
      <c r="A27" s="28" t="s">
        <v>534</v>
      </c>
      <c r="B27" s="28" t="s">
        <v>535</v>
      </c>
      <c r="C27" s="28">
        <f t="shared" si="0"/>
        <v>26</v>
      </c>
      <c r="E27" s="28" t="s">
        <v>536</v>
      </c>
    </row>
    <row r="28" spans="1:5" ht="15.75" customHeight="1" x14ac:dyDescent="0.25">
      <c r="A28" s="28" t="s">
        <v>279</v>
      </c>
      <c r="B28" s="28" t="s">
        <v>522</v>
      </c>
      <c r="C28" s="28">
        <f t="shared" si="0"/>
        <v>27</v>
      </c>
      <c r="E28" s="28" t="s">
        <v>523</v>
      </c>
    </row>
    <row r="29" spans="1:5" ht="15.75" customHeight="1" x14ac:dyDescent="0.25">
      <c r="A29" s="28" t="s">
        <v>129</v>
      </c>
      <c r="B29" s="28" t="s">
        <v>522</v>
      </c>
      <c r="C29" s="28">
        <f t="shared" si="0"/>
        <v>28</v>
      </c>
      <c r="E29" s="28" t="s">
        <v>523</v>
      </c>
    </row>
    <row r="30" spans="1:5" ht="15.75" customHeight="1" x14ac:dyDescent="0.25">
      <c r="A30" s="28" t="s">
        <v>274</v>
      </c>
      <c r="B30" s="28" t="s">
        <v>522</v>
      </c>
      <c r="C30" s="28">
        <f t="shared" si="0"/>
        <v>29</v>
      </c>
      <c r="D30" s="28" t="s">
        <v>537</v>
      </c>
      <c r="E30" s="28" t="s">
        <v>523</v>
      </c>
    </row>
    <row r="31" spans="1:5" ht="15.75" customHeight="1" x14ac:dyDescent="0.25">
      <c r="A31" s="28" t="s">
        <v>538</v>
      </c>
      <c r="B31" s="28" t="s">
        <v>522</v>
      </c>
      <c r="C31" s="28">
        <f t="shared" si="0"/>
        <v>30</v>
      </c>
      <c r="D31" s="28" t="s">
        <v>537</v>
      </c>
      <c r="E31" s="28" t="s">
        <v>523</v>
      </c>
    </row>
    <row r="32" spans="1:5" ht="15.75" customHeight="1" x14ac:dyDescent="0.25">
      <c r="A32" s="28" t="s">
        <v>539</v>
      </c>
      <c r="B32" s="28" t="s">
        <v>540</v>
      </c>
      <c r="C32" s="28">
        <f t="shared" si="0"/>
        <v>31</v>
      </c>
      <c r="E32" s="28" t="s">
        <v>208</v>
      </c>
    </row>
    <row r="33" spans="1:18" ht="15.75" customHeight="1" x14ac:dyDescent="0.25">
      <c r="A33" s="28" t="s">
        <v>99</v>
      </c>
      <c r="B33" s="28" t="s">
        <v>522</v>
      </c>
      <c r="C33" s="28">
        <f t="shared" si="0"/>
        <v>32</v>
      </c>
      <c r="E33" s="28" t="s">
        <v>523</v>
      </c>
    </row>
    <row r="34" spans="1:18" ht="15.75" customHeight="1" x14ac:dyDescent="0.25">
      <c r="A34" s="28" t="s">
        <v>225</v>
      </c>
      <c r="B34" s="28" t="s">
        <v>522</v>
      </c>
      <c r="C34" s="28">
        <f t="shared" si="0"/>
        <v>33</v>
      </c>
      <c r="E34" s="28" t="s">
        <v>523</v>
      </c>
    </row>
    <row r="35" spans="1:18" ht="15.75" customHeight="1" x14ac:dyDescent="0.25">
      <c r="A35" s="28" t="s">
        <v>260</v>
      </c>
      <c r="B35" s="28" t="s">
        <v>522</v>
      </c>
      <c r="C35" s="28">
        <f t="shared" si="0"/>
        <v>34</v>
      </c>
      <c r="E35" s="28" t="s">
        <v>523</v>
      </c>
    </row>
    <row r="36" spans="1:18" ht="15.75" customHeight="1" x14ac:dyDescent="0.25">
      <c r="A36" s="71" t="s">
        <v>249</v>
      </c>
      <c r="B36" s="28" t="s">
        <v>522</v>
      </c>
      <c r="C36" s="28">
        <f t="shared" si="0"/>
        <v>35</v>
      </c>
      <c r="E36" s="28" t="s">
        <v>541</v>
      </c>
    </row>
    <row r="37" spans="1:18" ht="15.75" customHeight="1" x14ac:dyDescent="0.25">
      <c r="A37" s="28" t="s">
        <v>542</v>
      </c>
      <c r="B37" s="28" t="s">
        <v>522</v>
      </c>
      <c r="C37" s="28">
        <f t="shared" si="0"/>
        <v>36</v>
      </c>
      <c r="E37" s="28" t="s">
        <v>523</v>
      </c>
      <c r="R37" s="28">
        <v>647</v>
      </c>
    </row>
    <row r="38" spans="1:18" ht="15.75" customHeight="1" x14ac:dyDescent="0.25">
      <c r="A38" s="28" t="s">
        <v>289</v>
      </c>
      <c r="B38" s="28" t="s">
        <v>543</v>
      </c>
      <c r="C38" s="28">
        <f t="shared" si="0"/>
        <v>37</v>
      </c>
      <c r="D38" s="28" t="s">
        <v>537</v>
      </c>
      <c r="E38" s="28" t="s">
        <v>544</v>
      </c>
      <c r="R38" s="28">
        <f>1475+132</f>
        <v>1607</v>
      </c>
    </row>
    <row r="39" spans="1:18" ht="15.75" customHeight="1" x14ac:dyDescent="0.25">
      <c r="A39" s="28" t="s">
        <v>273</v>
      </c>
      <c r="B39" s="28" t="s">
        <v>522</v>
      </c>
      <c r="C39" s="28">
        <f t="shared" si="0"/>
        <v>38</v>
      </c>
      <c r="D39" s="28" t="s">
        <v>537</v>
      </c>
      <c r="E39" s="28" t="s">
        <v>523</v>
      </c>
    </row>
    <row r="40" spans="1:18" ht="15.75" customHeight="1" x14ac:dyDescent="0.25">
      <c r="A40" s="28" t="s">
        <v>545</v>
      </c>
      <c r="B40" s="28" t="s">
        <v>522</v>
      </c>
      <c r="C40" s="28">
        <f t="shared" si="0"/>
        <v>39</v>
      </c>
      <c r="E40" s="28" t="s">
        <v>523</v>
      </c>
    </row>
    <row r="41" spans="1:18" ht="15.75" customHeight="1" x14ac:dyDescent="0.25">
      <c r="A41" s="28" t="s">
        <v>546</v>
      </c>
      <c r="B41" s="28" t="s">
        <v>540</v>
      </c>
      <c r="C41" s="28">
        <f t="shared" si="0"/>
        <v>40</v>
      </c>
      <c r="E41" s="28" t="s">
        <v>541</v>
      </c>
    </row>
    <row r="42" spans="1:18" ht="15.75" customHeight="1" x14ac:dyDescent="0.25">
      <c r="A42" s="28" t="s">
        <v>547</v>
      </c>
      <c r="B42" s="28" t="s">
        <v>535</v>
      </c>
      <c r="C42" s="28">
        <f t="shared" si="0"/>
        <v>41</v>
      </c>
      <c r="E42" s="28" t="s">
        <v>536</v>
      </c>
    </row>
    <row r="43" spans="1:18" ht="15.75" customHeight="1" x14ac:dyDescent="0.25">
      <c r="A43" s="28" t="s">
        <v>548</v>
      </c>
      <c r="B43" s="28" t="s">
        <v>522</v>
      </c>
      <c r="C43" s="28">
        <f t="shared" si="0"/>
        <v>42</v>
      </c>
      <c r="E43" s="28" t="s">
        <v>523</v>
      </c>
    </row>
    <row r="44" spans="1:18" ht="15.75" customHeight="1" x14ac:dyDescent="0.25">
      <c r="A44" s="71" t="s">
        <v>549</v>
      </c>
      <c r="C44" s="28">
        <f t="shared" si="0"/>
        <v>43</v>
      </c>
    </row>
    <row r="45" spans="1:18" ht="15.75" customHeight="1" x14ac:dyDescent="0.25">
      <c r="A45" s="28" t="s">
        <v>550</v>
      </c>
      <c r="B45" s="28" t="s">
        <v>540</v>
      </c>
      <c r="C45" s="28">
        <f t="shared" si="0"/>
        <v>44</v>
      </c>
      <c r="E45" s="28" t="s">
        <v>536</v>
      </c>
    </row>
    <row r="46" spans="1:18" ht="15.75" customHeight="1" x14ac:dyDescent="0.25">
      <c r="A46" s="28" t="s">
        <v>551</v>
      </c>
      <c r="B46" s="28" t="s">
        <v>540</v>
      </c>
      <c r="C46" s="28">
        <f t="shared" si="0"/>
        <v>45</v>
      </c>
      <c r="E46" s="28" t="s">
        <v>540</v>
      </c>
    </row>
    <row r="47" spans="1:18" ht="15.75" customHeight="1" x14ac:dyDescent="0.25">
      <c r="A47" s="28" t="s">
        <v>263</v>
      </c>
      <c r="B47" s="28" t="s">
        <v>522</v>
      </c>
      <c r="C47" s="28">
        <f t="shared" si="0"/>
        <v>46</v>
      </c>
      <c r="E47" s="28" t="s">
        <v>522</v>
      </c>
    </row>
    <row r="48" spans="1:18" ht="14.25" customHeight="1" x14ac:dyDescent="0.25">
      <c r="A48" s="71" t="s">
        <v>303</v>
      </c>
      <c r="C48" s="28">
        <f t="shared" si="0"/>
        <v>47</v>
      </c>
    </row>
    <row r="49" spans="1:5" ht="15.75" customHeight="1" x14ac:dyDescent="0.25">
      <c r="A49" s="28" t="s">
        <v>66</v>
      </c>
      <c r="B49" s="28" t="s">
        <v>522</v>
      </c>
      <c r="C49" s="28">
        <f t="shared" si="0"/>
        <v>48</v>
      </c>
      <c r="E49" s="28" t="s">
        <v>523</v>
      </c>
    </row>
    <row r="50" spans="1:5" ht="15.75" customHeight="1" x14ac:dyDescent="0.25">
      <c r="A50" s="28" t="s">
        <v>267</v>
      </c>
      <c r="B50" s="28" t="s">
        <v>522</v>
      </c>
      <c r="C50" s="28">
        <f t="shared" si="0"/>
        <v>49</v>
      </c>
      <c r="D50" s="28" t="s">
        <v>543</v>
      </c>
      <c r="E50" s="28" t="s">
        <v>523</v>
      </c>
    </row>
    <row r="51" spans="1:5" ht="15.75" customHeight="1" x14ac:dyDescent="0.25">
      <c r="A51" s="28" t="s">
        <v>552</v>
      </c>
      <c r="B51" s="28" t="s">
        <v>535</v>
      </c>
      <c r="C51" s="28">
        <f t="shared" si="0"/>
        <v>50</v>
      </c>
    </row>
    <row r="52" spans="1:5" ht="15.75" customHeight="1" x14ac:dyDescent="0.25">
      <c r="A52" s="28" t="s">
        <v>553</v>
      </c>
      <c r="B52" s="28" t="s">
        <v>522</v>
      </c>
      <c r="C52" s="28">
        <f t="shared" si="0"/>
        <v>51</v>
      </c>
      <c r="E52" s="28" t="s">
        <v>523</v>
      </c>
    </row>
    <row r="53" spans="1:5" ht="15.75" customHeight="1" x14ac:dyDescent="0.25">
      <c r="A53" s="28" t="s">
        <v>269</v>
      </c>
      <c r="B53" s="28" t="s">
        <v>522</v>
      </c>
      <c r="C53" s="28">
        <f t="shared" si="0"/>
        <v>52</v>
      </c>
      <c r="D53" s="28" t="s">
        <v>543</v>
      </c>
      <c r="E53" s="28" t="s">
        <v>523</v>
      </c>
    </row>
    <row r="54" spans="1:5" ht="15.75" customHeight="1" x14ac:dyDescent="0.25">
      <c r="A54" s="28" t="s">
        <v>554</v>
      </c>
      <c r="B54" s="28" t="s">
        <v>522</v>
      </c>
      <c r="C54" s="28">
        <f t="shared" si="0"/>
        <v>53</v>
      </c>
      <c r="D54" s="28" t="s">
        <v>537</v>
      </c>
      <c r="E54" s="28" t="s">
        <v>523</v>
      </c>
    </row>
    <row r="55" spans="1:5" ht="15.75" customHeight="1" x14ac:dyDescent="0.25">
      <c r="A55" s="28" t="s">
        <v>389</v>
      </c>
      <c r="B55" s="28" t="s">
        <v>522</v>
      </c>
      <c r="C55" s="28">
        <f t="shared" si="0"/>
        <v>54</v>
      </c>
      <c r="E55" s="28" t="s">
        <v>523</v>
      </c>
    </row>
    <row r="56" spans="1:5" ht="15.75" customHeight="1" x14ac:dyDescent="0.25">
      <c r="A56" s="28" t="s">
        <v>271</v>
      </c>
      <c r="B56" s="28" t="s">
        <v>522</v>
      </c>
      <c r="C56" s="28">
        <f t="shared" si="0"/>
        <v>55</v>
      </c>
      <c r="D56" s="28" t="s">
        <v>537</v>
      </c>
      <c r="E56" s="28" t="s">
        <v>523</v>
      </c>
    </row>
    <row r="57" spans="1:5" ht="15.75" customHeight="1" x14ac:dyDescent="0.25">
      <c r="A57" s="71" t="s">
        <v>555</v>
      </c>
      <c r="B57" s="28" t="s">
        <v>556</v>
      </c>
      <c r="C57" s="28">
        <f t="shared" si="0"/>
        <v>56</v>
      </c>
    </row>
    <row r="58" spans="1:5" ht="15.75" customHeight="1" x14ac:dyDescent="0.25">
      <c r="A58" s="71" t="s">
        <v>557</v>
      </c>
      <c r="B58" s="28" t="s">
        <v>556</v>
      </c>
      <c r="C58" s="28">
        <f t="shared" si="0"/>
        <v>57</v>
      </c>
    </row>
    <row r="59" spans="1:5" ht="15.75" customHeight="1" x14ac:dyDescent="0.25">
      <c r="A59" s="28" t="s">
        <v>558</v>
      </c>
      <c r="B59" s="28" t="s">
        <v>535</v>
      </c>
      <c r="C59" s="28">
        <f t="shared" si="0"/>
        <v>58</v>
      </c>
      <c r="E59" s="28" t="s">
        <v>536</v>
      </c>
    </row>
    <row r="60" spans="1:5" ht="15.75" customHeight="1" x14ac:dyDescent="0.25">
      <c r="A60" s="71" t="s">
        <v>285</v>
      </c>
      <c r="C60" s="28">
        <f t="shared" si="0"/>
        <v>59</v>
      </c>
    </row>
    <row r="61" spans="1:5" ht="15.75" customHeight="1" x14ac:dyDescent="0.25">
      <c r="A61" s="28" t="s">
        <v>559</v>
      </c>
      <c r="B61" s="28" t="s">
        <v>543</v>
      </c>
      <c r="C61" s="28">
        <f t="shared" si="0"/>
        <v>60</v>
      </c>
      <c r="E61" s="28" t="s">
        <v>523</v>
      </c>
    </row>
    <row r="62" spans="1:5" ht="15.75" customHeight="1" x14ac:dyDescent="0.25">
      <c r="A62" s="71" t="s">
        <v>560</v>
      </c>
      <c r="B62" s="28" t="s">
        <v>522</v>
      </c>
    </row>
    <row r="63" spans="1:5" ht="15.75" customHeight="1" x14ac:dyDescent="0.25">
      <c r="A63" s="71" t="s">
        <v>561</v>
      </c>
    </row>
    <row r="64" spans="1:5" ht="15.75" customHeight="1" x14ac:dyDescent="0.25">
      <c r="A64" s="71" t="s">
        <v>562</v>
      </c>
    </row>
    <row r="65" spans="2:8" ht="15.75" customHeight="1" x14ac:dyDescent="0.2"/>
    <row r="66" spans="2:8" ht="15.75" customHeight="1" x14ac:dyDescent="0.2"/>
    <row r="67" spans="2:8" ht="15.75" customHeight="1" x14ac:dyDescent="0.2"/>
    <row r="68" spans="2:8" ht="15.75" customHeight="1" x14ac:dyDescent="0.25">
      <c r="B68" s="28" t="s">
        <v>2</v>
      </c>
      <c r="C68" s="28">
        <v>60</v>
      </c>
    </row>
    <row r="69" spans="2:8" ht="15.75" customHeight="1" x14ac:dyDescent="0.25">
      <c r="B69" s="28" t="s">
        <v>563</v>
      </c>
      <c r="C69" s="28">
        <v>53</v>
      </c>
    </row>
    <row r="70" spans="2:8" ht="15.75" customHeight="1" x14ac:dyDescent="0.25">
      <c r="C70" s="41">
        <f>C69/C68</f>
        <v>0.8833333333333333</v>
      </c>
    </row>
    <row r="71" spans="2:8" ht="15.75" customHeight="1" x14ac:dyDescent="0.25">
      <c r="B71" s="28" t="s">
        <v>564</v>
      </c>
      <c r="C71" s="28">
        <f>C68-C69</f>
        <v>7</v>
      </c>
    </row>
    <row r="72" spans="2:8" ht="15.75" customHeight="1" x14ac:dyDescent="0.25">
      <c r="B72" s="28" t="s">
        <v>565</v>
      </c>
      <c r="C72" s="28">
        <v>2</v>
      </c>
      <c r="D72" s="28" t="s">
        <v>566</v>
      </c>
      <c r="G72" s="28">
        <v>0.78</v>
      </c>
      <c r="H72" s="28">
        <f>255/0.78</f>
        <v>326.92307692307691</v>
      </c>
    </row>
    <row r="73" spans="2:8" ht="15.75" customHeight="1" x14ac:dyDescent="0.25">
      <c r="C73" s="28">
        <f>C71/C72</f>
        <v>3.5</v>
      </c>
    </row>
    <row r="74" spans="2:8" ht="15.75" customHeight="1" x14ac:dyDescent="0.2"/>
    <row r="75" spans="2:8" ht="15.75" customHeight="1" x14ac:dyDescent="0.2"/>
    <row r="76" spans="2:8" ht="15.75" customHeight="1" x14ac:dyDescent="0.25">
      <c r="B76" s="28" t="s">
        <v>567</v>
      </c>
      <c r="C76" s="72">
        <f ca="1">TODAY()</f>
        <v>44539</v>
      </c>
      <c r="G76" s="28">
        <v>15000</v>
      </c>
      <c r="H76" s="28">
        <v>15000</v>
      </c>
    </row>
    <row r="77" spans="2:8" ht="15.75" customHeight="1" x14ac:dyDescent="0.25">
      <c r="B77" s="28" t="s">
        <v>568</v>
      </c>
      <c r="C77" s="72">
        <f ca="1">C76+C73*7</f>
        <v>44563.5</v>
      </c>
      <c r="G77" s="28">
        <f>G76/G72</f>
        <v>19230.76923076923</v>
      </c>
      <c r="H77" s="28">
        <v>19117.560000000001</v>
      </c>
    </row>
    <row r="78" spans="2:8" ht="15.75" customHeight="1" x14ac:dyDescent="0.25">
      <c r="C78" s="72"/>
      <c r="H78" s="28">
        <f>H76/H77</f>
        <v>0.78461895764940703</v>
      </c>
    </row>
    <row r="79" spans="2:8" ht="15.75" customHeight="1" x14ac:dyDescent="0.2"/>
    <row r="80" spans="2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 0.8</vt:lpstr>
      <vt:lpstr>Ver 0.7</vt:lpstr>
      <vt:lpstr>Ver 0.6</vt:lpstr>
      <vt:lpstr>Audits</vt:lpstr>
      <vt:lpstr>AUDITS V2</vt:lpstr>
      <vt:lpstr>Ver 0.4, 0.5</vt:lpstr>
      <vt:lpstr>Ver 0.3</vt:lpstr>
      <vt:lpstr>Ver 0.2</vt:lpstr>
      <vt:lpstr>Graph</vt:lpstr>
      <vt:lpstr>Rex Mort</vt:lpstr>
      <vt:lpstr>Sheet2Revenue</vt:lpstr>
      <vt:lpstr>Ren</vt:lpstr>
      <vt:lpstr>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Lucas Hygate</cp:lastModifiedBy>
  <dcterms:created xsi:type="dcterms:W3CDTF">2015-06-05T18:17:20Z</dcterms:created>
  <dcterms:modified xsi:type="dcterms:W3CDTF">2021-12-09T18:53:38Z</dcterms:modified>
</cp:coreProperties>
</file>