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VUB\MA1\Analog Electronics\Analog_electronics_project\LTSpice\"/>
    </mc:Choice>
  </mc:AlternateContent>
  <xr:revisionPtr revIDLastSave="0" documentId="13_ncr:1_{928AFEC9-0F10-41F0-9B44-2F435988F9F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4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7" i="1"/>
  <c r="C10" i="1" s="1"/>
  <c r="C13" i="1" s="1"/>
  <c r="C16" i="1" s="1"/>
  <c r="C8" i="1"/>
  <c r="C11" i="1" s="1"/>
  <c r="C14" i="1" s="1"/>
  <c r="C17" i="1" s="1"/>
  <c r="C9" i="1"/>
  <c r="C12" i="1" s="1"/>
  <c r="C15" i="1" s="1"/>
  <c r="C18" i="1" s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<sst xmlns="http://schemas.openxmlformats.org/spreadsheetml/2006/main" count="7" uniqueCount="7">
  <si>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Vin (V)</t>
  </si>
  <si>
    <t>Vin (dBvrms)</t>
  </si>
  <si>
    <t>Vout (dBvrms)</t>
  </si>
  <si>
    <t>Gain (dB)</t>
  </si>
  <si>
    <t>Vout(V)</t>
  </si>
  <si>
    <t>vout*vin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</si>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</sst>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5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Sheet1!$D$3:$D$18</c:f>
              <c:numCache>
                <c:formatCode>0.0</c:formatCode>
                <c:ptCount val="16"/>
                <c:pt idx="0">
                  <c:v>-123.01029995663981</c:v>
                </c:pt>
                <c:pt idx="1">
                  <c:v>-116.34377314857073</c:v>
                </c:pt>
                <c:pt idx="2">
                  <c:v>-109.67713286085319</c:v>
                </c:pt>
                <c:pt idx="3">
                  <c:v>-103.01029995663981</c:v>
                </c:pt>
                <c:pt idx="4">
                  <c:v>-96.343773148570733</c:v>
                </c:pt>
                <c:pt idx="5">
                  <c:v>-89.677132860853192</c:v>
                </c:pt>
                <c:pt idx="6">
                  <c:v>-83.010299956639813</c:v>
                </c:pt>
                <c:pt idx="7">
                  <c:v>-76.343773148570733</c:v>
                </c:pt>
                <c:pt idx="8">
                  <c:v>-69.677132860853177</c:v>
                </c:pt>
                <c:pt idx="9">
                  <c:v>-63.010299956639813</c:v>
                </c:pt>
                <c:pt idx="10">
                  <c:v>-56.343773148570733</c:v>
                </c:pt>
                <c:pt idx="11">
                  <c:v>-49.677132860853177</c:v>
                </c:pt>
                <c:pt idx="12">
                  <c:v>-43.010299956639813</c:v>
                </c:pt>
                <c:pt idx="13">
                  <c:v>-36.343773148570733</c:v>
                </c:pt>
                <c:pt idx="14">
                  <c:v>-29.677132860853185</c:v>
                </c:pt>
                <c:pt idx="15">
                  <c:v>-23.010299956639813</c:v>
                </c:pt>
              </c:numCache>
            </c:numRef>
          </c:xVal>
          <c:yVal>
            <c:numRef>
              <c:f>Sheet1!$F$3:$F$18</c:f>
              <c:numCache>
                <c:formatCode>0.0</c:formatCode>
                <c:ptCount val="16"/>
                <c:pt idx="0">
                  <c:v>-5.0397000433601988</c:v>
                </c:pt>
                <c:pt idx="1">
                  <c:v>4.5307731485707308</c:v>
                </c:pt>
                <c:pt idx="2">
                  <c:v>53.07713286085319</c:v>
                </c:pt>
                <c:pt idx="3">
                  <c:v>54.010299956639813</c:v>
                </c:pt>
                <c:pt idx="4">
                  <c:v>54.843773148570733</c:v>
                </c:pt>
                <c:pt idx="5">
                  <c:v>55.177132860853192</c:v>
                </c:pt>
                <c:pt idx="6">
                  <c:v>55.31029995663981</c:v>
                </c:pt>
                <c:pt idx="7">
                  <c:v>55.243773148570732</c:v>
                </c:pt>
                <c:pt idx="8">
                  <c:v>54.87713286085318</c:v>
                </c:pt>
                <c:pt idx="9">
                  <c:v>53.31029995663981</c:v>
                </c:pt>
                <c:pt idx="10">
                  <c:v>48.943773148570735</c:v>
                </c:pt>
                <c:pt idx="11">
                  <c:v>43.177132860853177</c:v>
                </c:pt>
                <c:pt idx="12">
                  <c:v>36.710299956639815</c:v>
                </c:pt>
                <c:pt idx="13">
                  <c:v>30.043773148570732</c:v>
                </c:pt>
                <c:pt idx="14">
                  <c:v>23.477132860853185</c:v>
                </c:pt>
                <c:pt idx="15">
                  <c:v>16.810299956639813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E-4EC3-9779-623C9704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79440"/>
        <c:axId val="824678456"/>
      </c:scatterChart>
      <c:valAx>
        <c:axId val="824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4678456"/>
        <c:crosses val="autoZero"/>
        <c:crossBetween val="midCat"/>
        <c:majorUnit val="10"/>
      </c:valAx>
      <c:valAx>
        <c:axId val="824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46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210550506447336"/>
          <c:y val="6.464487130257543E-2"/>
          <c:w val="0.85200173679556856"/>
          <c:h val="0.889681863732267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Sheet1!$D$3:$D$18</c:f>
              <c:numCache>
                <c:formatCode>0.0</c:formatCode>
                <c:ptCount val="16"/>
                <c:pt idx="0">
                  <c:v>-123.01029995663981</c:v>
                </c:pt>
                <c:pt idx="1">
                  <c:v>-116.34377314857073</c:v>
                </c:pt>
                <c:pt idx="2">
                  <c:v>-109.67713286085319</c:v>
                </c:pt>
                <c:pt idx="3">
                  <c:v>-103.01029995663981</c:v>
                </c:pt>
                <c:pt idx="4">
                  <c:v>-96.343773148570733</c:v>
                </c:pt>
                <c:pt idx="5">
                  <c:v>-89.677132860853192</c:v>
                </c:pt>
                <c:pt idx="6">
                  <c:v>-83.010299956639813</c:v>
                </c:pt>
                <c:pt idx="7">
                  <c:v>-76.343773148570733</c:v>
                </c:pt>
                <c:pt idx="8">
                  <c:v>-69.677132860853177</c:v>
                </c:pt>
                <c:pt idx="9">
                  <c:v>-63.010299956639813</c:v>
                </c:pt>
                <c:pt idx="10">
                  <c:v>-56.343773148570733</c:v>
                </c:pt>
                <c:pt idx="11">
                  <c:v>-49.677132860853177</c:v>
                </c:pt>
                <c:pt idx="12">
                  <c:v>-43.010299956639813</c:v>
                </c:pt>
                <c:pt idx="13">
                  <c:v>-36.343773148570733</c:v>
                </c:pt>
                <c:pt idx="14">
                  <c:v>-29.677132860853185</c:v>
                </c:pt>
                <c:pt idx="15">
                  <c:v>-23.010299956639813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-128.05000000000001</c:v>
                </c:pt>
                <c:pt idx="1">
                  <c:v>-111.813</c:v>
                </c:pt>
                <c:pt idx="2">
                  <c:v>-56.6</c:v>
                </c:pt>
                <c:pt idx="3">
                  <c:v>-49</c:v>
                </c:pt>
                <c:pt idx="4">
                  <c:v>-41.5</c:v>
                </c:pt>
                <c:pt idx="5">
                  <c:v>-34.5</c:v>
                </c:pt>
                <c:pt idx="6">
                  <c:v>-27.7</c:v>
                </c:pt>
                <c:pt idx="7">
                  <c:v>-21.1</c:v>
                </c:pt>
                <c:pt idx="8">
                  <c:v>-14.8</c:v>
                </c:pt>
                <c:pt idx="9">
                  <c:v>-9.6999999999999993</c:v>
                </c:pt>
                <c:pt idx="10">
                  <c:v>-7.4</c:v>
                </c:pt>
                <c:pt idx="11">
                  <c:v>-6.5</c:v>
                </c:pt>
                <c:pt idx="12">
                  <c:v>-6.3</c:v>
                </c:pt>
                <c:pt idx="13">
                  <c:v>-6.3</c:v>
                </c:pt>
                <c:pt idx="14">
                  <c:v>-6.2</c:v>
                </c:pt>
                <c:pt idx="15">
                  <c:v>-6.2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E-4EC3-9779-623C9704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79440"/>
        <c:axId val="824678456"/>
      </c:scatterChart>
      <c:valAx>
        <c:axId val="824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4678456"/>
        <c:crosses val="autoZero"/>
        <c:crossBetween val="midCat"/>
        <c:majorUnit val="10"/>
      </c:valAx>
      <c:valAx>
        <c:axId val="824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46794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200024</xdr:rowOff>
    </xdr:from>
    <xdr:to>
      <xdr:col>15</xdr:col>
      <xdr:colOff>600074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7C0A-64F1-4619-A685-C38B19BB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19</xdr:row>
      <xdr:rowOff>9524</xdr:rowOff>
    </xdr:from>
    <xdr:to>
      <xdr:col>24</xdr:col>
      <xdr:colOff>124239</xdr:colOff>
      <xdr:row>77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35AC3-ED1A-4DAD-953E-B487EEDF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39"/>
  <sheetViews>
    <sheetView tabSelected="1" zoomScale="175" zoomScaleNormal="175" workbookViewId="0">
      <selection activeCell="F38" sqref="F38"/>
    </sheetView>
  </sheetViews>
  <sheetFormatPr defaultRowHeight="15" x14ac:dyDescent="0.25"/>
  <cols>
    <col min="1" max="1" width="3.140625" customWidth="1"/>
    <col min="2" max="2" width="3.28515625" customWidth="1"/>
    <col min="3" max="3" width="11" bestFit="1" customWidth="1"/>
    <col min="4" max="4" width="12.42578125" bestFit="1" customWidth="1"/>
    <col min="5" max="5" width="13.85546875" bestFit="1" customWidth="1"/>
  </cols>
  <sheetData>
    <row r="1" spans="3:6" ht="15.75" thickBot="1" x14ac:dyDescent="0.3"/>
    <row r="2" spans="3:6" ht="15.75" thickBot="1" x14ac:dyDescent="0.3">
      <c r="C2" s="7" t="s">
        <v>0</v>
      </c>
      <c r="D2" s="7" t="s">
        <v>1</v>
      </c>
      <c r="E2" s="8" t="s">
        <v>2</v>
      </c>
      <c r="F2" s="7" t="s">
        <v>3</v>
      </c>
    </row>
    <row r="3" spans="3:6" x14ac:dyDescent="0.25">
      <c r="C3" s="9">
        <f>0.000001</f>
        <v>9.9999999999999995E-7</v>
      </c>
      <c r="D3" s="10">
        <f>20*LOG10(C3/SQRT(2))</f>
        <v>-123.01029995663981</v>
      </c>
      <c r="E3" s="4">
        <v>-128.05000000000001</v>
      </c>
      <c r="F3" s="1">
        <f>E3-D3</f>
        <v>-5.0397000433601988</v>
      </c>
    </row>
    <row r="4" spans="3:6" x14ac:dyDescent="0.25">
      <c r="C4" s="11">
        <f>0.0000021544</f>
        <v>2.1544000000000001E-6</v>
      </c>
      <c r="D4" s="12">
        <f t="shared" ref="D4:D18" si="0">20*LOG10(C4/SQRT(2))</f>
        <v>-116.34377314857073</v>
      </c>
      <c r="E4" s="5">
        <v>-111.813</v>
      </c>
      <c r="F4" s="2">
        <f t="shared" ref="F4:F18" si="1">E4-D4</f>
        <v>4.5307731485707308</v>
      </c>
    </row>
    <row r="5" spans="3:6" x14ac:dyDescent="0.25">
      <c r="C5" s="11">
        <f>0.0000046415</f>
        <v>4.6415000000000004E-6</v>
      </c>
      <c r="D5" s="12">
        <f t="shared" si="0"/>
        <v>-109.67713286085319</v>
      </c>
      <c r="E5" s="5">
        <v>-56.6</v>
      </c>
      <c r="F5" s="2">
        <f t="shared" si="1"/>
        <v>53.07713286085319</v>
      </c>
    </row>
    <row r="6" spans="3:6" x14ac:dyDescent="0.25">
      <c r="C6" s="11">
        <f>10*C3</f>
        <v>9.9999999999999991E-6</v>
      </c>
      <c r="D6" s="12">
        <f t="shared" si="0"/>
        <v>-103.01029995663981</v>
      </c>
      <c r="E6" s="5">
        <v>-49</v>
      </c>
      <c r="F6" s="2">
        <f t="shared" si="1"/>
        <v>54.010299956639813</v>
      </c>
    </row>
    <row r="7" spans="3:6" x14ac:dyDescent="0.25">
      <c r="C7" s="11">
        <f t="shared" ref="C7:C18" si="2">10*C4</f>
        <v>2.1544000000000002E-5</v>
      </c>
      <c r="D7" s="12">
        <f t="shared" si="0"/>
        <v>-96.343773148570733</v>
      </c>
      <c r="E7" s="5">
        <v>-41.5</v>
      </c>
      <c r="F7" s="2">
        <f t="shared" si="1"/>
        <v>54.843773148570733</v>
      </c>
    </row>
    <row r="8" spans="3:6" x14ac:dyDescent="0.25">
      <c r="C8" s="11">
        <f t="shared" si="2"/>
        <v>4.6415000000000002E-5</v>
      </c>
      <c r="D8" s="12">
        <f t="shared" si="0"/>
        <v>-89.677132860853192</v>
      </c>
      <c r="E8" s="5">
        <v>-34.5</v>
      </c>
      <c r="F8" s="2">
        <f t="shared" si="1"/>
        <v>55.177132860853192</v>
      </c>
    </row>
    <row r="9" spans="3:6" x14ac:dyDescent="0.25">
      <c r="C9" s="11">
        <f t="shared" si="2"/>
        <v>9.9999999999999991E-5</v>
      </c>
      <c r="D9" s="12">
        <f t="shared" si="0"/>
        <v>-83.010299956639813</v>
      </c>
      <c r="E9" s="5">
        <v>-27.7</v>
      </c>
      <c r="F9" s="2">
        <f t="shared" si="1"/>
        <v>55.31029995663981</v>
      </c>
    </row>
    <row r="10" spans="3:6" x14ac:dyDescent="0.25">
      <c r="C10" s="11">
        <f t="shared" si="2"/>
        <v>2.1544000000000001E-4</v>
      </c>
      <c r="D10" s="12">
        <f t="shared" si="0"/>
        <v>-76.343773148570733</v>
      </c>
      <c r="E10" s="5">
        <v>-21.1</v>
      </c>
      <c r="F10" s="2">
        <f t="shared" si="1"/>
        <v>55.243773148570732</v>
      </c>
    </row>
    <row r="11" spans="3:6" x14ac:dyDescent="0.25">
      <c r="C11" s="11">
        <f t="shared" si="2"/>
        <v>4.6415000000000003E-4</v>
      </c>
      <c r="D11" s="12">
        <f t="shared" si="0"/>
        <v>-69.677132860853177</v>
      </c>
      <c r="E11" s="5">
        <v>-14.8</v>
      </c>
      <c r="F11" s="2">
        <f t="shared" si="1"/>
        <v>54.87713286085318</v>
      </c>
    </row>
    <row r="12" spans="3:6" x14ac:dyDescent="0.25">
      <c r="C12" s="11">
        <f t="shared" si="2"/>
        <v>1E-3</v>
      </c>
      <c r="D12" s="12">
        <f t="shared" si="0"/>
        <v>-63.010299956639813</v>
      </c>
      <c r="E12" s="5">
        <v>-9.6999999999999993</v>
      </c>
      <c r="F12" s="2">
        <f t="shared" si="1"/>
        <v>53.31029995663981</v>
      </c>
    </row>
    <row r="13" spans="3:6" x14ac:dyDescent="0.25">
      <c r="C13" s="11">
        <f t="shared" si="2"/>
        <v>2.1543999999999999E-3</v>
      </c>
      <c r="D13" s="12">
        <f t="shared" si="0"/>
        <v>-56.343773148570733</v>
      </c>
      <c r="E13" s="5">
        <v>-7.4</v>
      </c>
      <c r="F13" s="2">
        <f t="shared" si="1"/>
        <v>48.943773148570735</v>
      </c>
    </row>
    <row r="14" spans="3:6" x14ac:dyDescent="0.25">
      <c r="C14" s="11">
        <f t="shared" si="2"/>
        <v>4.6415000000000007E-3</v>
      </c>
      <c r="D14" s="12">
        <f t="shared" si="0"/>
        <v>-49.677132860853177</v>
      </c>
      <c r="E14" s="5">
        <v>-6.5</v>
      </c>
      <c r="F14" s="2">
        <f t="shared" si="1"/>
        <v>43.177132860853177</v>
      </c>
    </row>
    <row r="15" spans="3:6" x14ac:dyDescent="0.25">
      <c r="C15" s="11">
        <f t="shared" si="2"/>
        <v>0.01</v>
      </c>
      <c r="D15" s="12">
        <f t="shared" si="0"/>
        <v>-43.010299956639813</v>
      </c>
      <c r="E15" s="5">
        <v>-6.3</v>
      </c>
      <c r="F15" s="2">
        <f t="shared" si="1"/>
        <v>36.710299956639815</v>
      </c>
    </row>
    <row r="16" spans="3:6" x14ac:dyDescent="0.25">
      <c r="C16" s="11">
        <f t="shared" si="2"/>
        <v>2.1544000000000001E-2</v>
      </c>
      <c r="D16" s="12">
        <f t="shared" si="0"/>
        <v>-36.343773148570733</v>
      </c>
      <c r="E16" s="5">
        <v>-6.3</v>
      </c>
      <c r="F16" s="2">
        <f t="shared" si="1"/>
        <v>30.043773148570732</v>
      </c>
    </row>
    <row r="17" spans="3:6" x14ac:dyDescent="0.25">
      <c r="C17" s="11">
        <f t="shared" si="2"/>
        <v>4.6415000000000005E-2</v>
      </c>
      <c r="D17" s="12">
        <f t="shared" si="0"/>
        <v>-29.677132860853185</v>
      </c>
      <c r="E17" s="5">
        <v>-6.2</v>
      </c>
      <c r="F17" s="2">
        <f t="shared" si="1"/>
        <v>23.477132860853185</v>
      </c>
    </row>
    <row r="18" spans="3:6" ht="15.75" thickBot="1" x14ac:dyDescent="0.3">
      <c r="C18" s="13">
        <f t="shared" si="2"/>
        <v>0.1</v>
      </c>
      <c r="D18" s="14">
        <f t="shared" si="0"/>
        <v>-23.010299956639813</v>
      </c>
      <c r="E18" s="6">
        <v>-6.2</v>
      </c>
      <c r="F18" s="3">
        <f t="shared" si="1"/>
        <v>16.810299956639813</v>
      </c>
    </row>
    <row r="23" spans="3:6" x14ac:dyDescent="0.25">
      <c r="D23" t="s">
        <v>4</v>
      </c>
      <c r="E23" t="s">
        <v>5</v>
      </c>
      <c r="F23" t="s">
        <v>6</v>
      </c>
    </row>
    <row r="24" spans="3:6" x14ac:dyDescent="0.25">
      <c r="D24">
        <f>10^(E3/20)</f>
        <v>3.9582206483572143E-7</v>
      </c>
      <c r="E24">
        <f>D24*C4</f>
        <v>8.5275905648207824E-13</v>
      </c>
      <c r="F24">
        <f xml:space="preserve"> 20*LOG10(E24)</f>
        <v>-241.38347319193093</v>
      </c>
    </row>
    <row r="25" spans="3:6" x14ac:dyDescent="0.25">
      <c r="D25">
        <f t="shared" ref="D25:D40" si="3">10^(E4/20)</f>
        <v>2.5665515994850496E-6</v>
      </c>
      <c r="E25">
        <f t="shared" ref="E25:E39" si="4">D25*C5</f>
        <v>1.1912649249009858E-11</v>
      </c>
      <c r="F25">
        <f t="shared" ref="F25:F39" si="5" xml:space="preserve"> 20*LOG10(E25)</f>
        <v>-218.4798329042134</v>
      </c>
    </row>
    <row r="26" spans="3:6" x14ac:dyDescent="0.25">
      <c r="D26">
        <f t="shared" si="3"/>
        <v>1.4791083881682066E-3</v>
      </c>
      <c r="E26">
        <f t="shared" si="4"/>
        <v>1.4791083881682064E-8</v>
      </c>
      <c r="F26">
        <f t="shared" si="5"/>
        <v>-156.6</v>
      </c>
    </row>
    <row r="27" spans="3:6" x14ac:dyDescent="0.25">
      <c r="D27">
        <f t="shared" si="3"/>
        <v>3.5481338923357528E-3</v>
      </c>
      <c r="E27">
        <f t="shared" si="4"/>
        <v>7.6440996576481467E-8</v>
      </c>
      <c r="F27">
        <f t="shared" si="5"/>
        <v>-142.33347319193092</v>
      </c>
    </row>
    <row r="28" spans="3:6" x14ac:dyDescent="0.25">
      <c r="D28">
        <f t="shared" si="3"/>
        <v>8.4139514164519452E-3</v>
      </c>
      <c r="E28">
        <f t="shared" si="4"/>
        <v>3.9053355499461707E-7</v>
      </c>
      <c r="F28">
        <f t="shared" si="5"/>
        <v>-128.16683290421338</v>
      </c>
    </row>
    <row r="29" spans="3:6" x14ac:dyDescent="0.25">
      <c r="D29">
        <f t="shared" si="3"/>
        <v>1.8836490894897997E-2</v>
      </c>
      <c r="E29">
        <f t="shared" si="4"/>
        <v>1.8836490894897995E-6</v>
      </c>
      <c r="F29">
        <f t="shared" si="5"/>
        <v>-114.50000000000001</v>
      </c>
    </row>
    <row r="30" spans="3:6" x14ac:dyDescent="0.25">
      <c r="D30">
        <f t="shared" si="3"/>
        <v>4.1209751909733E-2</v>
      </c>
      <c r="E30">
        <f t="shared" si="4"/>
        <v>8.8782289514328775E-6</v>
      </c>
      <c r="F30">
        <f t="shared" si="5"/>
        <v>-101.03347319193092</v>
      </c>
    </row>
    <row r="31" spans="3:6" x14ac:dyDescent="0.25">
      <c r="D31">
        <f t="shared" si="3"/>
        <v>8.8104887300801349E-2</v>
      </c>
      <c r="E31">
        <f t="shared" si="4"/>
        <v>4.0893883440666951E-5</v>
      </c>
      <c r="F31">
        <f t="shared" si="5"/>
        <v>-87.766832904213373</v>
      </c>
    </row>
    <row r="32" spans="3:6" x14ac:dyDescent="0.25">
      <c r="D32">
        <f t="shared" si="3"/>
        <v>0.18197008586099833</v>
      </c>
      <c r="E32">
        <f t="shared" si="4"/>
        <v>1.8197008586099835E-4</v>
      </c>
      <c r="F32">
        <f t="shared" si="5"/>
        <v>-74.800000000000011</v>
      </c>
    </row>
    <row r="33" spans="4:6" x14ac:dyDescent="0.25">
      <c r="D33">
        <f t="shared" si="3"/>
        <v>0.32734069487883821</v>
      </c>
      <c r="E33">
        <f t="shared" si="4"/>
        <v>7.0522279304696906E-4</v>
      </c>
      <c r="F33">
        <f t="shared" si="5"/>
        <v>-63.033473191930923</v>
      </c>
    </row>
    <row r="34" spans="4:6" x14ac:dyDescent="0.25">
      <c r="D34">
        <f t="shared" si="3"/>
        <v>0.42657951880159267</v>
      </c>
      <c r="E34">
        <f t="shared" si="4"/>
        <v>1.9799688365175925E-3</v>
      </c>
      <c r="F34">
        <f t="shared" si="5"/>
        <v>-54.066832904213371</v>
      </c>
    </row>
    <row r="35" spans="4:6" x14ac:dyDescent="0.25">
      <c r="D35">
        <f t="shared" si="3"/>
        <v>0.47315125896148047</v>
      </c>
      <c r="E35">
        <f t="shared" si="4"/>
        <v>4.7315125896148051E-3</v>
      </c>
      <c r="F35">
        <f t="shared" si="5"/>
        <v>-46.5</v>
      </c>
    </row>
    <row r="36" spans="4:6" x14ac:dyDescent="0.25">
      <c r="D36">
        <f t="shared" si="3"/>
        <v>0.48417236758409932</v>
      </c>
      <c r="E36">
        <f t="shared" si="4"/>
        <v>1.0431009487231836E-2</v>
      </c>
      <c r="F36">
        <f t="shared" si="5"/>
        <v>-39.633473191930918</v>
      </c>
    </row>
    <row r="37" spans="4:6" x14ac:dyDescent="0.25">
      <c r="D37">
        <f t="shared" si="3"/>
        <v>0.48417236758409932</v>
      </c>
      <c r="E37">
        <f t="shared" si="4"/>
        <v>2.2472860441415971E-2</v>
      </c>
      <c r="F37">
        <f t="shared" si="5"/>
        <v>-32.966832904213369</v>
      </c>
    </row>
    <row r="38" spans="4:6" x14ac:dyDescent="0.25">
      <c r="D38">
        <f t="shared" si="3"/>
        <v>0.48977881936844614</v>
      </c>
      <c r="E38">
        <f t="shared" si="4"/>
        <v>4.8977881936844617E-2</v>
      </c>
      <c r="F38">
        <f t="shared" si="5"/>
        <v>-26.200000000000003</v>
      </c>
    </row>
    <row r="39" spans="4:6" x14ac:dyDescent="0.25">
      <c r="D39">
        <f t="shared" si="3"/>
        <v>0.48977881936844614</v>
      </c>
      <c r="E39">
        <f t="shared" si="4"/>
        <v>0</v>
      </c>
      <c r="F39" t="e">
        <f t="shared" si="5"/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Santana (----)</dc:creator>
  <cp:lastModifiedBy>Warre De Winne</cp:lastModifiedBy>
  <dcterms:created xsi:type="dcterms:W3CDTF">2015-06-05T18:17:20Z</dcterms:created>
  <dcterms:modified xsi:type="dcterms:W3CDTF">2023-01-14T20:55:57Z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eba32c-0974-4663-a3a1-3cd8c30938e9_Enabled">
    <vt:lpwstr>true</vt:lpwstr>
  </property>
  <property fmtid="{D5CDD505-2E9C-101B-9397-08002B2CF9AE}" pid="3" name="MSIP_Label_f0eba32c-0974-4663-a3a1-3cd8c30938e9_SetDate">
    <vt:lpwstr>2021-11-30T09:01:14Z</vt:lpwstr>
  </property>
  <property fmtid="{D5CDD505-2E9C-101B-9397-08002B2CF9AE}" pid="4" name="MSIP_Label_f0eba32c-0974-4663-a3a1-3cd8c30938e9_Method">
    <vt:lpwstr>Privileged</vt:lpwstr>
  </property>
  <property fmtid="{D5CDD505-2E9C-101B-9397-08002B2CF9AE}" pid="5" name="MSIP_Label_f0eba32c-0974-4663-a3a1-3cd8c30938e9_Name">
    <vt:lpwstr>Public - General - Unmarked</vt:lpwstr>
  </property>
  <property fmtid="{D5CDD505-2E9C-101B-9397-08002B2CF9AE}" pid="6" name="MSIP_Label_f0eba32c-0974-4663-a3a1-3cd8c30938e9_SiteId">
    <vt:lpwstr>a72d5a72-25ee-40f0-9bd1-067cb5b770d4</vt:lpwstr>
  </property>
  <property fmtid="{D5CDD505-2E9C-101B-9397-08002B2CF9AE}" pid="7" name="MSIP_Label_f0eba32c-0974-4663-a3a1-3cd8c30938e9_ActionId">
    <vt:lpwstr>539acd26-b2cd-47d0-a028-53ba8236d6e7</vt:lpwstr>
  </property>
  <property fmtid="{D5CDD505-2E9C-101B-9397-08002B2CF9AE}" pid="8" name="MSIP_Label_f0eba32c-0974-4663-a3a1-3cd8c30938e9_ContentBits">
    <vt:lpwstr>0</vt:lpwstr>
  </property>
</Properties>
</file>