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9f\AC\Temp\"/>
    </mc:Choice>
  </mc:AlternateContent>
  <xr:revisionPtr revIDLastSave="0" documentId="11_2916537A8DC75574D13DB7528FB136081AFBC6C6" xr6:coauthVersionLast="47" xr6:coauthVersionMax="47" xr10:uidLastSave="{00000000-0000-0000-0000-000000000000}"/>
  <bookViews>
    <workbookView xWindow="0" yWindow="0" windowWidth="28800" windowHeight="13710" xr2:uid="{00000000-000D-0000-FFFF-FFFF00000000}"/>
  </bookViews>
  <sheets>
    <sheet name="SRAM (data memory)" sheetId="1" r:id="rId1"/>
    <sheet name="EEPROM ( non-volatile memory)" sheetId="3" r:id="rId2"/>
    <sheet name="FLASH (program memory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5" l="1"/>
  <c r="A7" i="5"/>
  <c r="A13" i="5"/>
  <c r="A14" i="5"/>
  <c r="A15" i="5"/>
  <c r="A13" i="3"/>
  <c r="A14" i="3"/>
  <c r="A15" i="3"/>
  <c r="A8" i="3"/>
  <c r="A7" i="3"/>
  <c r="A42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<sst xmlns="http://schemas.openxmlformats.org/spreadsheetml/2006/main" count="178" uniqueCount="156">
  <si>
    <t>+0</t>
  </si>
  <si>
    <t>+1</t>
  </si>
  <si>
    <t>+2</t>
  </si>
  <si>
    <t>+3</t>
  </si>
  <si>
    <t>+4</t>
  </si>
  <si>
    <t>+5</t>
  </si>
  <si>
    <t>+6</t>
  </si>
  <si>
    <t>+7</t>
  </si>
  <si>
    <t>R0</t>
  </si>
  <si>
    <t>R1</t>
  </si>
  <si>
    <t>R2</t>
  </si>
  <si>
    <t>R3</t>
  </si>
  <si>
    <t>R4</t>
  </si>
  <si>
    <t>R5</t>
  </si>
  <si>
    <t>R6</t>
  </si>
  <si>
    <t>R7</t>
  </si>
  <si>
    <t>core C51 SFRs</t>
  </si>
  <si>
    <t>I/O port SFRs</t>
  </si>
  <si>
    <t>timer SFRs</t>
  </si>
  <si>
    <t>serial I/O port SFRs</t>
  </si>
  <si>
    <t>interrupt SFRs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</si>
  <si>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</si>
  <si>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</si>
  <si>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</si>
  <si>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</si>
  <si>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</si>
  <si>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</si>
  <si>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</si>
  <si>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</si>
  <si>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</si>
  <si>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</si>
  <si>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</si>
  <si>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</si>
  <si>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</si>
  <si>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</si>
  <si>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</si>
  <si>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</si>
  <si>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</si>
  <si>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</si>
  <si>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R31/ZH</t>
  </si>
  <si>
    <t>R30/ZL</t>
  </si>
  <si>
    <t>R26/XL</t>
  </si>
  <si>
    <t>R27/XH</t>
  </si>
  <si>
    <t>R28/YL</t>
  </si>
  <si>
    <t>R29/YH</t>
  </si>
  <si>
    <t>PINB</t>
  </si>
  <si>
    <t>DDRB</t>
  </si>
  <si>
    <t>PORTB</t>
  </si>
  <si>
    <t>PINC</t>
  </si>
  <si>
    <t>DDRC</t>
  </si>
  <si>
    <t>PORTC</t>
  </si>
  <si>
    <t>PIND</t>
  </si>
  <si>
    <t>DDRD</t>
  </si>
  <si>
    <t>PORTD</t>
  </si>
  <si>
    <t>TIFR0</t>
  </si>
  <si>
    <t>TIFR1</t>
  </si>
  <si>
    <t>TIFR2</t>
  </si>
  <si>
    <t>PCIFR</t>
  </si>
  <si>
    <t>EIFR</t>
  </si>
  <si>
    <t>EIMSK</t>
  </si>
  <si>
    <t>GPIOR0</t>
  </si>
  <si>
    <t>EEDR</t>
  </si>
  <si>
    <t>EEARL</t>
  </si>
  <si>
    <t>EEARH</t>
  </si>
  <si>
    <t>GTCCR</t>
  </si>
  <si>
    <t>TCCR0A</t>
  </si>
  <si>
    <t>TCCR0B</t>
  </si>
  <si>
    <t>TCNT0</t>
  </si>
  <si>
    <t>OCR0A</t>
  </si>
  <si>
    <t>OCR0B</t>
  </si>
  <si>
    <t>GPIOR1</t>
  </si>
  <si>
    <t>GPIOR2</t>
  </si>
  <si>
    <t>SPCR</t>
  </si>
  <si>
    <t>SPSR</t>
  </si>
  <si>
    <t>SPDR</t>
  </si>
  <si>
    <t>ACSR</t>
  </si>
  <si>
    <t>SMCR</t>
  </si>
  <si>
    <t>MCUSR</t>
  </si>
  <si>
    <t>MCUCR</t>
  </si>
  <si>
    <t>SPMCSR</t>
  </si>
  <si>
    <t>SPL</t>
  </si>
  <si>
    <t>SPH</t>
  </si>
  <si>
    <t>SREG</t>
  </si>
  <si>
    <t>WDTCSR</t>
  </si>
  <si>
    <t>CLKPR</t>
  </si>
  <si>
    <t>PRR</t>
  </si>
  <si>
    <t>OSCCAL</t>
  </si>
  <si>
    <t>PCICR</t>
  </si>
  <si>
    <t>EICRA</t>
  </si>
  <si>
    <t>PCMSK0</t>
  </si>
  <si>
    <t>PCMSK1</t>
  </si>
  <si>
    <t>PCMSK2</t>
  </si>
  <si>
    <t>TIMSK0</t>
  </si>
  <si>
    <t>TIMSK1</t>
  </si>
  <si>
    <t>TIMSK2</t>
  </si>
  <si>
    <t>ADCL</t>
  </si>
  <si>
    <t>ADCH</t>
  </si>
  <si>
    <t>ADCSRA</t>
  </si>
  <si>
    <t>ADCSRB</t>
  </si>
  <si>
    <t>ADMUX</t>
  </si>
  <si>
    <t>DIDR0</t>
  </si>
  <si>
    <t>DIDR1</t>
  </si>
  <si>
    <t>TCCR1A</t>
  </si>
  <si>
    <t>TCCR1B</t>
  </si>
  <si>
    <t>TCCR1C</t>
  </si>
  <si>
    <t>TCNT1L</t>
  </si>
  <si>
    <t>TCNT1H</t>
  </si>
  <si>
    <t>ICR1L</t>
  </si>
  <si>
    <t>ICR1H</t>
  </si>
  <si>
    <t>OCR1AL</t>
  </si>
  <si>
    <t>OCR1BL</t>
  </si>
  <si>
    <t>OCR1BH</t>
  </si>
  <si>
    <t>TCCR2A</t>
  </si>
  <si>
    <t>TCCR2B</t>
  </si>
  <si>
    <t>TCNT2</t>
  </si>
  <si>
    <t>OCR2A</t>
  </si>
  <si>
    <t>OCR2B</t>
  </si>
  <si>
    <t>ASSR</t>
  </si>
  <si>
    <t>TWBR</t>
  </si>
  <si>
    <t>TWSR</t>
  </si>
  <si>
    <t>TWAR</t>
  </si>
  <si>
    <t>TWDR</t>
  </si>
  <si>
    <t>TWCR</t>
  </si>
  <si>
    <t>TWAMR</t>
  </si>
  <si>
    <t>UCSR0A</t>
  </si>
  <si>
    <t>UCSR0B</t>
  </si>
  <si>
    <t>UCSR0C</t>
  </si>
  <si>
    <t>UBRR0L</t>
  </si>
  <si>
    <t>UBRR0H</t>
  </si>
  <si>
    <t>UDR0</t>
  </si>
  <si>
    <t>GPIO Registers</t>
  </si>
  <si>
    <t>USART SFRs</t>
  </si>
  <si>
    <t>TWI SFRs</t>
  </si>
  <si>
    <t>32 Registers
Bitaddressable</t>
  </si>
  <si>
    <t>A(D)C SFRs</t>
  </si>
  <si>
    <t>EECR</t>
  </si>
  <si>
    <t>EEPROM SFRs</t>
  </si>
  <si>
    <t>RESERVED</t>
  </si>
  <si>
    <t>…</t>
  </si>
  <si>
    <t>instructions: see Section 8 of the ATmega328P datasheet</t>
  </si>
  <si>
    <t>EEPROM
(usable by user)</t>
  </si>
  <si>
    <t>ATmega328P PROGRAM MEMORY (FLASH) (32kb)</t>
  </si>
  <si>
    <t xml:space="preserve">FLASH
written @ program-time
(unusable by user @ run-time)
</t>
  </si>
  <si>
    <t>ATmega328P NON-VOLATILE DATA MEMORY (EEPROM) (1kb)</t>
  </si>
  <si>
    <t>ATmega328 VOLATILE DATA MEMORY (SRAM)</t>
  </si>
  <si>
    <t>only first 32 I/O registers are bit-addressable with sbi and cbi.</t>
  </si>
  <si>
    <t>A</t>
  </si>
  <si>
    <t>B</t>
  </si>
  <si>
    <t>C</t>
  </si>
  <si>
    <t>D</t>
  </si>
  <si>
    <t>E</t>
  </si>
  <si>
    <t>F</t>
  </si>
  <si>
    <t>64 I/O Registers
(You can use LD(S)/ST(S) in combination with these addresses)</t>
  </si>
  <si>
    <t>160 EXT Reg
(use LD(S)/ST(S))</t>
  </si>
  <si>
    <t xml:space="preserve">You should use IN/OUT in combination with the identifier or the address minus 0x20.  </t>
  </si>
  <si>
    <t>INTERNAL 
DATA SRAM 
(usable by user)
(use LD(S)/ST(S))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</si>
</sst>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2"/>
      <name val="Arial"/>
    </font>
    <font>
      <b/>
      <sz val="10"/>
      <color rgb="FF0000FF"/>
      <name val="Arial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b/>
      <sz val="1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063868"/>
        <bgColor rgb="FF063868"/>
      </patternFill>
    </fill>
    <fill>
      <patternFill patternType="solid">
        <fgColor rgb="FF507811"/>
        <bgColor rgb="FF507811"/>
      </patternFill>
    </fill>
    <fill>
      <patternFill patternType="solid">
        <fgColor rgb="FFFFF2CC"/>
        <bgColor rgb="FFFFF2CC"/>
      </patternFill>
    </fill>
    <fill>
      <patternFill patternType="solid">
        <fgColor rgb="FFD9B200"/>
        <bgColor rgb="FFD9B200"/>
      </patternFill>
    </fill>
    <fill>
      <patternFill patternType="solid">
        <fgColor rgb="FFFF7800"/>
        <bgColor rgb="FFFF7800"/>
      </patternFill>
    </fill>
    <fill>
      <patternFill patternType="solid">
        <fgColor rgb="FFB40020"/>
        <bgColor rgb="FFB40020"/>
      </patternFill>
    </fill>
    <fill>
      <patternFill patternType="solid">
        <fgColor rgb="FF8F8F8F"/>
        <bgColor rgb="FF8F8F8F"/>
      </patternFill>
    </fill>
    <fill>
      <patternFill patternType="solid">
        <fgColor rgb="FF018E9F"/>
        <bgColor rgb="FF018E9F"/>
      </patternFill>
    </fill>
    <fill>
      <patternFill patternType="solid">
        <fgColor rgb="FFFF0D00"/>
        <bgColor rgb="FFFF0D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6" fillId="0" borderId="0" xfId="0" applyFont="1" applyAlignment="1"/>
    <xf numFmtId="0" fontId="0" fillId="0" borderId="0" xfId="0" applyFont="1" applyAlignment="1">
      <alignment horizontal="left" vertical="center"/>
    </xf>
    <xf numFmtId="0" fontId="11" fillId="0" borderId="0" xfId="0" applyFont="1" applyAlignment="1"/>
    <xf numFmtId="0" fontId="0" fillId="16" borderId="9" xfId="0" applyFont="1" applyFill="1" applyBorder="1" applyAlignment="1"/>
    <xf numFmtId="0" fontId="0" fillId="16" borderId="1" xfId="0" applyFont="1" applyFill="1" applyBorder="1" applyAlignment="1"/>
    <xf numFmtId="0" fontId="0" fillId="16" borderId="3" xfId="0" applyFont="1" applyFill="1" applyBorder="1" applyAlignment="1"/>
    <xf numFmtId="0" fontId="0" fillId="16" borderId="10" xfId="0" applyFont="1" applyFill="1" applyBorder="1" applyAlignment="1"/>
    <xf numFmtId="0" fontId="0" fillId="16" borderId="0" xfId="0" applyFont="1" applyFill="1" applyBorder="1" applyAlignment="1"/>
    <xf numFmtId="0" fontId="0" fillId="16" borderId="4" xfId="0" applyFont="1" applyFill="1" applyBorder="1" applyAlignment="1"/>
    <xf numFmtId="0" fontId="0" fillId="16" borderId="11" xfId="0" applyFont="1" applyFill="1" applyBorder="1" applyAlignment="1"/>
    <xf numFmtId="0" fontId="0" fillId="16" borderId="2" xfId="0" applyFont="1" applyFill="1" applyBorder="1" applyAlignment="1"/>
    <xf numFmtId="0" fontId="0" fillId="16" borderId="5" xfId="0" applyFont="1" applyFill="1" applyBorder="1" applyAlignment="1"/>
    <xf numFmtId="0" fontId="12" fillId="0" borderId="0" xfId="0" applyFont="1" applyAlignment="1">
      <alignment vertical="center"/>
    </xf>
    <xf numFmtId="0" fontId="0" fillId="17" borderId="9" xfId="0" applyFont="1" applyFill="1" applyBorder="1" applyAlignment="1"/>
    <xf numFmtId="0" fontId="0" fillId="17" borderId="1" xfId="0" applyFont="1" applyFill="1" applyBorder="1" applyAlignment="1"/>
    <xf numFmtId="0" fontId="0" fillId="17" borderId="3" xfId="0" applyFont="1" applyFill="1" applyBorder="1" applyAlignment="1"/>
    <xf numFmtId="0" fontId="0" fillId="17" borderId="10" xfId="0" applyFont="1" applyFill="1" applyBorder="1" applyAlignment="1"/>
    <xf numFmtId="0" fontId="0" fillId="17" borderId="0" xfId="0" applyFont="1" applyFill="1" applyBorder="1" applyAlignment="1"/>
    <xf numFmtId="0" fontId="0" fillId="17" borderId="4" xfId="0" applyFont="1" applyFill="1" applyBorder="1" applyAlignment="1"/>
    <xf numFmtId="0" fontId="0" fillId="17" borderId="11" xfId="0" applyFont="1" applyFill="1" applyBorder="1" applyAlignment="1"/>
    <xf numFmtId="0" fontId="0" fillId="17" borderId="2" xfId="0" applyFont="1" applyFill="1" applyBorder="1" applyAlignment="1"/>
    <xf numFmtId="0" fontId="0" fillId="17" borderId="5" xfId="0" applyFont="1" applyFill="1" applyBorder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11" borderId="0" xfId="0" applyFont="1" applyFill="1" applyBorder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/>
    </xf>
    <xf numFmtId="0" fontId="8" fillId="10" borderId="1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6" borderId="10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9" borderId="10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7" fillId="12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8" fillId="9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7" fillId="14" borderId="0" xfId="0" applyFont="1" applyFill="1" applyAlignment="1">
      <alignment horizontal="left" vertical="center"/>
    </xf>
    <xf numFmtId="0" fontId="8" fillId="11" borderId="10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7" fillId="14" borderId="10" xfId="0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4" fillId="0" borderId="0" xfId="0" applyFont="1" applyAlignment="1"/>
    <xf numFmtId="0" fontId="0" fillId="13" borderId="6" xfId="0" applyFont="1" applyFill="1" applyBorder="1" applyAlignment="1">
      <alignment horizontal="center" vertical="center" wrapText="1"/>
    </xf>
    <xf numFmtId="0" fontId="0" fillId="13" borderId="7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4"/>
  <sheetViews>
    <sheetView tabSelected="1" zoomScale="85" zoomScaleNormal="85" workbookViewId="0">
      <selection activeCell="BR36" sqref="BR36"/>
    </sheetView>
  </sheetViews>
  <sheetFormatPr defaultColWidth="14.42578125" defaultRowHeight="15.75" customHeight="1" x14ac:dyDescent="0.2"/>
  <cols>
    <col min="1" max="1" width="12.7109375" customWidth="1"/>
    <col min="2" max="65" width="1.85546875" customWidth="1"/>
    <col min="66" max="66" width="20.7109375" customWidth="1"/>
    <col min="67" max="67" width="20.7109375" style="29" customWidth="1"/>
    <col min="68" max="68" width="20.7109375" customWidth="1"/>
  </cols>
  <sheetData>
    <row r="1" spans="1:70" ht="15.75" customHeight="1" x14ac:dyDescent="0.2">
      <c r="A1" s="18"/>
      <c r="B1" s="38" t="s">
        <v>144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</row>
    <row r="2" spans="1:70" ht="15.75" customHeight="1" x14ac:dyDescent="0.2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</row>
    <row r="3" spans="1:70" ht="15.75" customHeigh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70" x14ac:dyDescent="0.25">
      <c r="B4" s="92">
        <v>0</v>
      </c>
      <c r="C4" s="93"/>
      <c r="D4" s="93"/>
      <c r="E4" s="93"/>
      <c r="F4" s="93"/>
      <c r="G4" s="93"/>
      <c r="H4" s="93"/>
      <c r="I4" s="93"/>
      <c r="J4" s="92" t="s">
        <v>1</v>
      </c>
      <c r="K4" s="93"/>
      <c r="L4" s="93"/>
      <c r="M4" s="93"/>
      <c r="N4" s="93"/>
      <c r="O4" s="93"/>
      <c r="P4" s="93"/>
      <c r="Q4" s="93"/>
      <c r="R4" s="92" t="s">
        <v>2</v>
      </c>
      <c r="S4" s="93"/>
      <c r="T4" s="93"/>
      <c r="U4" s="93"/>
      <c r="V4" s="93"/>
      <c r="W4" s="93"/>
      <c r="X4" s="93"/>
      <c r="Y4" s="93"/>
      <c r="Z4" s="92" t="s">
        <v>3</v>
      </c>
      <c r="AA4" s="93"/>
      <c r="AB4" s="93"/>
      <c r="AC4" s="93"/>
      <c r="AD4" s="93"/>
      <c r="AE4" s="93"/>
      <c r="AF4" s="93"/>
      <c r="AG4" s="93"/>
      <c r="AH4" s="92" t="s">
        <v>4</v>
      </c>
      <c r="AI4" s="93"/>
      <c r="AJ4" s="93"/>
      <c r="AK4" s="93"/>
      <c r="AL4" s="93"/>
      <c r="AM4" s="93"/>
      <c r="AN4" s="93"/>
      <c r="AO4" s="93"/>
      <c r="AP4" s="92" t="s">
        <v>5</v>
      </c>
      <c r="AQ4" s="93"/>
      <c r="AR4" s="93"/>
      <c r="AS4" s="93"/>
      <c r="AT4" s="93"/>
      <c r="AU4" s="93"/>
      <c r="AV4" s="93"/>
      <c r="AW4" s="93"/>
      <c r="AX4" s="92" t="s">
        <v>6</v>
      </c>
      <c r="AY4" s="93"/>
      <c r="AZ4" s="93"/>
      <c r="BA4" s="93"/>
      <c r="BB4" s="93"/>
      <c r="BC4" s="93"/>
      <c r="BD4" s="93"/>
      <c r="BE4" s="93"/>
      <c r="BF4" s="92" t="s">
        <v>7</v>
      </c>
      <c r="BG4" s="93"/>
      <c r="BH4" s="93"/>
      <c r="BI4" s="93"/>
      <c r="BJ4" s="93"/>
      <c r="BK4" s="93"/>
      <c r="BL4" s="93"/>
      <c r="BM4" s="93"/>
    </row>
    <row r="5" spans="1:70" x14ac:dyDescent="0.25">
      <c r="A5" s="6" t="str">
        <f>_xlfn.TEXTJOIN(0,FALSE,"0x",DEC2HEX(0*8,3))</f>
        <v>0x0000</v>
      </c>
      <c r="B5" s="96" t="s">
        <v>8</v>
      </c>
      <c r="C5" s="91"/>
      <c r="D5" s="91"/>
      <c r="E5" s="91"/>
      <c r="F5" s="91"/>
      <c r="G5" s="91"/>
      <c r="H5" s="91"/>
      <c r="I5" s="91"/>
      <c r="J5" s="90" t="s">
        <v>9</v>
      </c>
      <c r="K5" s="91"/>
      <c r="L5" s="91"/>
      <c r="M5" s="91"/>
      <c r="N5" s="91"/>
      <c r="O5" s="91"/>
      <c r="P5" s="91"/>
      <c r="Q5" s="91"/>
      <c r="R5" s="90" t="s">
        <v>10</v>
      </c>
      <c r="S5" s="91"/>
      <c r="T5" s="91"/>
      <c r="U5" s="91"/>
      <c r="V5" s="91"/>
      <c r="W5" s="91"/>
      <c r="X5" s="91"/>
      <c r="Y5" s="91"/>
      <c r="Z5" s="90" t="s">
        <v>11</v>
      </c>
      <c r="AA5" s="91"/>
      <c r="AB5" s="91"/>
      <c r="AC5" s="91"/>
      <c r="AD5" s="91"/>
      <c r="AE5" s="91"/>
      <c r="AF5" s="91"/>
      <c r="AG5" s="91"/>
      <c r="AH5" s="90" t="s">
        <v>12</v>
      </c>
      <c r="AI5" s="91"/>
      <c r="AJ5" s="91"/>
      <c r="AK5" s="91"/>
      <c r="AL5" s="91"/>
      <c r="AM5" s="91"/>
      <c r="AN5" s="91"/>
      <c r="AO5" s="91"/>
      <c r="AP5" s="90" t="s">
        <v>13</v>
      </c>
      <c r="AQ5" s="91"/>
      <c r="AR5" s="91"/>
      <c r="AS5" s="91"/>
      <c r="AT5" s="91"/>
      <c r="AU5" s="91"/>
      <c r="AV5" s="91"/>
      <c r="AW5" s="91"/>
      <c r="AX5" s="90" t="s">
        <v>14</v>
      </c>
      <c r="AY5" s="91"/>
      <c r="AZ5" s="91"/>
      <c r="BA5" s="91"/>
      <c r="BB5" s="91"/>
      <c r="BC5" s="91"/>
      <c r="BD5" s="91"/>
      <c r="BE5" s="91"/>
      <c r="BF5" s="90" t="s">
        <v>15</v>
      </c>
      <c r="BG5" s="91"/>
      <c r="BH5" s="91"/>
      <c r="BI5" s="91"/>
      <c r="BJ5" s="91"/>
      <c r="BK5" s="91"/>
      <c r="BL5" s="91"/>
      <c r="BM5" s="91"/>
      <c r="BN5" s="41" t="s">
        <v>133</v>
      </c>
      <c r="BO5" s="30"/>
      <c r="BQ5" s="5"/>
    </row>
    <row r="6" spans="1:70" x14ac:dyDescent="0.25">
      <c r="A6" s="6" t="str">
        <f>_xlfn.TEXTJOIN(0,FALSE,"0x",DEC2HEX(1*8,3))</f>
        <v>0x0008</v>
      </c>
      <c r="B6" s="97" t="s">
        <v>21</v>
      </c>
      <c r="C6" s="89"/>
      <c r="D6" s="89"/>
      <c r="E6" s="89"/>
      <c r="F6" s="89"/>
      <c r="G6" s="89"/>
      <c r="H6" s="89"/>
      <c r="I6" s="89"/>
      <c r="J6" s="88" t="s">
        <v>22</v>
      </c>
      <c r="K6" s="89"/>
      <c r="L6" s="89"/>
      <c r="M6" s="89"/>
      <c r="N6" s="89"/>
      <c r="O6" s="89"/>
      <c r="P6" s="89"/>
      <c r="Q6" s="89"/>
      <c r="R6" s="88" t="s">
        <v>23</v>
      </c>
      <c r="S6" s="89"/>
      <c r="T6" s="89"/>
      <c r="U6" s="89"/>
      <c r="V6" s="89"/>
      <c r="W6" s="89"/>
      <c r="X6" s="89"/>
      <c r="Y6" s="89"/>
      <c r="Z6" s="88" t="s">
        <v>24</v>
      </c>
      <c r="AA6" s="89"/>
      <c r="AB6" s="89"/>
      <c r="AC6" s="89"/>
      <c r="AD6" s="89"/>
      <c r="AE6" s="89"/>
      <c r="AF6" s="89"/>
      <c r="AG6" s="89"/>
      <c r="AH6" s="88" t="s">
        <v>25</v>
      </c>
      <c r="AI6" s="89"/>
      <c r="AJ6" s="89"/>
      <c r="AK6" s="89"/>
      <c r="AL6" s="89"/>
      <c r="AM6" s="89"/>
      <c r="AN6" s="89"/>
      <c r="AO6" s="89"/>
      <c r="AP6" s="88" t="s">
        <v>26</v>
      </c>
      <c r="AQ6" s="89"/>
      <c r="AR6" s="89"/>
      <c r="AS6" s="89"/>
      <c r="AT6" s="89"/>
      <c r="AU6" s="89"/>
      <c r="AV6" s="89"/>
      <c r="AW6" s="89"/>
      <c r="AX6" s="88" t="s">
        <v>27</v>
      </c>
      <c r="AY6" s="89"/>
      <c r="AZ6" s="89"/>
      <c r="BA6" s="89"/>
      <c r="BB6" s="89"/>
      <c r="BC6" s="89"/>
      <c r="BD6" s="89"/>
      <c r="BE6" s="89"/>
      <c r="BF6" s="88" t="s">
        <v>28</v>
      </c>
      <c r="BG6" s="89"/>
      <c r="BH6" s="89"/>
      <c r="BI6" s="89"/>
      <c r="BJ6" s="89"/>
      <c r="BK6" s="89"/>
      <c r="BL6" s="89"/>
      <c r="BM6" s="89"/>
      <c r="BN6" s="42"/>
      <c r="BO6" s="31"/>
    </row>
    <row r="7" spans="1:70" x14ac:dyDescent="0.25">
      <c r="A7" s="6" t="str">
        <f>_xlfn.TEXTJOIN(0,FALSE,"0x",DEC2HEX(2*8,3))</f>
        <v>0x0010</v>
      </c>
      <c r="B7" s="97" t="s">
        <v>29</v>
      </c>
      <c r="C7" s="89"/>
      <c r="D7" s="89"/>
      <c r="E7" s="89"/>
      <c r="F7" s="89"/>
      <c r="G7" s="89"/>
      <c r="H7" s="89"/>
      <c r="I7" s="89"/>
      <c r="J7" s="88" t="s">
        <v>30</v>
      </c>
      <c r="K7" s="89"/>
      <c r="L7" s="89"/>
      <c r="M7" s="89"/>
      <c r="N7" s="89"/>
      <c r="O7" s="89"/>
      <c r="P7" s="89"/>
      <c r="Q7" s="89"/>
      <c r="R7" s="88" t="s">
        <v>31</v>
      </c>
      <c r="S7" s="89"/>
      <c r="T7" s="89"/>
      <c r="U7" s="89"/>
      <c r="V7" s="89"/>
      <c r="W7" s="89"/>
      <c r="X7" s="89"/>
      <c r="Y7" s="89"/>
      <c r="Z7" s="88" t="s">
        <v>32</v>
      </c>
      <c r="AA7" s="89"/>
      <c r="AB7" s="89"/>
      <c r="AC7" s="89"/>
      <c r="AD7" s="89"/>
      <c r="AE7" s="89"/>
      <c r="AF7" s="89"/>
      <c r="AG7" s="89"/>
      <c r="AH7" s="88" t="s">
        <v>33</v>
      </c>
      <c r="AI7" s="89"/>
      <c r="AJ7" s="89"/>
      <c r="AK7" s="89"/>
      <c r="AL7" s="89"/>
      <c r="AM7" s="89"/>
      <c r="AN7" s="89"/>
      <c r="AO7" s="89"/>
      <c r="AP7" s="88" t="s">
        <v>34</v>
      </c>
      <c r="AQ7" s="89"/>
      <c r="AR7" s="89"/>
      <c r="AS7" s="89"/>
      <c r="AT7" s="89"/>
      <c r="AU7" s="89"/>
      <c r="AV7" s="89"/>
      <c r="AW7" s="89"/>
      <c r="AX7" s="88" t="s">
        <v>35</v>
      </c>
      <c r="AY7" s="89"/>
      <c r="AZ7" s="89"/>
      <c r="BA7" s="89"/>
      <c r="BB7" s="89"/>
      <c r="BC7" s="89"/>
      <c r="BD7" s="89"/>
      <c r="BE7" s="89"/>
      <c r="BF7" s="88" t="s">
        <v>36</v>
      </c>
      <c r="BG7" s="89"/>
      <c r="BH7" s="89"/>
      <c r="BI7" s="89"/>
      <c r="BJ7" s="89"/>
      <c r="BK7" s="89"/>
      <c r="BL7" s="89"/>
      <c r="BM7" s="89"/>
      <c r="BN7" s="42"/>
      <c r="BO7" s="31"/>
    </row>
    <row r="8" spans="1:70" x14ac:dyDescent="0.25">
      <c r="A8" s="6" t="str">
        <f>_xlfn.TEXTJOIN(0,FALSE,"0x",DEC2HEX(3*8,3))</f>
        <v>0x0018</v>
      </c>
      <c r="B8" s="100" t="s">
        <v>37</v>
      </c>
      <c r="C8" s="75"/>
      <c r="D8" s="75"/>
      <c r="E8" s="75"/>
      <c r="F8" s="75"/>
      <c r="G8" s="75"/>
      <c r="H8" s="75"/>
      <c r="I8" s="75"/>
      <c r="J8" s="74" t="s">
        <v>38</v>
      </c>
      <c r="K8" s="75"/>
      <c r="L8" s="75"/>
      <c r="M8" s="75"/>
      <c r="N8" s="75"/>
      <c r="O8" s="75"/>
      <c r="P8" s="75"/>
      <c r="Q8" s="75"/>
      <c r="R8" s="74" t="s">
        <v>41</v>
      </c>
      <c r="S8" s="75"/>
      <c r="T8" s="75"/>
      <c r="U8" s="75"/>
      <c r="V8" s="75"/>
      <c r="W8" s="75"/>
      <c r="X8" s="75"/>
      <c r="Y8" s="75"/>
      <c r="Z8" s="74" t="s">
        <v>42</v>
      </c>
      <c r="AA8" s="75"/>
      <c r="AB8" s="75"/>
      <c r="AC8" s="75"/>
      <c r="AD8" s="75"/>
      <c r="AE8" s="75"/>
      <c r="AF8" s="75"/>
      <c r="AG8" s="75"/>
      <c r="AH8" s="74" t="s">
        <v>43</v>
      </c>
      <c r="AI8" s="75"/>
      <c r="AJ8" s="75"/>
      <c r="AK8" s="75"/>
      <c r="AL8" s="75"/>
      <c r="AM8" s="75"/>
      <c r="AN8" s="75"/>
      <c r="AO8" s="75"/>
      <c r="AP8" s="74" t="s">
        <v>44</v>
      </c>
      <c r="AQ8" s="75"/>
      <c r="AR8" s="75"/>
      <c r="AS8" s="75"/>
      <c r="AT8" s="75"/>
      <c r="AU8" s="75"/>
      <c r="AV8" s="75"/>
      <c r="AW8" s="75"/>
      <c r="AX8" s="74" t="s">
        <v>40</v>
      </c>
      <c r="AY8" s="75"/>
      <c r="AZ8" s="75"/>
      <c r="BA8" s="75"/>
      <c r="BB8" s="75"/>
      <c r="BC8" s="75"/>
      <c r="BD8" s="75"/>
      <c r="BE8" s="75"/>
      <c r="BF8" s="74" t="s">
        <v>39</v>
      </c>
      <c r="BG8" s="75"/>
      <c r="BH8" s="75"/>
      <c r="BI8" s="75"/>
      <c r="BJ8" s="75"/>
      <c r="BK8" s="75"/>
      <c r="BL8" s="75"/>
      <c r="BM8" s="75"/>
      <c r="BN8" s="43"/>
      <c r="BO8" s="31"/>
      <c r="BQ8" s="52" t="s">
        <v>130</v>
      </c>
      <c r="BR8" s="52"/>
    </row>
    <row r="9" spans="1:70" x14ac:dyDescent="0.25">
      <c r="A9" s="6" t="str">
        <f>_xlfn.TEXTJOIN(0,FALSE,"0x",DEC2HEX(4*8,3))</f>
        <v>0x0020</v>
      </c>
      <c r="B9" s="101"/>
      <c r="C9" s="54"/>
      <c r="D9" s="54"/>
      <c r="E9" s="54"/>
      <c r="F9" s="54"/>
      <c r="G9" s="54"/>
      <c r="H9" s="54"/>
      <c r="I9" s="54"/>
      <c r="J9" s="79"/>
      <c r="K9" s="54"/>
      <c r="L9" s="54"/>
      <c r="M9" s="54"/>
      <c r="N9" s="54"/>
      <c r="O9" s="54"/>
      <c r="P9" s="54"/>
      <c r="Q9" s="54"/>
      <c r="R9" s="79"/>
      <c r="S9" s="54"/>
      <c r="T9" s="54"/>
      <c r="U9" s="54"/>
      <c r="V9" s="54"/>
      <c r="W9" s="54"/>
      <c r="X9" s="54"/>
      <c r="Y9" s="54"/>
      <c r="Z9" s="76" t="s">
        <v>45</v>
      </c>
      <c r="AA9" s="54"/>
      <c r="AB9" s="54"/>
      <c r="AC9" s="54"/>
      <c r="AD9" s="54"/>
      <c r="AE9" s="54"/>
      <c r="AF9" s="54"/>
      <c r="AG9" s="54"/>
      <c r="AH9" s="76" t="s">
        <v>46</v>
      </c>
      <c r="AI9" s="54"/>
      <c r="AJ9" s="54"/>
      <c r="AK9" s="54"/>
      <c r="AL9" s="54"/>
      <c r="AM9" s="54"/>
      <c r="AN9" s="54"/>
      <c r="AO9" s="54"/>
      <c r="AP9" s="76" t="s">
        <v>47</v>
      </c>
      <c r="AQ9" s="54"/>
      <c r="AR9" s="54"/>
      <c r="AS9" s="54"/>
      <c r="AT9" s="54"/>
      <c r="AU9" s="54"/>
      <c r="AV9" s="54"/>
      <c r="AW9" s="54"/>
      <c r="AX9" s="76" t="s">
        <v>48</v>
      </c>
      <c r="AY9" s="54"/>
      <c r="AZ9" s="54"/>
      <c r="BA9" s="54"/>
      <c r="BB9" s="54"/>
      <c r="BC9" s="54"/>
      <c r="BD9" s="54"/>
      <c r="BE9" s="54"/>
      <c r="BF9" s="76" t="s">
        <v>49</v>
      </c>
      <c r="BG9" s="54"/>
      <c r="BH9" s="54"/>
      <c r="BI9" s="54"/>
      <c r="BJ9" s="54"/>
      <c r="BK9" s="54"/>
      <c r="BL9" s="54"/>
      <c r="BM9" s="77"/>
      <c r="BN9" s="41" t="s">
        <v>152</v>
      </c>
      <c r="BO9" s="41" t="s">
        <v>154</v>
      </c>
      <c r="BP9" s="61" t="s">
        <v>145</v>
      </c>
      <c r="BQ9" s="44" t="s">
        <v>17</v>
      </c>
      <c r="BR9" s="44"/>
    </row>
    <row r="10" spans="1:70" x14ac:dyDescent="0.25">
      <c r="A10" s="6" t="str">
        <f>_xlfn.TEXTJOIN(0,FALSE,"0x",DEC2HEX(5*8,3))</f>
        <v>0x0028</v>
      </c>
      <c r="B10" s="80" t="s">
        <v>50</v>
      </c>
      <c r="C10" s="56"/>
      <c r="D10" s="56"/>
      <c r="E10" s="56"/>
      <c r="F10" s="56"/>
      <c r="G10" s="56"/>
      <c r="H10" s="56"/>
      <c r="I10" s="56"/>
      <c r="J10" s="81" t="s">
        <v>51</v>
      </c>
      <c r="K10" s="58"/>
      <c r="L10" s="58"/>
      <c r="M10" s="58"/>
      <c r="N10" s="58"/>
      <c r="O10" s="58"/>
      <c r="P10" s="58"/>
      <c r="Q10" s="58"/>
      <c r="R10" s="81" t="s">
        <v>52</v>
      </c>
      <c r="S10" s="58"/>
      <c r="T10" s="58"/>
      <c r="U10" s="58"/>
      <c r="V10" s="58"/>
      <c r="W10" s="58"/>
      <c r="X10" s="58"/>
      <c r="Y10" s="58"/>
      <c r="Z10" s="81" t="s">
        <v>53</v>
      </c>
      <c r="AA10" s="58"/>
      <c r="AB10" s="58"/>
      <c r="AC10" s="58"/>
      <c r="AD10" s="58"/>
      <c r="AE10" s="58"/>
      <c r="AF10" s="58"/>
      <c r="AG10" s="58"/>
      <c r="AH10" s="78"/>
      <c r="AI10" s="58"/>
      <c r="AJ10" s="58"/>
      <c r="AK10" s="58"/>
      <c r="AL10" s="58"/>
      <c r="AM10" s="58"/>
      <c r="AN10" s="58"/>
      <c r="AO10" s="58"/>
      <c r="AP10" s="78"/>
      <c r="AQ10" s="58"/>
      <c r="AR10" s="58"/>
      <c r="AS10" s="58"/>
      <c r="AT10" s="58"/>
      <c r="AU10" s="58"/>
      <c r="AV10" s="58"/>
      <c r="AW10" s="58"/>
      <c r="AX10" s="78"/>
      <c r="AY10" s="58"/>
      <c r="AZ10" s="58"/>
      <c r="BA10" s="58"/>
      <c r="BB10" s="58"/>
      <c r="BC10" s="58"/>
      <c r="BD10" s="58"/>
      <c r="BE10" s="58"/>
      <c r="BF10" s="78"/>
      <c r="BG10" s="58"/>
      <c r="BH10" s="58"/>
      <c r="BI10" s="58"/>
      <c r="BJ10" s="58"/>
      <c r="BK10" s="58"/>
      <c r="BL10" s="58"/>
      <c r="BM10" s="58"/>
      <c r="BN10" s="42"/>
      <c r="BO10" s="103"/>
      <c r="BP10" s="62"/>
      <c r="BQ10" s="45" t="s">
        <v>16</v>
      </c>
      <c r="BR10" s="45"/>
    </row>
    <row r="11" spans="1:70" x14ac:dyDescent="0.25">
      <c r="A11" s="6" t="str">
        <f>_xlfn.TEXTJOIN(0,FALSE,"0x",DEC2HEX(6*8,3))</f>
        <v>0x0030</v>
      </c>
      <c r="B11" s="67"/>
      <c r="C11" s="56"/>
      <c r="D11" s="56"/>
      <c r="E11" s="56"/>
      <c r="F11" s="56"/>
      <c r="G11" s="56"/>
      <c r="H11" s="56"/>
      <c r="I11" s="56"/>
      <c r="J11" s="78"/>
      <c r="K11" s="58"/>
      <c r="L11" s="58"/>
      <c r="M11" s="58"/>
      <c r="N11" s="58"/>
      <c r="O11" s="58"/>
      <c r="P11" s="58"/>
      <c r="Q11" s="58"/>
      <c r="R11" s="78"/>
      <c r="S11" s="58"/>
      <c r="T11" s="58"/>
      <c r="U11" s="58"/>
      <c r="V11" s="58"/>
      <c r="W11" s="58"/>
      <c r="X11" s="58"/>
      <c r="Y11" s="58"/>
      <c r="Z11" s="78"/>
      <c r="AA11" s="58"/>
      <c r="AB11" s="58"/>
      <c r="AC11" s="58"/>
      <c r="AD11" s="58"/>
      <c r="AE11" s="58"/>
      <c r="AF11" s="58"/>
      <c r="AG11" s="58"/>
      <c r="AH11" s="78"/>
      <c r="AI11" s="58"/>
      <c r="AJ11" s="58"/>
      <c r="AK11" s="58"/>
      <c r="AL11" s="58"/>
      <c r="AM11" s="58"/>
      <c r="AN11" s="58"/>
      <c r="AO11" s="58"/>
      <c r="AP11" s="60" t="s">
        <v>54</v>
      </c>
      <c r="AQ11" s="58"/>
      <c r="AR11" s="58"/>
      <c r="AS11" s="58"/>
      <c r="AT11" s="58"/>
      <c r="AU11" s="58"/>
      <c r="AV11" s="58"/>
      <c r="AW11" s="58"/>
      <c r="AX11" s="60" t="s">
        <v>55</v>
      </c>
      <c r="AY11" s="58"/>
      <c r="AZ11" s="58"/>
      <c r="BA11" s="58"/>
      <c r="BB11" s="58"/>
      <c r="BC11" s="58"/>
      <c r="BD11" s="58"/>
      <c r="BE11" s="58"/>
      <c r="BF11" s="60" t="s">
        <v>56</v>
      </c>
      <c r="BG11" s="58"/>
      <c r="BH11" s="58"/>
      <c r="BI11" s="58"/>
      <c r="BJ11" s="58"/>
      <c r="BK11" s="58"/>
      <c r="BL11" s="58"/>
      <c r="BM11" s="58"/>
      <c r="BN11" s="42"/>
      <c r="BO11" s="103"/>
      <c r="BP11" s="62"/>
      <c r="BQ11" s="46" t="s">
        <v>20</v>
      </c>
      <c r="BR11" s="46"/>
    </row>
    <row r="12" spans="1:70" x14ac:dyDescent="0.25">
      <c r="A12" s="6" t="str">
        <f>_xlfn.TEXTJOIN(0,FALSE,"0x",DEC2HEX(7*8,3))</f>
        <v>0x0038</v>
      </c>
      <c r="B12" s="67"/>
      <c r="C12" s="56"/>
      <c r="D12" s="56"/>
      <c r="E12" s="56"/>
      <c r="F12" s="56"/>
      <c r="G12" s="56"/>
      <c r="H12" s="56"/>
      <c r="I12" s="56"/>
      <c r="J12" s="78"/>
      <c r="K12" s="58"/>
      <c r="L12" s="58"/>
      <c r="M12" s="58"/>
      <c r="N12" s="58"/>
      <c r="O12" s="58"/>
      <c r="P12" s="58"/>
      <c r="Q12" s="58"/>
      <c r="R12" s="78"/>
      <c r="S12" s="58"/>
      <c r="T12" s="58"/>
      <c r="U12" s="58"/>
      <c r="V12" s="58"/>
      <c r="W12" s="58"/>
      <c r="X12" s="58"/>
      <c r="Y12" s="58"/>
      <c r="Z12" s="85" t="s">
        <v>57</v>
      </c>
      <c r="AA12" s="58"/>
      <c r="AB12" s="58"/>
      <c r="AC12" s="58"/>
      <c r="AD12" s="58"/>
      <c r="AE12" s="58"/>
      <c r="AF12" s="58"/>
      <c r="AG12" s="58"/>
      <c r="AH12" s="85" t="s">
        <v>58</v>
      </c>
      <c r="AI12" s="58"/>
      <c r="AJ12" s="58"/>
      <c r="AK12" s="58"/>
      <c r="AL12" s="58"/>
      <c r="AM12" s="58"/>
      <c r="AN12" s="58"/>
      <c r="AO12" s="58"/>
      <c r="AP12" s="85" t="s">
        <v>59</v>
      </c>
      <c r="AQ12" s="58"/>
      <c r="AR12" s="58"/>
      <c r="AS12" s="58"/>
      <c r="AT12" s="58"/>
      <c r="AU12" s="58"/>
      <c r="AV12" s="58"/>
      <c r="AW12" s="58"/>
      <c r="AX12" s="84" t="s">
        <v>60</v>
      </c>
      <c r="AY12" s="84"/>
      <c r="AZ12" s="84"/>
      <c r="BA12" s="84"/>
      <c r="BB12" s="84"/>
      <c r="BC12" s="84"/>
      <c r="BD12" s="84"/>
      <c r="BE12" s="84"/>
      <c r="BF12" s="94" t="s">
        <v>135</v>
      </c>
      <c r="BG12" s="94"/>
      <c r="BH12" s="94"/>
      <c r="BI12" s="94"/>
      <c r="BJ12" s="94"/>
      <c r="BK12" s="94"/>
      <c r="BL12" s="94"/>
      <c r="BM12" s="94"/>
      <c r="BN12" s="42"/>
      <c r="BO12" s="103"/>
      <c r="BP12" s="62"/>
      <c r="BQ12" s="47" t="s">
        <v>18</v>
      </c>
      <c r="BR12" s="47"/>
    </row>
    <row r="13" spans="1:70" x14ac:dyDescent="0.25">
      <c r="A13" s="6" t="str">
        <f>_xlfn.TEXTJOIN(0,FALSE,"0x",DEC2HEX(8*8,3))</f>
        <v>0x0040</v>
      </c>
      <c r="B13" s="98" t="s">
        <v>61</v>
      </c>
      <c r="C13" s="99"/>
      <c r="D13" s="99"/>
      <c r="E13" s="99"/>
      <c r="F13" s="99"/>
      <c r="G13" s="99"/>
      <c r="H13" s="99"/>
      <c r="I13" s="99"/>
      <c r="J13" s="94" t="s">
        <v>62</v>
      </c>
      <c r="K13" s="94"/>
      <c r="L13" s="94"/>
      <c r="M13" s="94"/>
      <c r="N13" s="94"/>
      <c r="O13" s="94"/>
      <c r="P13" s="94"/>
      <c r="Q13" s="94"/>
      <c r="R13" s="94" t="s">
        <v>63</v>
      </c>
      <c r="S13" s="94"/>
      <c r="T13" s="94"/>
      <c r="U13" s="94"/>
      <c r="V13" s="94"/>
      <c r="W13" s="94"/>
      <c r="X13" s="94"/>
      <c r="Y13" s="94"/>
      <c r="Z13" s="60" t="s">
        <v>64</v>
      </c>
      <c r="AA13" s="58"/>
      <c r="AB13" s="58"/>
      <c r="AC13" s="58"/>
      <c r="AD13" s="58"/>
      <c r="AE13" s="58"/>
      <c r="AF13" s="58"/>
      <c r="AG13" s="58"/>
      <c r="AH13" s="60" t="s">
        <v>65</v>
      </c>
      <c r="AI13" s="58"/>
      <c r="AJ13" s="58"/>
      <c r="AK13" s="58"/>
      <c r="AL13" s="58"/>
      <c r="AM13" s="58"/>
      <c r="AN13" s="58"/>
      <c r="AO13" s="58"/>
      <c r="AP13" s="60" t="s">
        <v>66</v>
      </c>
      <c r="AQ13" s="58"/>
      <c r="AR13" s="58"/>
      <c r="AS13" s="58"/>
      <c r="AT13" s="58"/>
      <c r="AU13" s="58"/>
      <c r="AV13" s="58"/>
      <c r="AW13" s="58"/>
      <c r="AX13" s="60" t="s">
        <v>67</v>
      </c>
      <c r="AY13" s="58"/>
      <c r="AZ13" s="58"/>
      <c r="BA13" s="58"/>
      <c r="BB13" s="58"/>
      <c r="BC13" s="58"/>
      <c r="BD13" s="58"/>
      <c r="BE13" s="58"/>
      <c r="BF13" s="60" t="s">
        <v>68</v>
      </c>
      <c r="BG13" s="58"/>
      <c r="BH13" s="58"/>
      <c r="BI13" s="58"/>
      <c r="BJ13" s="58"/>
      <c r="BK13" s="58"/>
      <c r="BL13" s="58"/>
      <c r="BM13" s="58"/>
      <c r="BN13" s="42"/>
      <c r="BO13" s="103"/>
      <c r="BP13" s="62"/>
      <c r="BQ13" s="48" t="s">
        <v>19</v>
      </c>
      <c r="BR13" s="48"/>
    </row>
    <row r="14" spans="1:70" ht="15.75" customHeight="1" x14ac:dyDescent="0.25">
      <c r="A14" s="6" t="str">
        <f>_xlfn.TEXTJOIN(0,FALSE,"0x",DEC2HEX(9*8,3))</f>
        <v>0x0048</v>
      </c>
      <c r="B14" s="73" t="s">
        <v>69</v>
      </c>
      <c r="C14" s="56"/>
      <c r="D14" s="56"/>
      <c r="E14" s="56"/>
      <c r="F14" s="56"/>
      <c r="G14" s="56"/>
      <c r="H14" s="56"/>
      <c r="I14" s="56"/>
      <c r="J14" s="78"/>
      <c r="K14" s="58"/>
      <c r="L14" s="58"/>
      <c r="M14" s="58"/>
      <c r="N14" s="58"/>
      <c r="O14" s="58"/>
      <c r="P14" s="58"/>
      <c r="Q14" s="58"/>
      <c r="R14" s="84" t="s">
        <v>70</v>
      </c>
      <c r="S14" s="84"/>
      <c r="T14" s="84"/>
      <c r="U14" s="84"/>
      <c r="V14" s="84"/>
      <c r="W14" s="84"/>
      <c r="X14" s="84"/>
      <c r="Y14" s="84"/>
      <c r="Z14" s="84" t="s">
        <v>71</v>
      </c>
      <c r="AA14" s="84"/>
      <c r="AB14" s="84"/>
      <c r="AC14" s="84"/>
      <c r="AD14" s="84"/>
      <c r="AE14" s="84"/>
      <c r="AF14" s="84"/>
      <c r="AG14" s="84"/>
      <c r="AH14" s="86" t="s">
        <v>72</v>
      </c>
      <c r="AI14" s="58"/>
      <c r="AJ14" s="58"/>
      <c r="AK14" s="58"/>
      <c r="AL14" s="58"/>
      <c r="AM14" s="58"/>
      <c r="AN14" s="58"/>
      <c r="AO14" s="58"/>
      <c r="AP14" s="86" t="s">
        <v>73</v>
      </c>
      <c r="AQ14" s="58"/>
      <c r="AR14" s="58"/>
      <c r="AS14" s="58"/>
      <c r="AT14" s="58"/>
      <c r="AU14" s="58"/>
      <c r="AV14" s="58"/>
      <c r="AW14" s="58"/>
      <c r="AX14" s="86" t="s">
        <v>74</v>
      </c>
      <c r="AY14" s="58"/>
      <c r="AZ14" s="58"/>
      <c r="BA14" s="58"/>
      <c r="BB14" s="58"/>
      <c r="BC14" s="58"/>
      <c r="BD14" s="58"/>
      <c r="BE14" s="58"/>
      <c r="BF14" s="78"/>
      <c r="BG14" s="58"/>
      <c r="BH14" s="58"/>
      <c r="BI14" s="58"/>
      <c r="BJ14" s="58"/>
      <c r="BK14" s="58"/>
      <c r="BL14" s="58"/>
      <c r="BM14" s="58"/>
      <c r="BN14" s="42"/>
      <c r="BO14" s="103"/>
      <c r="BP14" s="62"/>
      <c r="BQ14" s="49" t="s">
        <v>131</v>
      </c>
      <c r="BR14" s="49"/>
    </row>
    <row r="15" spans="1:70" ht="15.75" customHeight="1" x14ac:dyDescent="0.25">
      <c r="A15" s="6" t="str">
        <f>_xlfn.TEXTJOIN(0,FALSE,"0x",DEC2HEX(10*8,3))</f>
        <v>0x0050</v>
      </c>
      <c r="B15" s="95" t="s">
        <v>75</v>
      </c>
      <c r="C15" s="56"/>
      <c r="D15" s="56"/>
      <c r="E15" s="56"/>
      <c r="F15" s="56"/>
      <c r="G15" s="56"/>
      <c r="H15" s="56"/>
      <c r="I15" s="56"/>
      <c r="J15" s="78"/>
      <c r="K15" s="58"/>
      <c r="L15" s="58"/>
      <c r="M15" s="58"/>
      <c r="N15" s="58"/>
      <c r="O15" s="58"/>
      <c r="P15" s="58"/>
      <c r="Q15" s="58"/>
      <c r="R15" s="78"/>
      <c r="S15" s="58"/>
      <c r="T15" s="58"/>
      <c r="U15" s="58"/>
      <c r="V15" s="58"/>
      <c r="W15" s="58"/>
      <c r="X15" s="58"/>
      <c r="Y15" s="58"/>
      <c r="Z15" s="57" t="s">
        <v>76</v>
      </c>
      <c r="AA15" s="58"/>
      <c r="AB15" s="58"/>
      <c r="AC15" s="58"/>
      <c r="AD15" s="58"/>
      <c r="AE15" s="58"/>
      <c r="AF15" s="58"/>
      <c r="AG15" s="58"/>
      <c r="AH15" s="57" t="s">
        <v>77</v>
      </c>
      <c r="AI15" s="58"/>
      <c r="AJ15" s="58"/>
      <c r="AK15" s="58"/>
      <c r="AL15" s="58"/>
      <c r="AM15" s="58"/>
      <c r="AN15" s="58"/>
      <c r="AO15" s="58"/>
      <c r="AP15" s="57" t="s">
        <v>78</v>
      </c>
      <c r="AQ15" s="58"/>
      <c r="AR15" s="58"/>
      <c r="AS15" s="58"/>
      <c r="AT15" s="58"/>
      <c r="AU15" s="58"/>
      <c r="AV15" s="58"/>
      <c r="AW15" s="58"/>
      <c r="AX15" s="78"/>
      <c r="AY15" s="58"/>
      <c r="AZ15" s="58"/>
      <c r="BA15" s="58"/>
      <c r="BB15" s="58"/>
      <c r="BC15" s="58"/>
      <c r="BD15" s="58"/>
      <c r="BE15" s="58"/>
      <c r="BF15" s="57" t="s">
        <v>79</v>
      </c>
      <c r="BG15" s="58"/>
      <c r="BH15" s="58"/>
      <c r="BI15" s="58"/>
      <c r="BJ15" s="58"/>
      <c r="BK15" s="58"/>
      <c r="BL15" s="58"/>
      <c r="BM15" s="58"/>
      <c r="BN15" s="42"/>
      <c r="BO15" s="103"/>
      <c r="BP15" s="62"/>
      <c r="BQ15" s="50" t="s">
        <v>132</v>
      </c>
      <c r="BR15" s="50"/>
    </row>
    <row r="16" spans="1:70" ht="15.75" customHeight="1" x14ac:dyDescent="0.25">
      <c r="A16" s="6" t="str">
        <f>_xlfn.TEXTJOIN(0,FALSE,"0x",DEC2HEX(11*8,3))</f>
        <v>0x0058</v>
      </c>
      <c r="B16" s="67"/>
      <c r="C16" s="56"/>
      <c r="D16" s="56"/>
      <c r="E16" s="56"/>
      <c r="F16" s="56"/>
      <c r="G16" s="56"/>
      <c r="H16" s="56"/>
      <c r="I16" s="56"/>
      <c r="J16" s="78"/>
      <c r="K16" s="58"/>
      <c r="L16" s="58"/>
      <c r="M16" s="58"/>
      <c r="N16" s="58"/>
      <c r="O16" s="58"/>
      <c r="P16" s="58"/>
      <c r="Q16" s="58"/>
      <c r="R16" s="78"/>
      <c r="S16" s="58"/>
      <c r="T16" s="58"/>
      <c r="U16" s="58"/>
      <c r="V16" s="58"/>
      <c r="W16" s="58"/>
      <c r="X16" s="58"/>
      <c r="Y16" s="58"/>
      <c r="Z16" s="78"/>
      <c r="AA16" s="58"/>
      <c r="AB16" s="58"/>
      <c r="AC16" s="58"/>
      <c r="AD16" s="58"/>
      <c r="AE16" s="58"/>
      <c r="AF16" s="58"/>
      <c r="AG16" s="58"/>
      <c r="AH16" s="78"/>
      <c r="AI16" s="58"/>
      <c r="AJ16" s="58"/>
      <c r="AK16" s="58"/>
      <c r="AL16" s="58"/>
      <c r="AM16" s="58"/>
      <c r="AN16" s="58"/>
      <c r="AO16" s="58"/>
      <c r="AP16" s="57" t="s">
        <v>80</v>
      </c>
      <c r="AQ16" s="58"/>
      <c r="AR16" s="58"/>
      <c r="AS16" s="58"/>
      <c r="AT16" s="58"/>
      <c r="AU16" s="58"/>
      <c r="AV16" s="58"/>
      <c r="AW16" s="58"/>
      <c r="AX16" s="57" t="s">
        <v>81</v>
      </c>
      <c r="AY16" s="58"/>
      <c r="AZ16" s="58"/>
      <c r="BA16" s="58"/>
      <c r="BB16" s="58"/>
      <c r="BC16" s="58"/>
      <c r="BD16" s="58"/>
      <c r="BE16" s="58"/>
      <c r="BF16" s="57" t="s">
        <v>82</v>
      </c>
      <c r="BG16" s="58"/>
      <c r="BH16" s="58"/>
      <c r="BI16" s="58"/>
      <c r="BJ16" s="58"/>
      <c r="BK16" s="58"/>
      <c r="BL16" s="58"/>
      <c r="BM16" s="58"/>
      <c r="BN16" s="42"/>
      <c r="BO16" s="104"/>
      <c r="BP16" s="63"/>
      <c r="BQ16" s="51" t="s">
        <v>134</v>
      </c>
      <c r="BR16" s="51"/>
    </row>
    <row r="17" spans="1:70" ht="15.75" customHeight="1" x14ac:dyDescent="0.25">
      <c r="A17" s="6" t="str">
        <f>_xlfn.TEXTJOIN(0,FALSE,"0x",DEC2HEX(12*8,3))</f>
        <v>0x0060</v>
      </c>
      <c r="B17" s="83" t="s">
        <v>83</v>
      </c>
      <c r="C17" s="54"/>
      <c r="D17" s="54"/>
      <c r="E17" s="54"/>
      <c r="F17" s="54"/>
      <c r="G17" s="54"/>
      <c r="H17" s="54"/>
      <c r="I17" s="54"/>
      <c r="J17" s="53" t="s">
        <v>84</v>
      </c>
      <c r="K17" s="54"/>
      <c r="L17" s="54"/>
      <c r="M17" s="54"/>
      <c r="N17" s="54"/>
      <c r="O17" s="54"/>
      <c r="P17" s="54"/>
      <c r="Q17" s="54"/>
      <c r="R17" s="79"/>
      <c r="S17" s="54"/>
      <c r="T17" s="54"/>
      <c r="U17" s="54"/>
      <c r="V17" s="54"/>
      <c r="W17" s="54"/>
      <c r="X17" s="54"/>
      <c r="Y17" s="54"/>
      <c r="Z17" s="79"/>
      <c r="AA17" s="54"/>
      <c r="AB17" s="54"/>
      <c r="AC17" s="54"/>
      <c r="AD17" s="54"/>
      <c r="AE17" s="54"/>
      <c r="AF17" s="54"/>
      <c r="AG17" s="54"/>
      <c r="AH17" s="53" t="s">
        <v>85</v>
      </c>
      <c r="AI17" s="54"/>
      <c r="AJ17" s="54"/>
      <c r="AK17" s="54"/>
      <c r="AL17" s="54"/>
      <c r="AM17" s="54"/>
      <c r="AN17" s="54"/>
      <c r="AO17" s="54"/>
      <c r="AP17" s="79"/>
      <c r="AQ17" s="54"/>
      <c r="AR17" s="54"/>
      <c r="AS17" s="54"/>
      <c r="AT17" s="54"/>
      <c r="AU17" s="54"/>
      <c r="AV17" s="54"/>
      <c r="AW17" s="54"/>
      <c r="AX17" s="53" t="s">
        <v>86</v>
      </c>
      <c r="AY17" s="54"/>
      <c r="AZ17" s="54"/>
      <c r="BA17" s="54"/>
      <c r="BB17" s="54"/>
      <c r="BC17" s="54"/>
      <c r="BD17" s="54"/>
      <c r="BE17" s="54"/>
      <c r="BF17" s="79"/>
      <c r="BG17" s="54"/>
      <c r="BH17" s="54"/>
      <c r="BI17" s="54"/>
      <c r="BJ17" s="54"/>
      <c r="BK17" s="54"/>
      <c r="BL17" s="54"/>
      <c r="BM17" s="77"/>
      <c r="BN17" s="41" t="s">
        <v>153</v>
      </c>
      <c r="BO17" s="32"/>
      <c r="BQ17" s="39" t="s">
        <v>136</v>
      </c>
      <c r="BR17" s="39"/>
    </row>
    <row r="18" spans="1:70" ht="15.75" customHeight="1" x14ac:dyDescent="0.25">
      <c r="A18" s="6" t="str">
        <f>_xlfn.TEXTJOIN(0,FALSE,"0x",DEC2HEX(13*8,3))</f>
        <v>0x0068</v>
      </c>
      <c r="B18" s="82" t="s">
        <v>87</v>
      </c>
      <c r="C18" s="56"/>
      <c r="D18" s="56"/>
      <c r="E18" s="56"/>
      <c r="F18" s="56"/>
      <c r="G18" s="56"/>
      <c r="H18" s="56"/>
      <c r="I18" s="56"/>
      <c r="J18" s="87" t="s">
        <v>88</v>
      </c>
      <c r="K18" s="56"/>
      <c r="L18" s="56"/>
      <c r="M18" s="56"/>
      <c r="N18" s="56"/>
      <c r="O18" s="56"/>
      <c r="P18" s="56"/>
      <c r="Q18" s="56"/>
      <c r="R18" s="55"/>
      <c r="S18" s="56"/>
      <c r="T18" s="56"/>
      <c r="U18" s="56"/>
      <c r="V18" s="56"/>
      <c r="W18" s="56"/>
      <c r="X18" s="56"/>
      <c r="Y18" s="56"/>
      <c r="Z18" s="87" t="s">
        <v>89</v>
      </c>
      <c r="AA18" s="56"/>
      <c r="AB18" s="56"/>
      <c r="AC18" s="56"/>
      <c r="AD18" s="56"/>
      <c r="AE18" s="56"/>
      <c r="AF18" s="56"/>
      <c r="AG18" s="56"/>
      <c r="AH18" s="87" t="s">
        <v>90</v>
      </c>
      <c r="AI18" s="56"/>
      <c r="AJ18" s="56"/>
      <c r="AK18" s="56"/>
      <c r="AL18" s="56"/>
      <c r="AM18" s="56"/>
      <c r="AN18" s="56"/>
      <c r="AO18" s="56"/>
      <c r="AP18" s="87" t="s">
        <v>91</v>
      </c>
      <c r="AQ18" s="56"/>
      <c r="AR18" s="56"/>
      <c r="AS18" s="56"/>
      <c r="AT18" s="56"/>
      <c r="AU18" s="56"/>
      <c r="AV18" s="56"/>
      <c r="AW18" s="56"/>
      <c r="AX18" s="71" t="s">
        <v>92</v>
      </c>
      <c r="AY18" s="56"/>
      <c r="AZ18" s="56"/>
      <c r="BA18" s="56"/>
      <c r="BB18" s="56"/>
      <c r="BC18" s="56"/>
      <c r="BD18" s="56"/>
      <c r="BE18" s="56"/>
      <c r="BF18" s="71" t="s">
        <v>93</v>
      </c>
      <c r="BG18" s="56"/>
      <c r="BH18" s="56"/>
      <c r="BI18" s="56"/>
      <c r="BJ18" s="56"/>
      <c r="BK18" s="56"/>
      <c r="BL18" s="56"/>
      <c r="BM18" s="56"/>
      <c r="BN18" s="42"/>
      <c r="BO18" s="31"/>
      <c r="BQ18" s="40" t="s">
        <v>137</v>
      </c>
      <c r="BR18" s="40"/>
    </row>
    <row r="19" spans="1:70" ht="15.75" customHeight="1" x14ac:dyDescent="0.25">
      <c r="A19" s="6" t="str">
        <f>_xlfn.TEXTJOIN(0,FALSE,"0x",DEC2HEX(14*8,3))</f>
        <v>0x0070</v>
      </c>
      <c r="B19" s="73" t="s">
        <v>94</v>
      </c>
      <c r="C19" s="56"/>
      <c r="D19" s="56"/>
      <c r="E19" s="56"/>
      <c r="F19" s="56"/>
      <c r="G19" s="56"/>
      <c r="H19" s="56"/>
      <c r="I19" s="56"/>
      <c r="J19" s="55"/>
      <c r="K19" s="56"/>
      <c r="L19" s="56"/>
      <c r="M19" s="56"/>
      <c r="N19" s="56"/>
      <c r="O19" s="56"/>
      <c r="P19" s="56"/>
      <c r="Q19" s="56"/>
      <c r="R19" s="55"/>
      <c r="S19" s="56"/>
      <c r="T19" s="56"/>
      <c r="U19" s="56"/>
      <c r="V19" s="56"/>
      <c r="W19" s="56"/>
      <c r="X19" s="56"/>
      <c r="Y19" s="56"/>
      <c r="Z19" s="55"/>
      <c r="AA19" s="56"/>
      <c r="AB19" s="56"/>
      <c r="AC19" s="56"/>
      <c r="AD19" s="56"/>
      <c r="AE19" s="56"/>
      <c r="AF19" s="56"/>
      <c r="AG19" s="56"/>
      <c r="AH19" s="55"/>
      <c r="AI19" s="56"/>
      <c r="AJ19" s="56"/>
      <c r="AK19" s="56"/>
      <c r="AL19" s="56"/>
      <c r="AM19" s="56"/>
      <c r="AN19" s="56"/>
      <c r="AO19" s="56"/>
      <c r="AP19" s="55"/>
      <c r="AQ19" s="56"/>
      <c r="AR19" s="56"/>
      <c r="AS19" s="56"/>
      <c r="AT19" s="56"/>
      <c r="AU19" s="56"/>
      <c r="AV19" s="56"/>
      <c r="AW19" s="56"/>
      <c r="AX19" s="55"/>
      <c r="AY19" s="56"/>
      <c r="AZ19" s="56"/>
      <c r="BA19" s="56"/>
      <c r="BB19" s="56"/>
      <c r="BC19" s="56"/>
      <c r="BD19" s="56"/>
      <c r="BE19" s="56"/>
      <c r="BF19" s="55"/>
      <c r="BG19" s="56"/>
      <c r="BH19" s="56"/>
      <c r="BI19" s="56"/>
      <c r="BJ19" s="56"/>
      <c r="BK19" s="56"/>
      <c r="BL19" s="56"/>
      <c r="BM19" s="56"/>
      <c r="BN19" s="42"/>
      <c r="BO19" s="31"/>
    </row>
    <row r="20" spans="1:70" ht="15.75" customHeight="1" x14ac:dyDescent="0.25">
      <c r="A20" s="6" t="str">
        <f>_xlfn.TEXTJOIN(0,FALSE,"0x",DEC2HEX(15*8,3))</f>
        <v>0x0078</v>
      </c>
      <c r="B20" s="95" t="s">
        <v>95</v>
      </c>
      <c r="C20" s="56"/>
      <c r="D20" s="56"/>
      <c r="E20" s="56"/>
      <c r="F20" s="56"/>
      <c r="G20" s="56"/>
      <c r="H20" s="56"/>
      <c r="I20" s="56"/>
      <c r="J20" s="59" t="s">
        <v>96</v>
      </c>
      <c r="K20" s="56"/>
      <c r="L20" s="56"/>
      <c r="M20" s="56"/>
      <c r="N20" s="56"/>
      <c r="O20" s="56"/>
      <c r="P20" s="56"/>
      <c r="Q20" s="56"/>
      <c r="R20" s="59" t="s">
        <v>97</v>
      </c>
      <c r="S20" s="56"/>
      <c r="T20" s="56"/>
      <c r="U20" s="56"/>
      <c r="V20" s="56"/>
      <c r="W20" s="56"/>
      <c r="X20" s="56"/>
      <c r="Y20" s="56"/>
      <c r="Z20" s="59" t="s">
        <v>98</v>
      </c>
      <c r="AA20" s="56"/>
      <c r="AB20" s="56"/>
      <c r="AC20" s="56"/>
      <c r="AD20" s="56"/>
      <c r="AE20" s="56"/>
      <c r="AF20" s="56"/>
      <c r="AG20" s="56"/>
      <c r="AH20" s="59" t="s">
        <v>99</v>
      </c>
      <c r="AI20" s="56"/>
      <c r="AJ20" s="56"/>
      <c r="AK20" s="56"/>
      <c r="AL20" s="56"/>
      <c r="AM20" s="56"/>
      <c r="AN20" s="56"/>
      <c r="AO20" s="56"/>
      <c r="AP20" s="55"/>
      <c r="AQ20" s="56"/>
      <c r="AR20" s="56"/>
      <c r="AS20" s="56"/>
      <c r="AT20" s="56"/>
      <c r="AU20" s="56"/>
      <c r="AV20" s="56"/>
      <c r="AW20" s="56"/>
      <c r="AX20" s="59" t="s">
        <v>100</v>
      </c>
      <c r="AY20" s="56"/>
      <c r="AZ20" s="56"/>
      <c r="BA20" s="56"/>
      <c r="BB20" s="56"/>
      <c r="BC20" s="56"/>
      <c r="BD20" s="56"/>
      <c r="BE20" s="56"/>
      <c r="BF20" s="59" t="s">
        <v>101</v>
      </c>
      <c r="BG20" s="56"/>
      <c r="BH20" s="56"/>
      <c r="BI20" s="56"/>
      <c r="BJ20" s="56"/>
      <c r="BK20" s="56"/>
      <c r="BL20" s="56"/>
      <c r="BM20" s="56"/>
      <c r="BN20" s="42"/>
      <c r="BO20" s="31"/>
    </row>
    <row r="21" spans="1:70" ht="15.75" customHeight="1" x14ac:dyDescent="0.25">
      <c r="A21" s="6" t="str">
        <f>_xlfn.TEXTJOIN(0,FALSE,"0x",DEC2HEX(16*8,3))</f>
        <v>0x0080</v>
      </c>
      <c r="B21" s="73" t="s">
        <v>102</v>
      </c>
      <c r="C21" s="56"/>
      <c r="D21" s="56"/>
      <c r="E21" s="56"/>
      <c r="F21" s="56"/>
      <c r="G21" s="56"/>
      <c r="H21" s="56"/>
      <c r="I21" s="56"/>
      <c r="J21" s="71" t="s">
        <v>103</v>
      </c>
      <c r="K21" s="56"/>
      <c r="L21" s="56"/>
      <c r="M21" s="56"/>
      <c r="N21" s="56"/>
      <c r="O21" s="56"/>
      <c r="P21" s="56"/>
      <c r="Q21" s="56"/>
      <c r="R21" s="71" t="s">
        <v>104</v>
      </c>
      <c r="S21" s="56"/>
      <c r="T21" s="56"/>
      <c r="U21" s="56"/>
      <c r="V21" s="56"/>
      <c r="W21" s="56"/>
      <c r="X21" s="56"/>
      <c r="Y21" s="56"/>
      <c r="Z21" s="55"/>
      <c r="AA21" s="56"/>
      <c r="AB21" s="56"/>
      <c r="AC21" s="56"/>
      <c r="AD21" s="56"/>
      <c r="AE21" s="56"/>
      <c r="AF21" s="56"/>
      <c r="AG21" s="56"/>
      <c r="AH21" s="71" t="s">
        <v>105</v>
      </c>
      <c r="AI21" s="56"/>
      <c r="AJ21" s="56"/>
      <c r="AK21" s="56"/>
      <c r="AL21" s="56"/>
      <c r="AM21" s="56"/>
      <c r="AN21" s="56"/>
      <c r="AO21" s="56"/>
      <c r="AP21" s="71" t="s">
        <v>106</v>
      </c>
      <c r="AQ21" s="56"/>
      <c r="AR21" s="56"/>
      <c r="AS21" s="56"/>
      <c r="AT21" s="56"/>
      <c r="AU21" s="56"/>
      <c r="AV21" s="56"/>
      <c r="AW21" s="56"/>
      <c r="AX21" s="71" t="s">
        <v>107</v>
      </c>
      <c r="AY21" s="56"/>
      <c r="AZ21" s="56"/>
      <c r="BA21" s="56"/>
      <c r="BB21" s="56"/>
      <c r="BC21" s="56"/>
      <c r="BD21" s="56"/>
      <c r="BE21" s="56"/>
      <c r="BF21" s="71" t="s">
        <v>108</v>
      </c>
      <c r="BG21" s="56"/>
      <c r="BH21" s="56"/>
      <c r="BI21" s="56"/>
      <c r="BJ21" s="56"/>
      <c r="BK21" s="56"/>
      <c r="BL21" s="56"/>
      <c r="BM21" s="56"/>
      <c r="BN21" s="42"/>
      <c r="BO21" s="31"/>
    </row>
    <row r="22" spans="1:70" x14ac:dyDescent="0.25">
      <c r="A22" s="6" t="str">
        <f>_xlfn.TEXTJOIN(0,FALSE,"0x",DEC2HEX(17*8,3))</f>
        <v>0x0088</v>
      </c>
      <c r="B22" s="73" t="s">
        <v>109</v>
      </c>
      <c r="C22" s="56"/>
      <c r="D22" s="56"/>
      <c r="E22" s="56"/>
      <c r="F22" s="56"/>
      <c r="G22" s="56"/>
      <c r="H22" s="56"/>
      <c r="I22" s="56"/>
      <c r="J22" s="71" t="s">
        <v>109</v>
      </c>
      <c r="K22" s="56"/>
      <c r="L22" s="56"/>
      <c r="M22" s="56"/>
      <c r="N22" s="56"/>
      <c r="O22" s="56"/>
      <c r="P22" s="56"/>
      <c r="Q22" s="56"/>
      <c r="R22" s="71" t="s">
        <v>110</v>
      </c>
      <c r="S22" s="56"/>
      <c r="T22" s="56"/>
      <c r="U22" s="56"/>
      <c r="V22" s="56"/>
      <c r="W22" s="56"/>
      <c r="X22" s="56"/>
      <c r="Y22" s="56"/>
      <c r="Z22" s="71" t="s">
        <v>111</v>
      </c>
      <c r="AA22" s="56"/>
      <c r="AB22" s="56"/>
      <c r="AC22" s="56"/>
      <c r="AD22" s="56"/>
      <c r="AE22" s="56"/>
      <c r="AF22" s="56"/>
      <c r="AG22" s="56"/>
      <c r="AH22" s="55"/>
      <c r="AI22" s="56"/>
      <c r="AJ22" s="56"/>
      <c r="AK22" s="56"/>
      <c r="AL22" s="56"/>
      <c r="AM22" s="56"/>
      <c r="AN22" s="56"/>
      <c r="AO22" s="56"/>
      <c r="AP22" s="55"/>
      <c r="AQ22" s="56"/>
      <c r="AR22" s="56"/>
      <c r="AS22" s="56"/>
      <c r="AT22" s="56"/>
      <c r="AU22" s="56"/>
      <c r="AV22" s="56"/>
      <c r="AW22" s="56"/>
      <c r="AX22" s="55"/>
      <c r="AY22" s="56"/>
      <c r="AZ22" s="56"/>
      <c r="BA22" s="56"/>
      <c r="BB22" s="56"/>
      <c r="BC22" s="56"/>
      <c r="BD22" s="56"/>
      <c r="BE22" s="56"/>
      <c r="BF22" s="55"/>
      <c r="BG22" s="56"/>
      <c r="BH22" s="56"/>
      <c r="BI22" s="56"/>
      <c r="BJ22" s="56"/>
      <c r="BK22" s="56"/>
      <c r="BL22" s="56"/>
      <c r="BM22" s="56"/>
      <c r="BN22" s="42"/>
      <c r="BO22" s="31"/>
    </row>
    <row r="23" spans="1:70" x14ac:dyDescent="0.25">
      <c r="A23" s="6" t="str">
        <f>_xlfn.TEXTJOIN(0,FALSE,"0x",DEC2HEX(18*8,3))</f>
        <v>0x0090</v>
      </c>
      <c r="B23" s="67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6"/>
      <c r="Q23" s="56"/>
      <c r="R23" s="55"/>
      <c r="S23" s="56"/>
      <c r="T23" s="56"/>
      <c r="U23" s="56"/>
      <c r="V23" s="56"/>
      <c r="W23" s="56"/>
      <c r="X23" s="56"/>
      <c r="Y23" s="56"/>
      <c r="Z23" s="55"/>
      <c r="AA23" s="56"/>
      <c r="AB23" s="56"/>
      <c r="AC23" s="56"/>
      <c r="AD23" s="56"/>
      <c r="AE23" s="56"/>
      <c r="AF23" s="56"/>
      <c r="AG23" s="56"/>
      <c r="AH23" s="55"/>
      <c r="AI23" s="56"/>
      <c r="AJ23" s="56"/>
      <c r="AK23" s="56"/>
      <c r="AL23" s="56"/>
      <c r="AM23" s="56"/>
      <c r="AN23" s="56"/>
      <c r="AO23" s="56"/>
      <c r="AP23" s="55"/>
      <c r="AQ23" s="56"/>
      <c r="AR23" s="56"/>
      <c r="AS23" s="56"/>
      <c r="AT23" s="56"/>
      <c r="AU23" s="56"/>
      <c r="AV23" s="56"/>
      <c r="AW23" s="56"/>
      <c r="AX23" s="55"/>
      <c r="AY23" s="56"/>
      <c r="AZ23" s="56"/>
      <c r="BA23" s="56"/>
      <c r="BB23" s="56"/>
      <c r="BC23" s="56"/>
      <c r="BD23" s="56"/>
      <c r="BE23" s="56"/>
      <c r="BF23" s="55"/>
      <c r="BG23" s="56"/>
      <c r="BH23" s="56"/>
      <c r="BI23" s="56"/>
      <c r="BJ23" s="56"/>
      <c r="BK23" s="56"/>
      <c r="BL23" s="56"/>
      <c r="BM23" s="56"/>
      <c r="BN23" s="42"/>
      <c r="BO23" s="31"/>
    </row>
    <row r="24" spans="1:70" x14ac:dyDescent="0.25">
      <c r="A24" s="6" t="str">
        <f>_xlfn.TEXTJOIN(0,FALSE,"0x",DEC2HEX(19*8,3))</f>
        <v>0x0098</v>
      </c>
      <c r="B24" s="67"/>
      <c r="C24" s="56"/>
      <c r="D24" s="56"/>
      <c r="E24" s="56"/>
      <c r="F24" s="56"/>
      <c r="G24" s="56"/>
      <c r="H24" s="56"/>
      <c r="I24" s="56"/>
      <c r="J24" s="55"/>
      <c r="K24" s="56"/>
      <c r="L24" s="56"/>
      <c r="M24" s="56"/>
      <c r="N24" s="56"/>
      <c r="O24" s="56"/>
      <c r="P24" s="56"/>
      <c r="Q24" s="56"/>
      <c r="R24" s="55"/>
      <c r="S24" s="56"/>
      <c r="T24" s="56"/>
      <c r="U24" s="56"/>
      <c r="V24" s="56"/>
      <c r="W24" s="56"/>
      <c r="X24" s="56"/>
      <c r="Y24" s="56"/>
      <c r="Z24" s="55"/>
      <c r="AA24" s="56"/>
      <c r="AB24" s="56"/>
      <c r="AC24" s="56"/>
      <c r="AD24" s="56"/>
      <c r="AE24" s="56"/>
      <c r="AF24" s="56"/>
      <c r="AG24" s="56"/>
      <c r="AH24" s="55"/>
      <c r="AI24" s="56"/>
      <c r="AJ24" s="56"/>
      <c r="AK24" s="56"/>
      <c r="AL24" s="56"/>
      <c r="AM24" s="56"/>
      <c r="AN24" s="56"/>
      <c r="AO24" s="56"/>
      <c r="AP24" s="55"/>
      <c r="AQ24" s="56"/>
      <c r="AR24" s="56"/>
      <c r="AS24" s="56"/>
      <c r="AT24" s="56"/>
      <c r="AU24" s="56"/>
      <c r="AV24" s="56"/>
      <c r="AW24" s="56"/>
      <c r="AX24" s="55"/>
      <c r="AY24" s="56"/>
      <c r="AZ24" s="56"/>
      <c r="BA24" s="56"/>
      <c r="BB24" s="56"/>
      <c r="BC24" s="56"/>
      <c r="BD24" s="56"/>
      <c r="BE24" s="56"/>
      <c r="BF24" s="55"/>
      <c r="BG24" s="56"/>
      <c r="BH24" s="56"/>
      <c r="BI24" s="56"/>
      <c r="BJ24" s="56"/>
      <c r="BK24" s="56"/>
      <c r="BL24" s="56"/>
      <c r="BM24" s="56"/>
      <c r="BN24" s="42"/>
      <c r="BO24" s="31"/>
    </row>
    <row r="25" spans="1:70" x14ac:dyDescent="0.25">
      <c r="A25" s="6" t="str">
        <f>_xlfn.TEXTJOIN(0,FALSE,"0x",DEC2HEX(20*8,3))</f>
        <v>0x00A0</v>
      </c>
      <c r="B25" s="67"/>
      <c r="C25" s="56"/>
      <c r="D25" s="56"/>
      <c r="E25" s="56"/>
      <c r="F25" s="56"/>
      <c r="G25" s="56"/>
      <c r="H25" s="56"/>
      <c r="I25" s="56"/>
      <c r="J25" s="55"/>
      <c r="K25" s="56"/>
      <c r="L25" s="56"/>
      <c r="M25" s="56"/>
      <c r="N25" s="56"/>
      <c r="O25" s="56"/>
      <c r="P25" s="56"/>
      <c r="Q25" s="56"/>
      <c r="R25" s="55"/>
      <c r="S25" s="56"/>
      <c r="T25" s="56"/>
      <c r="U25" s="56"/>
      <c r="V25" s="56"/>
      <c r="W25" s="56"/>
      <c r="X25" s="56"/>
      <c r="Y25" s="56"/>
      <c r="Z25" s="55"/>
      <c r="AA25" s="56"/>
      <c r="AB25" s="56"/>
      <c r="AC25" s="56"/>
      <c r="AD25" s="56"/>
      <c r="AE25" s="56"/>
      <c r="AF25" s="56"/>
      <c r="AG25" s="56"/>
      <c r="AH25" s="55"/>
      <c r="AI25" s="56"/>
      <c r="AJ25" s="56"/>
      <c r="AK25" s="56"/>
      <c r="AL25" s="56"/>
      <c r="AM25" s="56"/>
      <c r="AN25" s="56"/>
      <c r="AO25" s="56"/>
      <c r="AP25" s="55"/>
      <c r="AQ25" s="56"/>
      <c r="AR25" s="56"/>
      <c r="AS25" s="56"/>
      <c r="AT25" s="56"/>
      <c r="AU25" s="56"/>
      <c r="AV25" s="56"/>
      <c r="AW25" s="56"/>
      <c r="AX25" s="55"/>
      <c r="AY25" s="56"/>
      <c r="AZ25" s="56"/>
      <c r="BA25" s="56"/>
      <c r="BB25" s="56"/>
      <c r="BC25" s="56"/>
      <c r="BD25" s="56"/>
      <c r="BE25" s="56"/>
      <c r="BF25" s="55"/>
      <c r="BG25" s="56"/>
      <c r="BH25" s="56"/>
      <c r="BI25" s="56"/>
      <c r="BJ25" s="56"/>
      <c r="BK25" s="56"/>
      <c r="BL25" s="56"/>
      <c r="BM25" s="56"/>
      <c r="BN25" s="42"/>
      <c r="BO25" s="31"/>
      <c r="BR25" s="7"/>
    </row>
    <row r="26" spans="1:70" x14ac:dyDescent="0.25">
      <c r="A26" s="6" t="str">
        <f>_xlfn.TEXTJOIN(0,FALSE,"0x",DEC2HEX(21*8,3))</f>
        <v>0x00A8</v>
      </c>
      <c r="B26" s="67"/>
      <c r="C26" s="56"/>
      <c r="D26" s="56"/>
      <c r="E26" s="56"/>
      <c r="F26" s="56"/>
      <c r="G26" s="56"/>
      <c r="H26" s="56"/>
      <c r="I26" s="56"/>
      <c r="J26" s="55"/>
      <c r="K26" s="56"/>
      <c r="L26" s="56"/>
      <c r="M26" s="56"/>
      <c r="N26" s="56"/>
      <c r="O26" s="56"/>
      <c r="P26" s="56"/>
      <c r="Q26" s="56"/>
      <c r="R26" s="55"/>
      <c r="S26" s="56"/>
      <c r="T26" s="56"/>
      <c r="U26" s="56"/>
      <c r="V26" s="56"/>
      <c r="W26" s="56"/>
      <c r="X26" s="56"/>
      <c r="Y26" s="56"/>
      <c r="Z26" s="55"/>
      <c r="AA26" s="56"/>
      <c r="AB26" s="56"/>
      <c r="AC26" s="56"/>
      <c r="AD26" s="56"/>
      <c r="AE26" s="56"/>
      <c r="AF26" s="56"/>
      <c r="AG26" s="56"/>
      <c r="AH26" s="55"/>
      <c r="AI26" s="56"/>
      <c r="AJ26" s="56"/>
      <c r="AK26" s="56"/>
      <c r="AL26" s="56"/>
      <c r="AM26" s="56"/>
      <c r="AN26" s="56"/>
      <c r="AO26" s="56"/>
      <c r="AP26" s="55"/>
      <c r="AQ26" s="56"/>
      <c r="AR26" s="56"/>
      <c r="AS26" s="56"/>
      <c r="AT26" s="56"/>
      <c r="AU26" s="56"/>
      <c r="AV26" s="56"/>
      <c r="AW26" s="56"/>
      <c r="AX26" s="55"/>
      <c r="AY26" s="56"/>
      <c r="AZ26" s="56"/>
      <c r="BA26" s="56"/>
      <c r="BB26" s="56"/>
      <c r="BC26" s="56"/>
      <c r="BD26" s="56"/>
      <c r="BE26" s="56"/>
      <c r="BF26" s="55"/>
      <c r="BG26" s="56"/>
      <c r="BH26" s="56"/>
      <c r="BI26" s="56"/>
      <c r="BJ26" s="56"/>
      <c r="BK26" s="56"/>
      <c r="BL26" s="56"/>
      <c r="BM26" s="56"/>
      <c r="BN26" s="42"/>
      <c r="BO26" s="31"/>
    </row>
    <row r="27" spans="1:70" x14ac:dyDescent="0.25">
      <c r="A27" s="6" t="str">
        <f>_xlfn.TEXTJOIN(0,FALSE,"0x",DEC2HEX(22*8,3))</f>
        <v>0x00B0</v>
      </c>
      <c r="B27" s="73" t="s">
        <v>112</v>
      </c>
      <c r="C27" s="56"/>
      <c r="D27" s="56"/>
      <c r="E27" s="56"/>
      <c r="F27" s="56"/>
      <c r="G27" s="56"/>
      <c r="H27" s="56"/>
      <c r="I27" s="56"/>
      <c r="J27" s="71" t="s">
        <v>113</v>
      </c>
      <c r="K27" s="56"/>
      <c r="L27" s="56"/>
      <c r="M27" s="56"/>
      <c r="N27" s="56"/>
      <c r="O27" s="56"/>
      <c r="P27" s="56"/>
      <c r="Q27" s="56"/>
      <c r="R27" s="71" t="s">
        <v>114</v>
      </c>
      <c r="S27" s="56"/>
      <c r="T27" s="56"/>
      <c r="U27" s="56"/>
      <c r="V27" s="56"/>
      <c r="W27" s="56"/>
      <c r="X27" s="56"/>
      <c r="Y27" s="56"/>
      <c r="Z27" s="71" t="s">
        <v>115</v>
      </c>
      <c r="AA27" s="56"/>
      <c r="AB27" s="56"/>
      <c r="AC27" s="56"/>
      <c r="AD27" s="56"/>
      <c r="AE27" s="56"/>
      <c r="AF27" s="56"/>
      <c r="AG27" s="56"/>
      <c r="AH27" s="71" t="s">
        <v>116</v>
      </c>
      <c r="AI27" s="56"/>
      <c r="AJ27" s="56"/>
      <c r="AK27" s="56"/>
      <c r="AL27" s="56"/>
      <c r="AM27" s="56"/>
      <c r="AN27" s="56"/>
      <c r="AO27" s="56"/>
      <c r="AP27" s="55"/>
      <c r="AQ27" s="56"/>
      <c r="AR27" s="56"/>
      <c r="AS27" s="56"/>
      <c r="AT27" s="56"/>
      <c r="AU27" s="56"/>
      <c r="AV27" s="56"/>
      <c r="AW27" s="56"/>
      <c r="AX27" s="71" t="s">
        <v>117</v>
      </c>
      <c r="AY27" s="56"/>
      <c r="AZ27" s="56"/>
      <c r="BA27" s="56"/>
      <c r="BB27" s="56"/>
      <c r="BC27" s="56"/>
      <c r="BD27" s="56"/>
      <c r="BE27" s="56"/>
      <c r="BF27" s="55"/>
      <c r="BG27" s="56"/>
      <c r="BH27" s="56"/>
      <c r="BI27" s="56"/>
      <c r="BJ27" s="56"/>
      <c r="BK27" s="56"/>
      <c r="BL27" s="56"/>
      <c r="BM27" s="56"/>
      <c r="BN27" s="42"/>
      <c r="BO27" s="31"/>
    </row>
    <row r="28" spans="1:70" x14ac:dyDescent="0.25">
      <c r="A28" s="6" t="str">
        <f>_xlfn.TEXTJOIN(0,FALSE,"0x",DEC2HEX(23*8,3))</f>
        <v>0x00B8</v>
      </c>
      <c r="B28" s="72" t="s">
        <v>118</v>
      </c>
      <c r="C28" s="56"/>
      <c r="D28" s="56"/>
      <c r="E28" s="56"/>
      <c r="F28" s="56"/>
      <c r="G28" s="56"/>
      <c r="H28" s="56"/>
      <c r="I28" s="56"/>
      <c r="J28" s="70" t="s">
        <v>119</v>
      </c>
      <c r="K28" s="56"/>
      <c r="L28" s="56"/>
      <c r="M28" s="56"/>
      <c r="N28" s="56"/>
      <c r="O28" s="56"/>
      <c r="P28" s="56"/>
      <c r="Q28" s="56"/>
      <c r="R28" s="70" t="s">
        <v>120</v>
      </c>
      <c r="S28" s="56"/>
      <c r="T28" s="56"/>
      <c r="U28" s="56"/>
      <c r="V28" s="56"/>
      <c r="W28" s="56"/>
      <c r="X28" s="56"/>
      <c r="Y28" s="56"/>
      <c r="Z28" s="70" t="s">
        <v>121</v>
      </c>
      <c r="AA28" s="56"/>
      <c r="AB28" s="56"/>
      <c r="AC28" s="56"/>
      <c r="AD28" s="56"/>
      <c r="AE28" s="56"/>
      <c r="AF28" s="56"/>
      <c r="AG28" s="56"/>
      <c r="AH28" s="70" t="s">
        <v>122</v>
      </c>
      <c r="AI28" s="56"/>
      <c r="AJ28" s="56"/>
      <c r="AK28" s="56"/>
      <c r="AL28" s="56"/>
      <c r="AM28" s="56"/>
      <c r="AN28" s="56"/>
      <c r="AO28" s="56"/>
      <c r="AP28" s="70" t="s">
        <v>123</v>
      </c>
      <c r="AQ28" s="56"/>
      <c r="AR28" s="56"/>
      <c r="AS28" s="56"/>
      <c r="AT28" s="56"/>
      <c r="AU28" s="56"/>
      <c r="AV28" s="56"/>
      <c r="AW28" s="56"/>
      <c r="AX28" s="55"/>
      <c r="AY28" s="56"/>
      <c r="AZ28" s="56"/>
      <c r="BA28" s="56"/>
      <c r="BB28" s="56"/>
      <c r="BC28" s="56"/>
      <c r="BD28" s="56"/>
      <c r="BE28" s="56"/>
      <c r="BF28" s="55"/>
      <c r="BG28" s="56"/>
      <c r="BH28" s="56"/>
      <c r="BI28" s="56"/>
      <c r="BJ28" s="56"/>
      <c r="BK28" s="56"/>
      <c r="BL28" s="56"/>
      <c r="BM28" s="56"/>
      <c r="BN28" s="42"/>
      <c r="BO28" s="31"/>
    </row>
    <row r="29" spans="1:70" x14ac:dyDescent="0.25">
      <c r="A29" s="6" t="str">
        <f>_xlfn.TEXTJOIN(0,FALSE,"0x",DEC2HEX(24*8,3))</f>
        <v>0x00C0</v>
      </c>
      <c r="B29" s="69" t="s">
        <v>124</v>
      </c>
      <c r="C29" s="56"/>
      <c r="D29" s="56"/>
      <c r="E29" s="56"/>
      <c r="F29" s="56"/>
      <c r="G29" s="56"/>
      <c r="H29" s="56"/>
      <c r="I29" s="56"/>
      <c r="J29" s="68" t="s">
        <v>125</v>
      </c>
      <c r="K29" s="56"/>
      <c r="L29" s="56"/>
      <c r="M29" s="56"/>
      <c r="N29" s="56"/>
      <c r="O29" s="56"/>
      <c r="P29" s="56"/>
      <c r="Q29" s="56"/>
      <c r="R29" s="68" t="s">
        <v>126</v>
      </c>
      <c r="S29" s="56"/>
      <c r="T29" s="56"/>
      <c r="U29" s="56"/>
      <c r="V29" s="56"/>
      <c r="W29" s="56"/>
      <c r="X29" s="56"/>
      <c r="Y29" s="56"/>
      <c r="Z29" s="55"/>
      <c r="AA29" s="56"/>
      <c r="AB29" s="56"/>
      <c r="AC29" s="56"/>
      <c r="AD29" s="56"/>
      <c r="AE29" s="56"/>
      <c r="AF29" s="56"/>
      <c r="AG29" s="56"/>
      <c r="AH29" s="68" t="s">
        <v>127</v>
      </c>
      <c r="AI29" s="56"/>
      <c r="AJ29" s="56"/>
      <c r="AK29" s="56"/>
      <c r="AL29" s="56"/>
      <c r="AM29" s="56"/>
      <c r="AN29" s="56"/>
      <c r="AO29" s="56"/>
      <c r="AP29" s="68" t="s">
        <v>128</v>
      </c>
      <c r="AQ29" s="56"/>
      <c r="AR29" s="56"/>
      <c r="AS29" s="56"/>
      <c r="AT29" s="56"/>
      <c r="AU29" s="56"/>
      <c r="AV29" s="56"/>
      <c r="AW29" s="56"/>
      <c r="AX29" s="68" t="s">
        <v>129</v>
      </c>
      <c r="AY29" s="56"/>
      <c r="AZ29" s="56"/>
      <c r="BA29" s="56"/>
      <c r="BB29" s="56"/>
      <c r="BC29" s="56"/>
      <c r="BD29" s="56"/>
      <c r="BE29" s="56"/>
      <c r="BF29" s="55"/>
      <c r="BG29" s="56"/>
      <c r="BH29" s="56"/>
      <c r="BI29" s="56"/>
      <c r="BJ29" s="56"/>
      <c r="BK29" s="56"/>
      <c r="BL29" s="56"/>
      <c r="BM29" s="56"/>
      <c r="BN29" s="42"/>
      <c r="BO29" s="31"/>
    </row>
    <row r="30" spans="1:70" x14ac:dyDescent="0.25">
      <c r="A30" s="6" t="str">
        <f>_xlfn.TEXTJOIN(0,FALSE,"0x",DEC2HEX(25*8,3))</f>
        <v>0x00C8</v>
      </c>
      <c r="B30" s="67"/>
      <c r="C30" s="56"/>
      <c r="D30" s="56"/>
      <c r="E30" s="56"/>
      <c r="F30" s="56"/>
      <c r="G30" s="56"/>
      <c r="H30" s="56"/>
      <c r="I30" s="56"/>
      <c r="J30" s="55"/>
      <c r="K30" s="56"/>
      <c r="L30" s="56"/>
      <c r="M30" s="56"/>
      <c r="N30" s="56"/>
      <c r="O30" s="56"/>
      <c r="P30" s="56"/>
      <c r="Q30" s="56"/>
      <c r="R30" s="55"/>
      <c r="S30" s="56"/>
      <c r="T30" s="56"/>
      <c r="U30" s="56"/>
      <c r="V30" s="56"/>
      <c r="W30" s="56"/>
      <c r="X30" s="56"/>
      <c r="Y30" s="56"/>
      <c r="Z30" s="55"/>
      <c r="AA30" s="56"/>
      <c r="AB30" s="56"/>
      <c r="AC30" s="56"/>
      <c r="AD30" s="56"/>
      <c r="AE30" s="56"/>
      <c r="AF30" s="56"/>
      <c r="AG30" s="56"/>
      <c r="AH30" s="55"/>
      <c r="AI30" s="56"/>
      <c r="AJ30" s="56"/>
      <c r="AK30" s="56"/>
      <c r="AL30" s="56"/>
      <c r="AM30" s="56"/>
      <c r="AN30" s="56"/>
      <c r="AO30" s="56"/>
      <c r="AP30" s="55"/>
      <c r="AQ30" s="56"/>
      <c r="AR30" s="56"/>
      <c r="AS30" s="56"/>
      <c r="AT30" s="56"/>
      <c r="AU30" s="56"/>
      <c r="AV30" s="56"/>
      <c r="AW30" s="56"/>
      <c r="AX30" s="55"/>
      <c r="AY30" s="56"/>
      <c r="AZ30" s="56"/>
      <c r="BA30" s="56"/>
      <c r="BB30" s="56"/>
      <c r="BC30" s="56"/>
      <c r="BD30" s="56"/>
      <c r="BE30" s="56"/>
      <c r="BF30" s="55"/>
      <c r="BG30" s="56"/>
      <c r="BH30" s="56"/>
      <c r="BI30" s="56"/>
      <c r="BJ30" s="56"/>
      <c r="BK30" s="56"/>
      <c r="BL30" s="56"/>
      <c r="BM30" s="56"/>
      <c r="BN30" s="42"/>
      <c r="BO30" s="31"/>
    </row>
    <row r="31" spans="1:70" x14ac:dyDescent="0.25">
      <c r="A31" s="6" t="str">
        <f>_xlfn.TEXTJOIN(0,FALSE,"0x",DEC2HEX(26*8,3))</f>
        <v>0x00D0</v>
      </c>
      <c r="B31" s="67"/>
      <c r="C31" s="56"/>
      <c r="D31" s="56"/>
      <c r="E31" s="56"/>
      <c r="F31" s="56"/>
      <c r="G31" s="56"/>
      <c r="H31" s="56"/>
      <c r="I31" s="56"/>
      <c r="J31" s="55"/>
      <c r="K31" s="56"/>
      <c r="L31" s="56"/>
      <c r="M31" s="56"/>
      <c r="N31" s="56"/>
      <c r="O31" s="56"/>
      <c r="P31" s="56"/>
      <c r="Q31" s="56"/>
      <c r="R31" s="55"/>
      <c r="S31" s="56"/>
      <c r="T31" s="56"/>
      <c r="U31" s="56"/>
      <c r="V31" s="56"/>
      <c r="W31" s="56"/>
      <c r="X31" s="56"/>
      <c r="Y31" s="56"/>
      <c r="Z31" s="55"/>
      <c r="AA31" s="56"/>
      <c r="AB31" s="56"/>
      <c r="AC31" s="56"/>
      <c r="AD31" s="56"/>
      <c r="AE31" s="56"/>
      <c r="AF31" s="56"/>
      <c r="AG31" s="56"/>
      <c r="AH31" s="55"/>
      <c r="AI31" s="56"/>
      <c r="AJ31" s="56"/>
      <c r="AK31" s="56"/>
      <c r="AL31" s="56"/>
      <c r="AM31" s="56"/>
      <c r="AN31" s="56"/>
      <c r="AO31" s="56"/>
      <c r="AP31" s="55"/>
      <c r="AQ31" s="56"/>
      <c r="AR31" s="56"/>
      <c r="AS31" s="56"/>
      <c r="AT31" s="56"/>
      <c r="AU31" s="56"/>
      <c r="AV31" s="56"/>
      <c r="AW31" s="56"/>
      <c r="AX31" s="55"/>
      <c r="AY31" s="56"/>
      <c r="AZ31" s="56"/>
      <c r="BA31" s="56"/>
      <c r="BB31" s="56"/>
      <c r="BC31" s="56"/>
      <c r="BD31" s="56"/>
      <c r="BE31" s="56"/>
      <c r="BF31" s="55"/>
      <c r="BG31" s="56"/>
      <c r="BH31" s="56"/>
      <c r="BI31" s="56"/>
      <c r="BJ31" s="56"/>
      <c r="BK31" s="56"/>
      <c r="BL31" s="56"/>
      <c r="BM31" s="56"/>
      <c r="BN31" s="42"/>
      <c r="BO31" s="31"/>
    </row>
    <row r="32" spans="1:70" x14ac:dyDescent="0.25">
      <c r="A32" s="6" t="str">
        <f>_xlfn.TEXTJOIN(0,FALSE,"0x",DEC2HEX(27*8,3))</f>
        <v>0x00D8</v>
      </c>
      <c r="B32" s="67"/>
      <c r="C32" s="56"/>
      <c r="D32" s="56"/>
      <c r="E32" s="56"/>
      <c r="F32" s="56"/>
      <c r="G32" s="56"/>
      <c r="H32" s="56"/>
      <c r="I32" s="56"/>
      <c r="J32" s="55"/>
      <c r="K32" s="56"/>
      <c r="L32" s="56"/>
      <c r="M32" s="56"/>
      <c r="N32" s="56"/>
      <c r="O32" s="56"/>
      <c r="P32" s="56"/>
      <c r="Q32" s="56"/>
      <c r="R32" s="55"/>
      <c r="S32" s="56"/>
      <c r="T32" s="56"/>
      <c r="U32" s="56"/>
      <c r="V32" s="56"/>
      <c r="W32" s="56"/>
      <c r="X32" s="56"/>
      <c r="Y32" s="56"/>
      <c r="Z32" s="55"/>
      <c r="AA32" s="56"/>
      <c r="AB32" s="56"/>
      <c r="AC32" s="56"/>
      <c r="AD32" s="56"/>
      <c r="AE32" s="56"/>
      <c r="AF32" s="56"/>
      <c r="AG32" s="56"/>
      <c r="AH32" s="55"/>
      <c r="AI32" s="56"/>
      <c r="AJ32" s="56"/>
      <c r="AK32" s="56"/>
      <c r="AL32" s="56"/>
      <c r="AM32" s="56"/>
      <c r="AN32" s="56"/>
      <c r="AO32" s="56"/>
      <c r="AP32" s="55"/>
      <c r="AQ32" s="56"/>
      <c r="AR32" s="56"/>
      <c r="AS32" s="56"/>
      <c r="AT32" s="56"/>
      <c r="AU32" s="56"/>
      <c r="AV32" s="56"/>
      <c r="AW32" s="56"/>
      <c r="AX32" s="55"/>
      <c r="AY32" s="56"/>
      <c r="AZ32" s="56"/>
      <c r="BA32" s="56"/>
      <c r="BB32" s="56"/>
      <c r="BC32" s="56"/>
      <c r="BD32" s="56"/>
      <c r="BE32" s="56"/>
      <c r="BF32" s="55"/>
      <c r="BG32" s="56"/>
      <c r="BH32" s="56"/>
      <c r="BI32" s="56"/>
      <c r="BJ32" s="56"/>
      <c r="BK32" s="56"/>
      <c r="BL32" s="56"/>
      <c r="BM32" s="56"/>
      <c r="BN32" s="42"/>
      <c r="BO32" s="31"/>
    </row>
    <row r="33" spans="1:67" x14ac:dyDescent="0.25">
      <c r="A33" s="6" t="str">
        <f>_xlfn.TEXTJOIN(0,FALSE,"0x",DEC2HEX(28*8,3))</f>
        <v>0x00E0</v>
      </c>
      <c r="B33" s="67"/>
      <c r="C33" s="56"/>
      <c r="D33" s="56"/>
      <c r="E33" s="56"/>
      <c r="F33" s="56"/>
      <c r="G33" s="56"/>
      <c r="H33" s="56"/>
      <c r="I33" s="56"/>
      <c r="J33" s="55"/>
      <c r="K33" s="56"/>
      <c r="L33" s="56"/>
      <c r="M33" s="56"/>
      <c r="N33" s="56"/>
      <c r="O33" s="56"/>
      <c r="P33" s="56"/>
      <c r="Q33" s="56"/>
      <c r="R33" s="55"/>
      <c r="S33" s="56"/>
      <c r="T33" s="56"/>
      <c r="U33" s="56"/>
      <c r="V33" s="56"/>
      <c r="W33" s="56"/>
      <c r="X33" s="56"/>
      <c r="Y33" s="56"/>
      <c r="Z33" s="55"/>
      <c r="AA33" s="56"/>
      <c r="AB33" s="56"/>
      <c r="AC33" s="56"/>
      <c r="AD33" s="56"/>
      <c r="AE33" s="56"/>
      <c r="AF33" s="56"/>
      <c r="AG33" s="56"/>
      <c r="AH33" s="55"/>
      <c r="AI33" s="56"/>
      <c r="AJ33" s="56"/>
      <c r="AK33" s="56"/>
      <c r="AL33" s="56"/>
      <c r="AM33" s="56"/>
      <c r="AN33" s="56"/>
      <c r="AO33" s="56"/>
      <c r="AP33" s="55"/>
      <c r="AQ33" s="56"/>
      <c r="AR33" s="56"/>
      <c r="AS33" s="56"/>
      <c r="AT33" s="56"/>
      <c r="AU33" s="56"/>
      <c r="AV33" s="56"/>
      <c r="AW33" s="56"/>
      <c r="AX33" s="55"/>
      <c r="AY33" s="56"/>
      <c r="AZ33" s="56"/>
      <c r="BA33" s="56"/>
      <c r="BB33" s="56"/>
      <c r="BC33" s="56"/>
      <c r="BD33" s="56"/>
      <c r="BE33" s="56"/>
      <c r="BF33" s="55"/>
      <c r="BG33" s="56"/>
      <c r="BH33" s="56"/>
      <c r="BI33" s="56"/>
      <c r="BJ33" s="56"/>
      <c r="BK33" s="56"/>
      <c r="BL33" s="56"/>
      <c r="BM33" s="56"/>
      <c r="BN33" s="42"/>
      <c r="BO33" s="31"/>
    </row>
    <row r="34" spans="1:67" x14ac:dyDescent="0.25">
      <c r="A34" s="6" t="str">
        <f>_xlfn.TEXTJOIN(0,FALSE,"0x",DEC2HEX(29*8,3))</f>
        <v>0x00E8</v>
      </c>
      <c r="B34" s="67"/>
      <c r="C34" s="56"/>
      <c r="D34" s="56"/>
      <c r="E34" s="56"/>
      <c r="F34" s="56"/>
      <c r="G34" s="56"/>
      <c r="H34" s="56"/>
      <c r="I34" s="56"/>
      <c r="J34" s="55"/>
      <c r="K34" s="56"/>
      <c r="L34" s="56"/>
      <c r="M34" s="56"/>
      <c r="N34" s="56"/>
      <c r="O34" s="56"/>
      <c r="P34" s="56"/>
      <c r="Q34" s="56"/>
      <c r="R34" s="55"/>
      <c r="S34" s="56"/>
      <c r="T34" s="56"/>
      <c r="U34" s="56"/>
      <c r="V34" s="56"/>
      <c r="W34" s="56"/>
      <c r="X34" s="56"/>
      <c r="Y34" s="56"/>
      <c r="Z34" s="55"/>
      <c r="AA34" s="56"/>
      <c r="AB34" s="56"/>
      <c r="AC34" s="56"/>
      <c r="AD34" s="56"/>
      <c r="AE34" s="56"/>
      <c r="AF34" s="56"/>
      <c r="AG34" s="56"/>
      <c r="AH34" s="55"/>
      <c r="AI34" s="56"/>
      <c r="AJ34" s="56"/>
      <c r="AK34" s="56"/>
      <c r="AL34" s="56"/>
      <c r="AM34" s="56"/>
      <c r="AN34" s="56"/>
      <c r="AO34" s="56"/>
      <c r="AP34" s="55"/>
      <c r="AQ34" s="56"/>
      <c r="AR34" s="56"/>
      <c r="AS34" s="56"/>
      <c r="AT34" s="56"/>
      <c r="AU34" s="56"/>
      <c r="AV34" s="56"/>
      <c r="AW34" s="56"/>
      <c r="AX34" s="55"/>
      <c r="AY34" s="56"/>
      <c r="AZ34" s="56"/>
      <c r="BA34" s="56"/>
      <c r="BB34" s="56"/>
      <c r="BC34" s="56"/>
      <c r="BD34" s="56"/>
      <c r="BE34" s="56"/>
      <c r="BF34" s="55"/>
      <c r="BG34" s="56"/>
      <c r="BH34" s="56"/>
      <c r="BI34" s="56"/>
      <c r="BJ34" s="56"/>
      <c r="BK34" s="56"/>
      <c r="BL34" s="56"/>
      <c r="BM34" s="56"/>
      <c r="BN34" s="42"/>
      <c r="BO34" s="31"/>
    </row>
    <row r="35" spans="1:67" x14ac:dyDescent="0.25">
      <c r="A35" s="6" t="str">
        <f>_xlfn.TEXTJOIN(0,FALSE,"0x",DEC2HEX(30*8,3))</f>
        <v>0x00F0</v>
      </c>
      <c r="B35" s="67"/>
      <c r="C35" s="56"/>
      <c r="D35" s="56"/>
      <c r="E35" s="56"/>
      <c r="F35" s="56"/>
      <c r="G35" s="56"/>
      <c r="H35" s="56"/>
      <c r="I35" s="56"/>
      <c r="J35" s="55"/>
      <c r="K35" s="56"/>
      <c r="L35" s="56"/>
      <c r="M35" s="56"/>
      <c r="N35" s="56"/>
      <c r="O35" s="56"/>
      <c r="P35" s="56"/>
      <c r="Q35" s="56"/>
      <c r="R35" s="55"/>
      <c r="S35" s="56"/>
      <c r="T35" s="56"/>
      <c r="U35" s="56"/>
      <c r="V35" s="56"/>
      <c r="W35" s="56"/>
      <c r="X35" s="56"/>
      <c r="Y35" s="56"/>
      <c r="Z35" s="55"/>
      <c r="AA35" s="56"/>
      <c r="AB35" s="56"/>
      <c r="AC35" s="56"/>
      <c r="AD35" s="56"/>
      <c r="AE35" s="56"/>
      <c r="AF35" s="56"/>
      <c r="AG35" s="56"/>
      <c r="AH35" s="55"/>
      <c r="AI35" s="56"/>
      <c r="AJ35" s="56"/>
      <c r="AK35" s="56"/>
      <c r="AL35" s="56"/>
      <c r="AM35" s="56"/>
      <c r="AN35" s="56"/>
      <c r="AO35" s="56"/>
      <c r="AP35" s="55"/>
      <c r="AQ35" s="56"/>
      <c r="AR35" s="56"/>
      <c r="AS35" s="56"/>
      <c r="AT35" s="56"/>
      <c r="AU35" s="56"/>
      <c r="AV35" s="56"/>
      <c r="AW35" s="56"/>
      <c r="AX35" s="55"/>
      <c r="AY35" s="56"/>
      <c r="AZ35" s="56"/>
      <c r="BA35" s="56"/>
      <c r="BB35" s="56"/>
      <c r="BC35" s="56"/>
      <c r="BD35" s="56"/>
      <c r="BE35" s="56"/>
      <c r="BF35" s="55"/>
      <c r="BG35" s="56"/>
      <c r="BH35" s="56"/>
      <c r="BI35" s="56"/>
      <c r="BJ35" s="56"/>
      <c r="BK35" s="56"/>
      <c r="BL35" s="56"/>
      <c r="BM35" s="56"/>
      <c r="BN35" s="42"/>
      <c r="BO35" s="31"/>
    </row>
    <row r="36" spans="1:67" x14ac:dyDescent="0.25">
      <c r="A36" s="6" t="str">
        <f>_xlfn.TEXTJOIN(0,FALSE,"0x",DEC2HEX(31*8,3))</f>
        <v>0x00F8</v>
      </c>
      <c r="B36" s="66"/>
      <c r="C36" s="65"/>
      <c r="D36" s="65"/>
      <c r="E36" s="65"/>
      <c r="F36" s="65"/>
      <c r="G36" s="65"/>
      <c r="H36" s="65"/>
      <c r="I36" s="65"/>
      <c r="J36" s="64"/>
      <c r="K36" s="65"/>
      <c r="L36" s="65"/>
      <c r="M36" s="65"/>
      <c r="N36" s="65"/>
      <c r="O36" s="65"/>
      <c r="P36" s="65"/>
      <c r="Q36" s="65"/>
      <c r="R36" s="64"/>
      <c r="S36" s="65"/>
      <c r="T36" s="65"/>
      <c r="U36" s="65"/>
      <c r="V36" s="65"/>
      <c r="W36" s="65"/>
      <c r="X36" s="65"/>
      <c r="Y36" s="65"/>
      <c r="Z36" s="64"/>
      <c r="AA36" s="65"/>
      <c r="AB36" s="65"/>
      <c r="AC36" s="65"/>
      <c r="AD36" s="65"/>
      <c r="AE36" s="65"/>
      <c r="AF36" s="65"/>
      <c r="AG36" s="65"/>
      <c r="AH36" s="64"/>
      <c r="AI36" s="65"/>
      <c r="AJ36" s="65"/>
      <c r="AK36" s="65"/>
      <c r="AL36" s="65"/>
      <c r="AM36" s="65"/>
      <c r="AN36" s="65"/>
      <c r="AO36" s="65"/>
      <c r="AP36" s="64"/>
      <c r="AQ36" s="65"/>
      <c r="AR36" s="65"/>
      <c r="AS36" s="65"/>
      <c r="AT36" s="65"/>
      <c r="AU36" s="65"/>
      <c r="AV36" s="65"/>
      <c r="AW36" s="65"/>
      <c r="AX36" s="64"/>
      <c r="AY36" s="65"/>
      <c r="AZ36" s="65"/>
      <c r="BA36" s="65"/>
      <c r="BB36" s="65"/>
      <c r="BC36" s="65"/>
      <c r="BD36" s="65"/>
      <c r="BE36" s="65"/>
      <c r="BF36" s="64"/>
      <c r="BG36" s="65"/>
      <c r="BH36" s="65"/>
      <c r="BI36" s="65"/>
      <c r="BJ36" s="65"/>
      <c r="BK36" s="65"/>
      <c r="BL36" s="65"/>
      <c r="BM36" s="65"/>
      <c r="BN36" s="43"/>
      <c r="BO36" s="31"/>
    </row>
    <row r="37" spans="1:67" ht="15.75" customHeight="1" x14ac:dyDescent="0.25">
      <c r="A37" s="8" t="str">
        <f>_xlfn.TEXTJOIN(0,FALSE,"0x",DEC2HEX(32*8,3))</f>
        <v>0x0100</v>
      </c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1"/>
      <c r="BN37" s="35" t="s">
        <v>155</v>
      </c>
      <c r="BO37" s="33"/>
    </row>
    <row r="38" spans="1:67" ht="15.75" customHeight="1" x14ac:dyDescent="0.25">
      <c r="A38" s="8" t="s">
        <v>138</v>
      </c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4"/>
      <c r="BN38" s="36"/>
      <c r="BO38" s="34"/>
    </row>
    <row r="39" spans="1:67" ht="15.75" customHeight="1" x14ac:dyDescent="0.25">
      <c r="A39" s="8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4"/>
      <c r="BN39" s="36"/>
      <c r="BO39" s="34"/>
    </row>
    <row r="40" spans="1:67" ht="15.75" customHeight="1" x14ac:dyDescent="0.25">
      <c r="A40" s="8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4"/>
      <c r="BN40" s="36"/>
      <c r="BO40" s="34"/>
    </row>
    <row r="41" spans="1:67" ht="15.75" customHeight="1" x14ac:dyDescent="0.25">
      <c r="A41" s="8" t="s">
        <v>138</v>
      </c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4"/>
      <c r="BN41" s="36"/>
      <c r="BO41" s="34"/>
    </row>
    <row r="42" spans="1:67" ht="15.75" customHeight="1" x14ac:dyDescent="0.25">
      <c r="A42" s="8" t="str">
        <f>_xlfn.TEXTJOIN(0,FALSE,"0x",DEC2HEX(287*8,3))</f>
        <v>0x08F8</v>
      </c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7"/>
      <c r="BN42" s="37"/>
      <c r="BO42" s="34"/>
    </row>
    <row r="43" spans="1:67" ht="15.75" customHeight="1" x14ac:dyDescent="0.25">
      <c r="A43" s="8"/>
      <c r="B43" s="105">
        <v>0</v>
      </c>
      <c r="C43" s="105"/>
      <c r="D43" s="105"/>
      <c r="E43" s="105"/>
      <c r="F43" s="105"/>
      <c r="G43" s="105"/>
      <c r="H43" s="105"/>
      <c r="I43" s="105"/>
      <c r="J43" s="105">
        <v>1</v>
      </c>
      <c r="K43" s="105"/>
      <c r="L43" s="105"/>
      <c r="M43" s="105"/>
      <c r="N43" s="105"/>
      <c r="O43" s="105"/>
      <c r="P43" s="105"/>
      <c r="Q43" s="105"/>
      <c r="R43" s="105">
        <v>2</v>
      </c>
      <c r="S43" s="105"/>
      <c r="T43" s="105"/>
      <c r="U43" s="105"/>
      <c r="V43" s="105"/>
      <c r="W43" s="105"/>
      <c r="X43" s="105"/>
      <c r="Y43" s="105"/>
      <c r="Z43" s="105">
        <v>3</v>
      </c>
      <c r="AA43" s="105"/>
      <c r="AB43" s="105"/>
      <c r="AC43" s="105"/>
      <c r="AD43" s="105"/>
      <c r="AE43" s="105"/>
      <c r="AF43" s="105"/>
      <c r="AG43" s="105"/>
      <c r="AH43" s="105">
        <v>4</v>
      </c>
      <c r="AI43" s="105"/>
      <c r="AJ43" s="105"/>
      <c r="AK43" s="105"/>
      <c r="AL43" s="105"/>
      <c r="AM43" s="105"/>
      <c r="AN43" s="105"/>
      <c r="AO43" s="105"/>
      <c r="AP43" s="105">
        <v>5</v>
      </c>
      <c r="AQ43" s="105"/>
      <c r="AR43" s="105"/>
      <c r="AS43" s="105"/>
      <c r="AT43" s="105"/>
      <c r="AU43" s="105"/>
      <c r="AV43" s="105"/>
      <c r="AW43" s="105"/>
      <c r="AX43" s="105">
        <v>6</v>
      </c>
      <c r="AY43" s="105"/>
      <c r="AZ43" s="105"/>
      <c r="BA43" s="105"/>
      <c r="BB43" s="105"/>
      <c r="BC43" s="105"/>
      <c r="BD43" s="105"/>
      <c r="BE43" s="105"/>
      <c r="BF43" s="105">
        <v>7</v>
      </c>
      <c r="BG43" s="105"/>
      <c r="BH43" s="105"/>
      <c r="BI43" s="105"/>
      <c r="BJ43" s="105"/>
      <c r="BK43" s="105"/>
      <c r="BL43" s="105"/>
      <c r="BM43" s="105"/>
      <c r="BN43" s="29"/>
      <c r="BO43" s="5"/>
    </row>
    <row r="44" spans="1:67" ht="15.75" customHeight="1" x14ac:dyDescent="0.25">
      <c r="B44" s="102">
        <v>8</v>
      </c>
      <c r="C44" s="102"/>
      <c r="D44" s="102"/>
      <c r="E44" s="102"/>
      <c r="F44" s="102"/>
      <c r="G44" s="102"/>
      <c r="H44" s="102"/>
      <c r="I44" s="102"/>
      <c r="J44" s="102">
        <v>9</v>
      </c>
      <c r="K44" s="102"/>
      <c r="L44" s="102"/>
      <c r="M44" s="102"/>
      <c r="N44" s="102"/>
      <c r="O44" s="102"/>
      <c r="P44" s="102"/>
      <c r="Q44" s="102"/>
      <c r="R44" s="102" t="s">
        <v>146</v>
      </c>
      <c r="S44" s="102"/>
      <c r="T44" s="102"/>
      <c r="U44" s="102"/>
      <c r="V44" s="102"/>
      <c r="W44" s="102"/>
      <c r="X44" s="102"/>
      <c r="Y44" s="102"/>
      <c r="Z44" s="102" t="s">
        <v>147</v>
      </c>
      <c r="AA44" s="102"/>
      <c r="AB44" s="102"/>
      <c r="AC44" s="102"/>
      <c r="AD44" s="102"/>
      <c r="AE44" s="102"/>
      <c r="AF44" s="102"/>
      <c r="AG44" s="102"/>
      <c r="AH44" s="102" t="s">
        <v>148</v>
      </c>
      <c r="AI44" s="102"/>
      <c r="AJ44" s="102"/>
      <c r="AK44" s="102"/>
      <c r="AL44" s="102"/>
      <c r="AM44" s="102"/>
      <c r="AN44" s="102"/>
      <c r="AO44" s="102"/>
      <c r="AP44" s="102" t="s">
        <v>149</v>
      </c>
      <c r="AQ44" s="102"/>
      <c r="AR44" s="102"/>
      <c r="AS44" s="102"/>
      <c r="AT44" s="102"/>
      <c r="AU44" s="102"/>
      <c r="AV44" s="102"/>
      <c r="AW44" s="102"/>
      <c r="AX44" s="102" t="s">
        <v>150</v>
      </c>
      <c r="AY44" s="102"/>
      <c r="AZ44" s="102"/>
      <c r="BA44" s="102"/>
      <c r="BB44" s="102"/>
      <c r="BC44" s="102"/>
      <c r="BD44" s="102"/>
      <c r="BE44" s="102"/>
      <c r="BF44" s="102" t="s">
        <v>151</v>
      </c>
      <c r="BG44" s="102"/>
      <c r="BH44" s="102"/>
      <c r="BI44" s="102"/>
      <c r="BJ44" s="102"/>
      <c r="BK44" s="102"/>
      <c r="BL44" s="102"/>
      <c r="BM44" s="102"/>
    </row>
  </sheetData>
  <mergeCells count="298">
    <mergeCell ref="BO9:BO16"/>
    <mergeCell ref="B43:I43"/>
    <mergeCell ref="J43:Q43"/>
    <mergeCell ref="R43:Y43"/>
    <mergeCell ref="Z43:AG43"/>
    <mergeCell ref="AH43:AO43"/>
    <mergeCell ref="AP43:AW43"/>
    <mergeCell ref="AX43:BE43"/>
    <mergeCell ref="BF43:BM43"/>
    <mergeCell ref="AH16:AO16"/>
    <mergeCell ref="AP16:AW16"/>
    <mergeCell ref="J15:Q15"/>
    <mergeCell ref="B15:I15"/>
    <mergeCell ref="AP15:AW15"/>
    <mergeCell ref="AH14:AO14"/>
    <mergeCell ref="AH15:AO15"/>
    <mergeCell ref="BF22:BM22"/>
    <mergeCell ref="BF23:BM23"/>
    <mergeCell ref="AP23:AW23"/>
    <mergeCell ref="AP22:AW22"/>
    <mergeCell ref="AX21:BE21"/>
    <mergeCell ref="AX22:BE22"/>
    <mergeCell ref="AP19:AW19"/>
    <mergeCell ref="BF17:BM17"/>
    <mergeCell ref="B44:I44"/>
    <mergeCell ref="J44:Q44"/>
    <mergeCell ref="R44:Y44"/>
    <mergeCell ref="Z44:AG44"/>
    <mergeCell ref="AH44:AO44"/>
    <mergeCell ref="AP44:AW44"/>
    <mergeCell ref="AX44:BE44"/>
    <mergeCell ref="BF44:BM44"/>
    <mergeCell ref="J17:Q17"/>
    <mergeCell ref="AP17:AW17"/>
    <mergeCell ref="AH17:AO17"/>
    <mergeCell ref="BF26:BM26"/>
    <mergeCell ref="AX25:BE25"/>
    <mergeCell ref="AX26:BE26"/>
    <mergeCell ref="AX24:BE24"/>
    <mergeCell ref="BF25:BM25"/>
    <mergeCell ref="BF24:BM24"/>
    <mergeCell ref="AH18:AO18"/>
    <mergeCell ref="AP18:AW18"/>
    <mergeCell ref="AH21:AO21"/>
    <mergeCell ref="AH20:AO20"/>
    <mergeCell ref="AP20:AW20"/>
    <mergeCell ref="AP21:AW21"/>
    <mergeCell ref="BF21:BM21"/>
    <mergeCell ref="B7:I7"/>
    <mergeCell ref="Z7:AG7"/>
    <mergeCell ref="R5:Y5"/>
    <mergeCell ref="R6:Y6"/>
    <mergeCell ref="Z5:AG5"/>
    <mergeCell ref="R8:Y8"/>
    <mergeCell ref="R7:Y7"/>
    <mergeCell ref="Z6:AG6"/>
    <mergeCell ref="B13:I13"/>
    <mergeCell ref="J12:Q12"/>
    <mergeCell ref="J7:Q7"/>
    <mergeCell ref="J8:Q8"/>
    <mergeCell ref="B8:I8"/>
    <mergeCell ref="B11:I11"/>
    <mergeCell ref="J11:Q11"/>
    <mergeCell ref="Z8:AG8"/>
    <mergeCell ref="J6:Q6"/>
    <mergeCell ref="B12:I12"/>
    <mergeCell ref="B9:I9"/>
    <mergeCell ref="AX10:BE10"/>
    <mergeCell ref="BF10:BM10"/>
    <mergeCell ref="AH8:AO8"/>
    <mergeCell ref="AP7:AW7"/>
    <mergeCell ref="AP6:AW6"/>
    <mergeCell ref="R4:Y4"/>
    <mergeCell ref="B21:I21"/>
    <mergeCell ref="J21:Q21"/>
    <mergeCell ref="Z20:AG20"/>
    <mergeCell ref="R20:Y20"/>
    <mergeCell ref="B20:I20"/>
    <mergeCell ref="J20:Q20"/>
    <mergeCell ref="Z16:AG16"/>
    <mergeCell ref="B4:I4"/>
    <mergeCell ref="Z4:AG4"/>
    <mergeCell ref="B5:I5"/>
    <mergeCell ref="J5:Q5"/>
    <mergeCell ref="J4:Q4"/>
    <mergeCell ref="J13:Q13"/>
    <mergeCell ref="R13:Y13"/>
    <mergeCell ref="J19:Q19"/>
    <mergeCell ref="J18:Q18"/>
    <mergeCell ref="Z19:AG19"/>
    <mergeCell ref="B6:I6"/>
    <mergeCell ref="AX5:BE5"/>
    <mergeCell ref="AX7:BE7"/>
    <mergeCell ref="AX6:BE6"/>
    <mergeCell ref="AP8:AW8"/>
    <mergeCell ref="AX4:BE4"/>
    <mergeCell ref="BF4:BM4"/>
    <mergeCell ref="BF6:BM6"/>
    <mergeCell ref="BF5:BM5"/>
    <mergeCell ref="BF7:BM7"/>
    <mergeCell ref="BF18:BM18"/>
    <mergeCell ref="BF19:BM19"/>
    <mergeCell ref="AX18:BE18"/>
    <mergeCell ref="BF16:BM16"/>
    <mergeCell ref="BF20:BM20"/>
    <mergeCell ref="BF12:BM12"/>
    <mergeCell ref="BF13:BM13"/>
    <mergeCell ref="BF14:BM14"/>
    <mergeCell ref="BF15:BM15"/>
    <mergeCell ref="AX12:BE12"/>
    <mergeCell ref="AX13:BE13"/>
    <mergeCell ref="AX14:BE14"/>
    <mergeCell ref="AX15:BE15"/>
    <mergeCell ref="AX19:BE19"/>
    <mergeCell ref="AH7:AO7"/>
    <mergeCell ref="AH6:AO6"/>
    <mergeCell ref="AP5:AW5"/>
    <mergeCell ref="AP4:AW4"/>
    <mergeCell ref="AH5:AO5"/>
    <mergeCell ref="AH4:AO4"/>
    <mergeCell ref="AH19:AO19"/>
    <mergeCell ref="AH26:AO26"/>
    <mergeCell ref="AH25:AO25"/>
    <mergeCell ref="AP25:AW25"/>
    <mergeCell ref="AP24:AW24"/>
    <mergeCell ref="R25:Y25"/>
    <mergeCell ref="R12:Y12"/>
    <mergeCell ref="Z12:AG12"/>
    <mergeCell ref="AP13:AW13"/>
    <mergeCell ref="AP12:AW12"/>
    <mergeCell ref="AH12:AO12"/>
    <mergeCell ref="Z13:AG13"/>
    <mergeCell ref="R23:Y23"/>
    <mergeCell ref="R24:Y24"/>
    <mergeCell ref="Z24:AG24"/>
    <mergeCell ref="AP14:AW14"/>
    <mergeCell ref="Z21:AG21"/>
    <mergeCell ref="R21:Y21"/>
    <mergeCell ref="R18:Y18"/>
    <mergeCell ref="R16:Y16"/>
    <mergeCell ref="Z15:AG15"/>
    <mergeCell ref="Z18:AG18"/>
    <mergeCell ref="R19:Y19"/>
    <mergeCell ref="R17:Y17"/>
    <mergeCell ref="Z17:AG17"/>
    <mergeCell ref="R15:Y15"/>
    <mergeCell ref="B23:I23"/>
    <mergeCell ref="B24:I24"/>
    <mergeCell ref="B22:I22"/>
    <mergeCell ref="B25:I25"/>
    <mergeCell ref="J22:Q22"/>
    <mergeCell ref="R22:Y22"/>
    <mergeCell ref="J9:Q9"/>
    <mergeCell ref="R9:Y9"/>
    <mergeCell ref="Z9:AG9"/>
    <mergeCell ref="B10:I10"/>
    <mergeCell ref="J10:Q10"/>
    <mergeCell ref="R10:Y10"/>
    <mergeCell ref="Z10:AG10"/>
    <mergeCell ref="Z11:AG11"/>
    <mergeCell ref="R11:Y11"/>
    <mergeCell ref="B19:I19"/>
    <mergeCell ref="B16:I16"/>
    <mergeCell ref="B18:I18"/>
    <mergeCell ref="B17:I17"/>
    <mergeCell ref="J14:Q14"/>
    <mergeCell ref="B14:I14"/>
    <mergeCell ref="Z14:AG14"/>
    <mergeCell ref="R14:Y14"/>
    <mergeCell ref="J16:Q16"/>
    <mergeCell ref="J24:Q24"/>
    <mergeCell ref="J27:Q27"/>
    <mergeCell ref="J26:Q26"/>
    <mergeCell ref="J25:Q25"/>
    <mergeCell ref="J23:Q23"/>
    <mergeCell ref="AX8:BE8"/>
    <mergeCell ref="BF8:BM8"/>
    <mergeCell ref="Z22:AG22"/>
    <mergeCell ref="Z23:AG23"/>
    <mergeCell ref="Z26:AG26"/>
    <mergeCell ref="AH9:AO9"/>
    <mergeCell ref="AP9:AW9"/>
    <mergeCell ref="AX9:BE9"/>
    <mergeCell ref="BF9:BM9"/>
    <mergeCell ref="AH10:AO10"/>
    <mergeCell ref="AP10:AW10"/>
    <mergeCell ref="BF11:BM11"/>
    <mergeCell ref="AX11:BE11"/>
    <mergeCell ref="AP11:AW11"/>
    <mergeCell ref="AH11:AO11"/>
    <mergeCell ref="AH22:AO22"/>
    <mergeCell ref="AH24:AO24"/>
    <mergeCell ref="AH23:AO23"/>
    <mergeCell ref="Z25:AG25"/>
    <mergeCell ref="B28:I28"/>
    <mergeCell ref="R29:Y29"/>
    <mergeCell ref="R28:Y28"/>
    <mergeCell ref="B27:I27"/>
    <mergeCell ref="B26:I26"/>
    <mergeCell ref="AH27:AO27"/>
    <mergeCell ref="AH29:AO29"/>
    <mergeCell ref="Z28:AG28"/>
    <mergeCell ref="Z29:AG29"/>
    <mergeCell ref="AH28:AO28"/>
    <mergeCell ref="Z27:AG27"/>
    <mergeCell ref="J28:Q28"/>
    <mergeCell ref="R27:Y27"/>
    <mergeCell ref="R26:Y26"/>
    <mergeCell ref="BF27:BM27"/>
    <mergeCell ref="BF28:BM28"/>
    <mergeCell ref="BF30:BM30"/>
    <mergeCell ref="AP29:AW29"/>
    <mergeCell ref="AP28:AW28"/>
    <mergeCell ref="AP30:AW30"/>
    <mergeCell ref="AX30:BE30"/>
    <mergeCell ref="AX27:BE27"/>
    <mergeCell ref="AX28:BE28"/>
    <mergeCell ref="AP27:AW27"/>
    <mergeCell ref="B35:I35"/>
    <mergeCell ref="J34:Q34"/>
    <mergeCell ref="B34:I34"/>
    <mergeCell ref="J33:Q33"/>
    <mergeCell ref="R35:Y35"/>
    <mergeCell ref="B30:I30"/>
    <mergeCell ref="AX29:BE29"/>
    <mergeCell ref="BF29:BM29"/>
    <mergeCell ref="J29:Q29"/>
    <mergeCell ref="B29:I29"/>
    <mergeCell ref="B33:I33"/>
    <mergeCell ref="R30:Y30"/>
    <mergeCell ref="AH30:AO30"/>
    <mergeCell ref="Z30:AG30"/>
    <mergeCell ref="AH35:AO35"/>
    <mergeCell ref="AH32:AO32"/>
    <mergeCell ref="AH34:AO34"/>
    <mergeCell ref="AH33:AO33"/>
    <mergeCell ref="J30:Q30"/>
    <mergeCell ref="B32:I32"/>
    <mergeCell ref="Z35:AG35"/>
    <mergeCell ref="R34:Y34"/>
    <mergeCell ref="Z34:AG34"/>
    <mergeCell ref="BF35:BM35"/>
    <mergeCell ref="BF34:BM34"/>
    <mergeCell ref="AP34:AW34"/>
    <mergeCell ref="AX34:BE34"/>
    <mergeCell ref="R36:Y36"/>
    <mergeCell ref="Z31:AG31"/>
    <mergeCell ref="R31:Y31"/>
    <mergeCell ref="AP31:AW31"/>
    <mergeCell ref="AX31:BE31"/>
    <mergeCell ref="B36:I36"/>
    <mergeCell ref="B31:I31"/>
    <mergeCell ref="R33:Y33"/>
    <mergeCell ref="Z33:AG33"/>
    <mergeCell ref="AH31:AO31"/>
    <mergeCell ref="AH36:AO36"/>
    <mergeCell ref="AX23:BE23"/>
    <mergeCell ref="BF31:BM31"/>
    <mergeCell ref="Z32:AG32"/>
    <mergeCell ref="J32:Q32"/>
    <mergeCell ref="R32:Y32"/>
    <mergeCell ref="BF32:BM32"/>
    <mergeCell ref="AX32:BE32"/>
    <mergeCell ref="AP32:AW32"/>
    <mergeCell ref="AP36:AW36"/>
    <mergeCell ref="AP35:AW35"/>
    <mergeCell ref="AX33:BE33"/>
    <mergeCell ref="J31:Q31"/>
    <mergeCell ref="AP33:AW33"/>
    <mergeCell ref="BF33:BM33"/>
    <mergeCell ref="J35:Q35"/>
    <mergeCell ref="AX35:BE35"/>
    <mergeCell ref="AX36:BE36"/>
    <mergeCell ref="Z36:AG36"/>
    <mergeCell ref="BN37:BN42"/>
    <mergeCell ref="B1:BM2"/>
    <mergeCell ref="BQ17:BR17"/>
    <mergeCell ref="BQ18:BR18"/>
    <mergeCell ref="BN5:BN8"/>
    <mergeCell ref="BN9:BN16"/>
    <mergeCell ref="BN17:BN36"/>
    <mergeCell ref="BQ9:BR9"/>
    <mergeCell ref="BQ10:BR10"/>
    <mergeCell ref="BQ11:BR11"/>
    <mergeCell ref="BQ12:BR12"/>
    <mergeCell ref="BQ13:BR13"/>
    <mergeCell ref="BQ14:BR14"/>
    <mergeCell ref="BQ15:BR15"/>
    <mergeCell ref="BQ16:BR16"/>
    <mergeCell ref="BQ8:BR8"/>
    <mergeCell ref="AX17:BE17"/>
    <mergeCell ref="AP26:AW26"/>
    <mergeCell ref="AX16:BE16"/>
    <mergeCell ref="AX20:BE20"/>
    <mergeCell ref="AH13:AO13"/>
    <mergeCell ref="BP9:BP16"/>
    <mergeCell ref="BF36:BM36"/>
    <mergeCell ref="J36:Q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85" zoomScaleNormal="85" workbookViewId="0">
      <selection activeCell="F43" sqref="F43"/>
    </sheetView>
  </sheetViews>
  <sheetFormatPr defaultColWidth="14.42578125" defaultRowHeight="15.75" customHeight="1" x14ac:dyDescent="0.2"/>
  <cols>
    <col min="1" max="1" width="11.85546875" customWidth="1"/>
  </cols>
  <sheetData>
    <row r="1" spans="1:10" ht="15.75" customHeight="1" x14ac:dyDescent="0.2">
      <c r="A1" s="28"/>
      <c r="B1" s="110" t="s">
        <v>143</v>
      </c>
      <c r="C1" s="110"/>
      <c r="D1" s="110"/>
      <c r="E1" s="110"/>
      <c r="F1" s="110"/>
      <c r="G1" s="110"/>
      <c r="H1" s="110"/>
      <c r="I1" s="110"/>
    </row>
    <row r="2" spans="1:10" ht="15.75" customHeight="1" x14ac:dyDescent="0.2">
      <c r="A2" s="4"/>
      <c r="B2" s="110"/>
      <c r="C2" s="110"/>
      <c r="D2" s="110"/>
      <c r="E2" s="110"/>
      <c r="F2" s="110"/>
      <c r="G2" s="110"/>
      <c r="H2" s="110"/>
      <c r="I2" s="110"/>
    </row>
    <row r="4" spans="1:10" ht="15.75" customHeight="1" x14ac:dyDescent="0.2">
      <c r="A4" s="106" t="s">
        <v>139</v>
      </c>
      <c r="B4" s="93"/>
      <c r="C4" s="93"/>
      <c r="D4" s="93"/>
      <c r="E4" s="93"/>
      <c r="F4" s="93"/>
      <c r="G4" s="93"/>
      <c r="H4" s="93"/>
      <c r="I4" s="93"/>
    </row>
    <row r="6" spans="1:10" x14ac:dyDescent="0.25">
      <c r="A6" s="2"/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3" t="s">
        <v>7</v>
      </c>
    </row>
    <row r="7" spans="1:10" s="4" customFormat="1" ht="15.75" customHeight="1" x14ac:dyDescent="0.25">
      <c r="A7" s="6" t="str">
        <f>_xlfn.TEXTJOIN(0,FALSE,"0x",DEC2HEX(0*8,3))</f>
        <v>0x0000</v>
      </c>
      <c r="B7" s="19"/>
      <c r="C7" s="20"/>
      <c r="D7" s="20"/>
      <c r="E7" s="20"/>
      <c r="F7" s="20"/>
      <c r="G7" s="20"/>
      <c r="H7" s="20"/>
      <c r="I7" s="21"/>
      <c r="J7" s="107" t="s">
        <v>140</v>
      </c>
    </row>
    <row r="8" spans="1:10" s="4" customFormat="1" ht="15.75" customHeight="1" x14ac:dyDescent="0.25">
      <c r="A8" s="6" t="str">
        <f>_xlfn.TEXTJOIN(0,FALSE,"0x",DEC2HEX(1*8,3))</f>
        <v>0x0008</v>
      </c>
      <c r="B8" s="22"/>
      <c r="C8" s="23"/>
      <c r="D8" s="23"/>
      <c r="E8" s="23"/>
      <c r="F8" s="23"/>
      <c r="G8" s="23"/>
      <c r="H8" s="23"/>
      <c r="I8" s="24"/>
      <c r="J8" s="108"/>
    </row>
    <row r="9" spans="1:10" ht="15.75" customHeight="1" x14ac:dyDescent="0.25">
      <c r="A9" s="8" t="s">
        <v>138</v>
      </c>
      <c r="B9" s="22"/>
      <c r="C9" s="23"/>
      <c r="D9" s="23"/>
      <c r="E9" s="23"/>
      <c r="F9" s="23"/>
      <c r="G9" s="23"/>
      <c r="H9" s="23"/>
      <c r="I9" s="24"/>
      <c r="J9" s="108"/>
    </row>
    <row r="10" spans="1:10" ht="15.75" customHeight="1" x14ac:dyDescent="0.25">
      <c r="A10" s="8"/>
      <c r="B10" s="22"/>
      <c r="C10" s="23"/>
      <c r="D10" s="23"/>
      <c r="E10" s="23"/>
      <c r="F10" s="23"/>
      <c r="G10" s="23"/>
      <c r="H10" s="23"/>
      <c r="I10" s="24"/>
      <c r="J10" s="108"/>
    </row>
    <row r="11" spans="1:10" ht="15.75" customHeight="1" x14ac:dyDescent="0.25">
      <c r="A11" s="8"/>
      <c r="B11" s="22"/>
      <c r="C11" s="23"/>
      <c r="D11" s="23"/>
      <c r="E11" s="23"/>
      <c r="F11" s="23"/>
      <c r="G11" s="23"/>
      <c r="H11" s="23"/>
      <c r="I11" s="24"/>
      <c r="J11" s="108"/>
    </row>
    <row r="12" spans="1:10" ht="15.75" customHeight="1" x14ac:dyDescent="0.25">
      <c r="A12" s="8" t="s">
        <v>138</v>
      </c>
      <c r="B12" s="22"/>
      <c r="C12" s="23"/>
      <c r="D12" s="23"/>
      <c r="E12" s="23"/>
      <c r="F12" s="23"/>
      <c r="G12" s="23"/>
      <c r="H12" s="23"/>
      <c r="I12" s="24"/>
      <c r="J12" s="108"/>
    </row>
    <row r="13" spans="1:10" s="4" customFormat="1" ht="15.75" customHeight="1" x14ac:dyDescent="0.25">
      <c r="A13" s="8" t="str">
        <f>_xlfn.TEXTJOIN(0,FALSE,"0x",DEC2HEX(126*8,3))</f>
        <v>0x03F0</v>
      </c>
      <c r="B13" s="22"/>
      <c r="C13" s="23"/>
      <c r="D13" s="23"/>
      <c r="E13" s="23"/>
      <c r="F13" s="23"/>
      <c r="G13" s="23"/>
      <c r="H13" s="23"/>
      <c r="I13" s="24"/>
      <c r="J13" s="108"/>
    </row>
    <row r="14" spans="1:10" ht="15.75" customHeight="1" x14ac:dyDescent="0.25">
      <c r="A14" s="8" t="str">
        <f>_xlfn.TEXTJOIN(0,FALSE,"0x",DEC2HEX(127*8,3))</f>
        <v>0x03F8</v>
      </c>
      <c r="B14" s="25"/>
      <c r="C14" s="26"/>
      <c r="D14" s="26"/>
      <c r="E14" s="26"/>
      <c r="F14" s="26"/>
      <c r="G14" s="26"/>
      <c r="H14" s="26"/>
      <c r="I14" s="27"/>
      <c r="J14" s="109"/>
    </row>
    <row r="15" spans="1:10" ht="15.75" customHeight="1" x14ac:dyDescent="0.25">
      <c r="A15" s="8" t="str">
        <f>_xlfn.TEXTJOIN(0,FALSE,"0x",DEC2HEX(128*8,3))</f>
        <v>0x0400</v>
      </c>
    </row>
  </sheetData>
  <mergeCells count="3">
    <mergeCell ref="A4:I4"/>
    <mergeCell ref="J7:J14"/>
    <mergeCell ref="B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zoomScale="85" zoomScaleNormal="85" workbookViewId="0">
      <selection activeCell="L11" sqref="L11"/>
    </sheetView>
  </sheetViews>
  <sheetFormatPr defaultColWidth="14.42578125" defaultRowHeight="15.75" customHeight="1" x14ac:dyDescent="0.2"/>
  <cols>
    <col min="1" max="1" width="11.85546875" style="4" customWidth="1"/>
    <col min="2" max="16384" width="14.42578125" style="4"/>
  </cols>
  <sheetData>
    <row r="1" spans="1:10" ht="15.75" customHeight="1" x14ac:dyDescent="0.2">
      <c r="A1" s="28"/>
      <c r="B1" s="38" t="s">
        <v>141</v>
      </c>
      <c r="C1" s="38"/>
      <c r="D1" s="38"/>
      <c r="E1" s="38"/>
      <c r="F1" s="38"/>
      <c r="G1" s="38"/>
      <c r="H1" s="38"/>
      <c r="I1" s="38"/>
    </row>
    <row r="2" spans="1:10" ht="15.75" customHeight="1" x14ac:dyDescent="0.2">
      <c r="B2" s="38"/>
      <c r="C2" s="38"/>
      <c r="D2" s="38"/>
      <c r="E2" s="38"/>
      <c r="F2" s="38"/>
      <c r="G2" s="38"/>
      <c r="H2" s="38"/>
      <c r="I2" s="38"/>
    </row>
    <row r="4" spans="1:10" ht="15.75" customHeight="1" x14ac:dyDescent="0.2">
      <c r="A4" s="106" t="s">
        <v>139</v>
      </c>
      <c r="B4" s="93"/>
      <c r="C4" s="93"/>
      <c r="D4" s="93"/>
      <c r="E4" s="93"/>
      <c r="F4" s="93"/>
      <c r="G4" s="93"/>
      <c r="H4" s="93"/>
      <c r="I4" s="93"/>
    </row>
    <row r="6" spans="1:10" x14ac:dyDescent="0.25">
      <c r="A6" s="3"/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</row>
    <row r="7" spans="1:10" ht="15.75" customHeight="1" x14ac:dyDescent="0.25">
      <c r="A7" s="6" t="str">
        <f>_xlfn.TEXTJOIN(0,FALSE,"0x",DEC2HEX(0*8,4))</f>
        <v>0x00000</v>
      </c>
      <c r="B7" s="19"/>
      <c r="C7" s="20"/>
      <c r="D7" s="20"/>
      <c r="E7" s="20"/>
      <c r="F7" s="20"/>
      <c r="G7" s="20"/>
      <c r="H7" s="20"/>
      <c r="I7" s="21"/>
      <c r="J7" s="107" t="s">
        <v>142</v>
      </c>
    </row>
    <row r="8" spans="1:10" ht="15.75" customHeight="1" x14ac:dyDescent="0.25">
      <c r="A8" s="6" t="str">
        <f>_xlfn.TEXTJOIN(0,FALSE,"0x",DEC2HEX(1*8,4))</f>
        <v>0x00008</v>
      </c>
      <c r="B8" s="22"/>
      <c r="C8" s="23"/>
      <c r="D8" s="23"/>
      <c r="E8" s="23"/>
      <c r="F8" s="23"/>
      <c r="G8" s="23"/>
      <c r="H8" s="23"/>
      <c r="I8" s="24"/>
      <c r="J8" s="108"/>
    </row>
    <row r="9" spans="1:10" ht="15.75" customHeight="1" x14ac:dyDescent="0.25">
      <c r="A9" s="8" t="s">
        <v>138</v>
      </c>
      <c r="B9" s="22"/>
      <c r="C9" s="23"/>
      <c r="D9" s="23"/>
      <c r="E9" s="23"/>
      <c r="F9" s="23"/>
      <c r="G9" s="23"/>
      <c r="H9" s="23"/>
      <c r="I9" s="24"/>
      <c r="J9" s="108"/>
    </row>
    <row r="10" spans="1:10" ht="15.75" customHeight="1" x14ac:dyDescent="0.25">
      <c r="A10" s="8"/>
      <c r="B10" s="22"/>
      <c r="C10" s="23"/>
      <c r="D10" s="23"/>
      <c r="E10" s="23"/>
      <c r="F10" s="23"/>
      <c r="G10" s="23"/>
      <c r="H10" s="23"/>
      <c r="I10" s="24"/>
      <c r="J10" s="108"/>
    </row>
    <row r="11" spans="1:10" ht="15.75" customHeight="1" x14ac:dyDescent="0.25">
      <c r="A11" s="8"/>
      <c r="B11" s="22"/>
      <c r="C11" s="23"/>
      <c r="D11" s="23"/>
      <c r="E11" s="23"/>
      <c r="F11" s="23"/>
      <c r="G11" s="23"/>
      <c r="H11" s="23"/>
      <c r="I11" s="24"/>
      <c r="J11" s="108"/>
    </row>
    <row r="12" spans="1:10" ht="15.75" customHeight="1" x14ac:dyDescent="0.25">
      <c r="A12" s="8" t="s">
        <v>138</v>
      </c>
      <c r="B12" s="22"/>
      <c r="C12" s="23"/>
      <c r="D12" s="23"/>
      <c r="E12" s="23"/>
      <c r="F12" s="23"/>
      <c r="G12" s="23"/>
      <c r="H12" s="23"/>
      <c r="I12" s="24"/>
      <c r="J12" s="108"/>
    </row>
    <row r="13" spans="1:10" ht="15.75" customHeight="1" x14ac:dyDescent="0.25">
      <c r="A13" s="8" t="str">
        <f>_xlfn.TEXTJOIN(0,FALSE,"0x",DEC2HEX(4094*8,4))</f>
        <v>0x07FF0</v>
      </c>
      <c r="B13" s="22"/>
      <c r="C13" s="23"/>
      <c r="D13" s="23"/>
      <c r="E13" s="23"/>
      <c r="F13" s="23"/>
      <c r="G13" s="23"/>
      <c r="H13" s="23"/>
      <c r="I13" s="24"/>
      <c r="J13" s="108"/>
    </row>
    <row r="14" spans="1:10" ht="15.75" customHeight="1" x14ac:dyDescent="0.25">
      <c r="A14" s="8" t="str">
        <f>_xlfn.TEXTJOIN(0,FALSE,"0x",DEC2HEX(4095*8,4))</f>
        <v>0x07FF8</v>
      </c>
      <c r="B14" s="25"/>
      <c r="C14" s="26"/>
      <c r="D14" s="26"/>
      <c r="E14" s="26"/>
      <c r="F14" s="26"/>
      <c r="G14" s="26"/>
      <c r="H14" s="26"/>
      <c r="I14" s="27"/>
      <c r="J14" s="109"/>
    </row>
    <row r="15" spans="1:10" ht="15.75" customHeight="1" x14ac:dyDescent="0.25">
      <c r="A15" s="8" t="str">
        <f>_xlfn.TEXTJOIN(0,FALSE,"0x",DEC2HEX(4096*8,4))</f>
        <v>0x08000</v>
      </c>
    </row>
  </sheetData>
  <mergeCells count="3">
    <mergeCell ref="A4:I4"/>
    <mergeCell ref="J7:J14"/>
    <mergeCell ref="B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SRAM (data memory)</vt:lpstr>
      <vt:lpstr>EEPROM ( non-volatile memory)</vt:lpstr>
      <vt:lpstr>FLASH (program memory)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Deleener</dc:creator>
  <cp:lastModifiedBy>Robin Deleener</cp:lastModifiedBy>
  <dcterms:created xsi:type="dcterms:W3CDTF">2017-01-03T11:38:25Z</dcterms:created>
  <dcterms:modified xsi:type="dcterms:W3CDTF">2022-02-03T15:31:17Z</dcterms:modified>
</cp:coreProperties>
</file>