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Sheet3 (2)" sheetId="4" r:id="rId1"/>
    <sheet name="Sheet5" sheetId="5" r:id="rId2"/>
    <sheet name="Sheet1" sheetId="1" r:id="rId3"/>
    <sheet name="Sheet2" sheetId="2" r:id="rId4"/>
    <sheet name="Sheet3" sheetId="3" r:id="rId5"/>
  </sheets>
  <definedNames>
    <definedName name="颜色1">"GET.CELL(38,Sheet3!$A$1)"</definedName>
  </definedNames>
  <calcPr calcId="152511"/>
</workbook>
</file>

<file path=xl/calcChain.xml><?xml version="1.0" encoding="utf-8"?>
<calcChain xmlns="http://schemas.openxmlformats.org/spreadsheetml/2006/main">
  <c r="U10" i="3" l="1"/>
  <c r="U11" i="3"/>
  <c r="U13" i="3"/>
  <c r="U14" i="3"/>
  <c r="U15" i="3"/>
  <c r="U17" i="3"/>
  <c r="U20" i="3"/>
  <c r="U23" i="3"/>
  <c r="U24" i="3"/>
  <c r="U27" i="3"/>
  <c r="U28" i="3"/>
  <c r="U30" i="3"/>
  <c r="U32" i="3"/>
  <c r="U35" i="3"/>
  <c r="U36" i="3"/>
  <c r="U37" i="3"/>
  <c r="U38" i="3"/>
  <c r="U40" i="3"/>
  <c r="U41" i="3"/>
  <c r="U42" i="3"/>
  <c r="U45" i="3"/>
  <c r="U46" i="3"/>
  <c r="U47" i="3"/>
  <c r="U49" i="3"/>
  <c r="U50" i="3"/>
  <c r="U51" i="3"/>
  <c r="U53" i="3"/>
  <c r="U4" i="3"/>
  <c r="U5" i="3"/>
  <c r="U7" i="3"/>
  <c r="U8" i="3"/>
  <c r="U3" i="3"/>
  <c r="I38" i="5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46" i="5"/>
  <c r="I46" i="5" s="1"/>
  <c r="H2" i="5"/>
  <c r="I2" i="5" s="1"/>
  <c r="H47" i="5"/>
  <c r="I47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6" i="5"/>
  <c r="I6" i="5" s="1"/>
  <c r="H48" i="5"/>
  <c r="I48" i="5" s="1"/>
  <c r="H35" i="5"/>
  <c r="I35" i="5" s="1"/>
  <c r="H36" i="5"/>
  <c r="I36" i="5" s="1"/>
  <c r="H7" i="5"/>
  <c r="I7" i="5" s="1"/>
  <c r="H37" i="5"/>
  <c r="I37" i="5" s="1"/>
  <c r="H49" i="5"/>
  <c r="I49" i="5" s="1"/>
  <c r="H38" i="5"/>
  <c r="H39" i="5"/>
  <c r="I39" i="5" s="1"/>
  <c r="H40" i="5"/>
  <c r="I40" i="5" s="1"/>
  <c r="H41" i="5"/>
  <c r="I41" i="5" s="1"/>
  <c r="H8" i="5"/>
  <c r="I8" i="5" s="1"/>
  <c r="H50" i="5"/>
  <c r="I50" i="5" s="1"/>
  <c r="H42" i="5"/>
  <c r="I42" i="5" s="1"/>
  <c r="H9" i="5"/>
  <c r="I9" i="5" s="1"/>
  <c r="H43" i="5"/>
  <c r="I43" i="5" s="1"/>
  <c r="H51" i="5"/>
  <c r="I51" i="5" s="1"/>
  <c r="H10" i="5"/>
  <c r="I10" i="5" s="1"/>
  <c r="H44" i="5"/>
  <c r="I44" i="5" s="1"/>
  <c r="H11" i="5"/>
  <c r="I11" i="5" s="1"/>
  <c r="H3" i="5"/>
  <c r="I3" i="5" s="1"/>
  <c r="H12" i="5"/>
  <c r="I12" i="5" s="1"/>
  <c r="H13" i="5"/>
  <c r="I13" i="5" s="1"/>
  <c r="H52" i="5"/>
  <c r="I52" i="5" s="1"/>
  <c r="H4" i="5"/>
  <c r="I4" i="5" s="1"/>
  <c r="H53" i="5"/>
  <c r="I53" i="5" s="1"/>
  <c r="H45" i="5"/>
  <c r="I45" i="5" s="1"/>
  <c r="H14" i="5"/>
  <c r="I14" i="5" s="1"/>
  <c r="U52" i="4"/>
  <c r="R52" i="4"/>
  <c r="O52" i="4"/>
  <c r="Q52" i="4" s="1"/>
  <c r="V5" i="4"/>
  <c r="W5" i="4" s="1"/>
  <c r="R5" i="4"/>
  <c r="O5" i="4"/>
  <c r="Q5" i="4" s="1"/>
  <c r="V22" i="4"/>
  <c r="X22" i="4" s="1"/>
  <c r="R22" i="4"/>
  <c r="O22" i="4"/>
  <c r="Q22" i="4" s="1"/>
  <c r="V7" i="4"/>
  <c r="AB7" i="4" s="1"/>
  <c r="R7" i="4"/>
  <c r="Q7" i="4"/>
  <c r="O7" i="4"/>
  <c r="V23" i="4"/>
  <c r="X23" i="4" s="1"/>
  <c r="R23" i="4"/>
  <c r="O23" i="4"/>
  <c r="Q23" i="4" s="1"/>
  <c r="X2" i="4"/>
  <c r="V2" i="4"/>
  <c r="W2" i="4" s="1"/>
  <c r="R2" i="4"/>
  <c r="O2" i="4"/>
  <c r="Q2" i="4" s="1"/>
  <c r="R8" i="4"/>
  <c r="O8" i="4"/>
  <c r="Q8" i="4" s="1"/>
  <c r="AB19" i="4"/>
  <c r="V19" i="4"/>
  <c r="AA19" i="4" s="1"/>
  <c r="R19" i="4"/>
  <c r="O19" i="4"/>
  <c r="Q19" i="4" s="1"/>
  <c r="AB10" i="4"/>
  <c r="AA10" i="4"/>
  <c r="AC10" i="4" s="1"/>
  <c r="W10" i="4"/>
  <c r="V10" i="4"/>
  <c r="X10" i="4" s="1"/>
  <c r="R10" i="4"/>
  <c r="O10" i="4"/>
  <c r="Q10" i="4" s="1"/>
  <c r="V1" i="4"/>
  <c r="X1" i="4" s="1"/>
  <c r="R1" i="4"/>
  <c r="O1" i="4"/>
  <c r="Q1" i="4" s="1"/>
  <c r="X50" i="4"/>
  <c r="W50" i="4"/>
  <c r="Y50" i="4" s="1"/>
  <c r="V50" i="4"/>
  <c r="AA50" i="4" s="1"/>
  <c r="R50" i="4"/>
  <c r="O50" i="4"/>
  <c r="Q50" i="4" s="1"/>
  <c r="V29" i="4"/>
  <c r="AB29" i="4" s="1"/>
  <c r="R29" i="4"/>
  <c r="O29" i="4"/>
  <c r="Q29" i="4" s="1"/>
  <c r="V6" i="4"/>
  <c r="X6" i="4" s="1"/>
  <c r="R6" i="4"/>
  <c r="O6" i="4"/>
  <c r="Q6" i="4" s="1"/>
  <c r="V20" i="4"/>
  <c r="X20" i="4" s="1"/>
  <c r="R20" i="4"/>
  <c r="O20" i="4"/>
  <c r="Q20" i="4" s="1"/>
  <c r="V38" i="4"/>
  <c r="AA38" i="4" s="1"/>
  <c r="R38" i="4"/>
  <c r="O38" i="4"/>
  <c r="Q38" i="4" s="1"/>
  <c r="AA37" i="4"/>
  <c r="V37" i="4"/>
  <c r="AB37" i="4" s="1"/>
  <c r="R37" i="4"/>
  <c r="O37" i="4"/>
  <c r="Q37" i="4" s="1"/>
  <c r="AA30" i="4"/>
  <c r="V30" i="4"/>
  <c r="X30" i="4" s="1"/>
  <c r="R30" i="4"/>
  <c r="O30" i="4"/>
  <c r="Q30" i="4" s="1"/>
  <c r="V42" i="4"/>
  <c r="X42" i="4" s="1"/>
  <c r="R42" i="4"/>
  <c r="O42" i="4"/>
  <c r="Q42" i="4" s="1"/>
  <c r="V40" i="4"/>
  <c r="AA40" i="4" s="1"/>
  <c r="R40" i="4"/>
  <c r="O40" i="4"/>
  <c r="Q40" i="4" s="1"/>
  <c r="V36" i="4"/>
  <c r="AB36" i="4" s="1"/>
  <c r="R36" i="4"/>
  <c r="O36" i="4"/>
  <c r="Q36" i="4" s="1"/>
  <c r="AA32" i="4"/>
  <c r="V32" i="4"/>
  <c r="X32" i="4" s="1"/>
  <c r="R32" i="4"/>
  <c r="O32" i="4"/>
  <c r="Q32" i="4" s="1"/>
  <c r="V27" i="4"/>
  <c r="X27" i="4" s="1"/>
  <c r="R27" i="4"/>
  <c r="O27" i="4"/>
  <c r="Q27" i="4" s="1"/>
  <c r="V26" i="4"/>
  <c r="AA26" i="4" s="1"/>
  <c r="R26" i="4"/>
  <c r="O26" i="4"/>
  <c r="Q26" i="4" s="1"/>
  <c r="AA44" i="4"/>
  <c r="V44" i="4"/>
  <c r="AB44" i="4" s="1"/>
  <c r="R44" i="4"/>
  <c r="O44" i="4"/>
  <c r="Q44" i="4" s="1"/>
  <c r="V17" i="4"/>
  <c r="X17" i="4" s="1"/>
  <c r="R17" i="4"/>
  <c r="O17" i="4"/>
  <c r="Q17" i="4" s="1"/>
  <c r="V48" i="4"/>
  <c r="X48" i="4" s="1"/>
  <c r="R48" i="4"/>
  <c r="O48" i="4"/>
  <c r="Q48" i="4" s="1"/>
  <c r="V28" i="4"/>
  <c r="AA28" i="4" s="1"/>
  <c r="R28" i="4"/>
  <c r="O28" i="4"/>
  <c r="Q28" i="4" s="1"/>
  <c r="AA15" i="4"/>
  <c r="V15" i="4"/>
  <c r="AB15" i="4" s="1"/>
  <c r="R15" i="4"/>
  <c r="O15" i="4"/>
  <c r="Q15" i="4" s="1"/>
  <c r="V45" i="4"/>
  <c r="X45" i="4" s="1"/>
  <c r="R45" i="4"/>
  <c r="O45" i="4"/>
  <c r="Q45" i="4" s="1"/>
  <c r="V21" i="4"/>
  <c r="X21" i="4" s="1"/>
  <c r="R21" i="4"/>
  <c r="O21" i="4"/>
  <c r="Q21" i="4" s="1"/>
  <c r="V16" i="4"/>
  <c r="AA16" i="4" s="1"/>
  <c r="R16" i="4"/>
  <c r="O16" i="4"/>
  <c r="Q16" i="4" s="1"/>
  <c r="V14" i="4"/>
  <c r="AB14" i="4" s="1"/>
  <c r="R14" i="4"/>
  <c r="O14" i="4"/>
  <c r="Q14" i="4" s="1"/>
  <c r="AA43" i="4"/>
  <c r="V43" i="4"/>
  <c r="X43" i="4" s="1"/>
  <c r="R43" i="4"/>
  <c r="O43" i="4"/>
  <c r="Q43" i="4" s="1"/>
  <c r="V18" i="4"/>
  <c r="X18" i="4" s="1"/>
  <c r="R18" i="4"/>
  <c r="O18" i="4"/>
  <c r="Q18" i="4" s="1"/>
  <c r="V3" i="4"/>
  <c r="AA3" i="4" s="1"/>
  <c r="R3" i="4"/>
  <c r="O3" i="4"/>
  <c r="Q3" i="4" s="1"/>
  <c r="V46" i="4"/>
  <c r="AB46" i="4" s="1"/>
  <c r="R46" i="4"/>
  <c r="O46" i="4"/>
  <c r="Q46" i="4" s="1"/>
  <c r="AA41" i="4"/>
  <c r="V41" i="4"/>
  <c r="X41" i="4" s="1"/>
  <c r="R41" i="4"/>
  <c r="O41" i="4"/>
  <c r="Q41" i="4" s="1"/>
  <c r="R12" i="4"/>
  <c r="Q12" i="4"/>
  <c r="O12" i="4"/>
  <c r="AA47" i="4"/>
  <c r="W47" i="4"/>
  <c r="V47" i="4"/>
  <c r="AB47" i="4" s="1"/>
  <c r="R47" i="4"/>
  <c r="O47" i="4"/>
  <c r="Q47" i="4" s="1"/>
  <c r="V25" i="4"/>
  <c r="X25" i="4" s="1"/>
  <c r="R25" i="4"/>
  <c r="O25" i="4"/>
  <c r="Q25" i="4" s="1"/>
  <c r="X51" i="4"/>
  <c r="V51" i="4"/>
  <c r="W51" i="4" s="1"/>
  <c r="R51" i="4"/>
  <c r="O51" i="4"/>
  <c r="Q51" i="4" s="1"/>
  <c r="V34" i="4"/>
  <c r="AA34" i="4" s="1"/>
  <c r="R34" i="4"/>
  <c r="O34" i="4"/>
  <c r="Q34" i="4" s="1"/>
  <c r="V39" i="4"/>
  <c r="AB39" i="4" s="1"/>
  <c r="R39" i="4"/>
  <c r="O39" i="4"/>
  <c r="Q39" i="4" s="1"/>
  <c r="V24" i="4"/>
  <c r="X24" i="4" s="1"/>
  <c r="R24" i="4"/>
  <c r="O24" i="4"/>
  <c r="Q24" i="4" s="1"/>
  <c r="V9" i="4"/>
  <c r="W9" i="4" s="1"/>
  <c r="R9" i="4"/>
  <c r="O9" i="4"/>
  <c r="Q9" i="4" s="1"/>
  <c r="V49" i="4"/>
  <c r="X49" i="4" s="1"/>
  <c r="R49" i="4"/>
  <c r="Q49" i="4"/>
  <c r="O49" i="4"/>
  <c r="V31" i="4"/>
  <c r="AB31" i="4" s="1"/>
  <c r="R31" i="4"/>
  <c r="O31" i="4"/>
  <c r="Q31" i="4" s="1"/>
  <c r="V11" i="4"/>
  <c r="X11" i="4" s="1"/>
  <c r="R11" i="4"/>
  <c r="O11" i="4"/>
  <c r="Q11" i="4" s="1"/>
  <c r="X35" i="4"/>
  <c r="V35" i="4"/>
  <c r="W35" i="4" s="1"/>
  <c r="R35" i="4"/>
  <c r="O35" i="4"/>
  <c r="Q35" i="4" s="1"/>
  <c r="V13" i="4"/>
  <c r="X13" i="4" s="1"/>
  <c r="R13" i="4"/>
  <c r="O13" i="4"/>
  <c r="Q13" i="4" s="1"/>
  <c r="V33" i="4"/>
  <c r="AB33" i="4" s="1"/>
  <c r="R33" i="4"/>
  <c r="O33" i="4"/>
  <c r="Q33" i="4" s="1"/>
  <c r="V4" i="4"/>
  <c r="X4" i="4" s="1"/>
  <c r="R4" i="4"/>
  <c r="O4" i="4"/>
  <c r="Q4" i="4" s="1"/>
  <c r="V45" i="3"/>
  <c r="V39" i="3"/>
  <c r="V30" i="3"/>
  <c r="V14" i="3"/>
  <c r="V28" i="3"/>
  <c r="V15" i="3"/>
  <c r="V10" i="3"/>
  <c r="V3" i="3"/>
  <c r="V29" i="3"/>
  <c r="V31" i="3"/>
  <c r="V5" i="3"/>
  <c r="V46" i="3"/>
  <c r="V16" i="3"/>
  <c r="V40" i="3"/>
  <c r="V21" i="3"/>
  <c r="V47" i="3"/>
  <c r="V32" i="3"/>
  <c r="V33" i="3"/>
  <c r="V8" i="3"/>
  <c r="V6" i="3"/>
  <c r="V22" i="3"/>
  <c r="V4" i="3"/>
  <c r="V41" i="3"/>
  <c r="V34" i="3"/>
  <c r="V42" i="3"/>
  <c r="V25" i="3"/>
  <c r="V23" i="3"/>
  <c r="V18" i="3"/>
  <c r="W18" i="3" s="1"/>
  <c r="V24" i="3"/>
  <c r="V9" i="3"/>
  <c r="V37" i="3"/>
  <c r="V49" i="3"/>
  <c r="V26" i="3"/>
  <c r="V50" i="3"/>
  <c r="V11" i="3"/>
  <c r="V19" i="3"/>
  <c r="V7" i="3"/>
  <c r="V43" i="3"/>
  <c r="V51" i="3"/>
  <c r="V35" i="3"/>
  <c r="V44" i="3"/>
  <c r="V52" i="3"/>
  <c r="V20" i="3"/>
  <c r="V36" i="3"/>
  <c r="V12" i="3"/>
  <c r="V27" i="3"/>
  <c r="V13" i="3"/>
  <c r="V53" i="3"/>
  <c r="V38" i="3"/>
  <c r="X12" i="3" l="1"/>
  <c r="W12" i="3"/>
  <c r="W7" i="3"/>
  <c r="X7" i="3"/>
  <c r="X24" i="3"/>
  <c r="W24" i="3"/>
  <c r="X22" i="3"/>
  <c r="W22" i="3"/>
  <c r="X16" i="3"/>
  <c r="W16" i="3"/>
  <c r="X28" i="3"/>
  <c r="W28" i="3"/>
  <c r="U54" i="3"/>
  <c r="W6" i="3"/>
  <c r="X6" i="3"/>
  <c r="X46" i="3"/>
  <c r="W46" i="3"/>
  <c r="W14" i="3"/>
  <c r="X14" i="3"/>
  <c r="X37" i="3"/>
  <c r="W37" i="3"/>
  <c r="X21" i="3"/>
  <c r="W21" i="3"/>
  <c r="X36" i="3"/>
  <c r="W36" i="3"/>
  <c r="X23" i="3"/>
  <c r="W23" i="3"/>
  <c r="X8" i="3"/>
  <c r="W8" i="3"/>
  <c r="X5" i="3"/>
  <c r="W5" i="3"/>
  <c r="X30" i="3"/>
  <c r="W30" i="3"/>
  <c r="X13" i="3"/>
  <c r="W13" i="3"/>
  <c r="Y13" i="3" s="1"/>
  <c r="X10" i="3"/>
  <c r="W10" i="3"/>
  <c r="X11" i="3"/>
  <c r="W11" i="3"/>
  <c r="X52" i="3"/>
  <c r="Y52" i="3" s="1"/>
  <c r="W52" i="3"/>
  <c r="X50" i="3"/>
  <c r="W50" i="3"/>
  <c r="X25" i="3"/>
  <c r="W25" i="3"/>
  <c r="X33" i="3"/>
  <c r="W33" i="3"/>
  <c r="X31" i="3"/>
  <c r="W31" i="3"/>
  <c r="X39" i="3"/>
  <c r="W39" i="3"/>
  <c r="X20" i="3"/>
  <c r="W20" i="3"/>
  <c r="X38" i="3"/>
  <c r="W38" i="3"/>
  <c r="X44" i="3"/>
  <c r="W44" i="3"/>
  <c r="X26" i="3"/>
  <c r="W26" i="3"/>
  <c r="X42" i="3"/>
  <c r="W42" i="3"/>
  <c r="X32" i="3"/>
  <c r="W32" i="3"/>
  <c r="X29" i="3"/>
  <c r="W29" i="3"/>
  <c r="X45" i="3"/>
  <c r="W45" i="3"/>
  <c r="X51" i="3"/>
  <c r="W51" i="3"/>
  <c r="X41" i="3"/>
  <c r="W41" i="3"/>
  <c r="X19" i="3"/>
  <c r="W19" i="3"/>
  <c r="X53" i="3"/>
  <c r="W53" i="3"/>
  <c r="X35" i="3"/>
  <c r="W35" i="3"/>
  <c r="X49" i="3"/>
  <c r="W49" i="3"/>
  <c r="X34" i="3"/>
  <c r="W34" i="3"/>
  <c r="X47" i="3"/>
  <c r="W47" i="3"/>
  <c r="Y47" i="3" s="1"/>
  <c r="X3" i="3"/>
  <c r="W3" i="3"/>
  <c r="W27" i="3"/>
  <c r="X27" i="3"/>
  <c r="X43" i="3"/>
  <c r="W43" i="3"/>
  <c r="X9" i="3"/>
  <c r="W9" i="3"/>
  <c r="X4" i="3"/>
  <c r="W4" i="3"/>
  <c r="X40" i="3"/>
  <c r="W40" i="3"/>
  <c r="W15" i="3"/>
  <c r="X15" i="3"/>
  <c r="I5" i="5"/>
  <c r="AA36" i="4"/>
  <c r="AA23" i="4"/>
  <c r="W22" i="4"/>
  <c r="AB11" i="4"/>
  <c r="AB24" i="4"/>
  <c r="AA25" i="4"/>
  <c r="AA46" i="4"/>
  <c r="AC46" i="4" s="1"/>
  <c r="AA45" i="4"/>
  <c r="W29" i="4"/>
  <c r="X31" i="4"/>
  <c r="AC19" i="4"/>
  <c r="AA11" i="4"/>
  <c r="AC11" i="4" s="1"/>
  <c r="AA14" i="4"/>
  <c r="AA17" i="4"/>
  <c r="Y29" i="4"/>
  <c r="AA4" i="4"/>
  <c r="AC47" i="4"/>
  <c r="W46" i="4"/>
  <c r="W3" i="4"/>
  <c r="Y3" i="4" s="1"/>
  <c r="W14" i="4"/>
  <c r="W16" i="4"/>
  <c r="W15" i="4"/>
  <c r="W28" i="4"/>
  <c r="W44" i="4"/>
  <c r="W26" i="4"/>
  <c r="W36" i="4"/>
  <c r="W40" i="4"/>
  <c r="Y40" i="4" s="1"/>
  <c r="W37" i="4"/>
  <c r="W38" i="4"/>
  <c r="X7" i="4"/>
  <c r="AC44" i="4"/>
  <c r="AB4" i="4"/>
  <c r="X46" i="4"/>
  <c r="X3" i="4"/>
  <c r="X14" i="4"/>
  <c r="X16" i="4"/>
  <c r="X15" i="4"/>
  <c r="X28" i="4"/>
  <c r="X44" i="4"/>
  <c r="X26" i="4"/>
  <c r="X36" i="4"/>
  <c r="X40" i="4"/>
  <c r="X37" i="4"/>
  <c r="X38" i="4"/>
  <c r="AA7" i="4"/>
  <c r="AC7" i="4" s="1"/>
  <c r="X9" i="4"/>
  <c r="Y9" i="4" s="1"/>
  <c r="X47" i="4"/>
  <c r="Y47" i="4" s="1"/>
  <c r="W41" i="4"/>
  <c r="AB3" i="4"/>
  <c r="AC3" i="4" s="1"/>
  <c r="W43" i="4"/>
  <c r="AB16" i="4"/>
  <c r="AC16" i="4" s="1"/>
  <c r="W45" i="4"/>
  <c r="AB28" i="4"/>
  <c r="AC28" i="4" s="1"/>
  <c r="W17" i="4"/>
  <c r="AB26" i="4"/>
  <c r="AC26" i="4" s="1"/>
  <c r="W32" i="4"/>
  <c r="AB40" i="4"/>
  <c r="AC40" i="4" s="1"/>
  <c r="W30" i="4"/>
  <c r="Y30" i="4" s="1"/>
  <c r="AB38" i="4"/>
  <c r="AC38" i="4" s="1"/>
  <c r="W6" i="4"/>
  <c r="X29" i="4"/>
  <c r="AC15" i="4"/>
  <c r="AC36" i="4"/>
  <c r="AC37" i="4"/>
  <c r="AA6" i="4"/>
  <c r="AC6" i="4" s="1"/>
  <c r="AB50" i="4"/>
  <c r="AC50" i="4" s="1"/>
  <c r="W19" i="4"/>
  <c r="AB23" i="4"/>
  <c r="AC23" i="4" s="1"/>
  <c r="X5" i="4"/>
  <c r="Y5" i="4" s="1"/>
  <c r="W39" i="4"/>
  <c r="AB25" i="4"/>
  <c r="AB41" i="4"/>
  <c r="AC41" i="4" s="1"/>
  <c r="AB43" i="4"/>
  <c r="AC43" i="4" s="1"/>
  <c r="AB45" i="4"/>
  <c r="AC45" i="4" s="1"/>
  <c r="AB17" i="4"/>
  <c r="AC17" i="4" s="1"/>
  <c r="AB32" i="4"/>
  <c r="AC32" i="4" s="1"/>
  <c r="AB30" i="4"/>
  <c r="AC30" i="4" s="1"/>
  <c r="AB6" i="4"/>
  <c r="AA29" i="4"/>
  <c r="AC29" i="4" s="1"/>
  <c r="X19" i="4"/>
  <c r="Y2" i="4"/>
  <c r="AC14" i="4"/>
  <c r="X39" i="4"/>
  <c r="X33" i="4"/>
  <c r="Y35" i="4"/>
  <c r="AA24" i="4"/>
  <c r="AC24" i="4" s="1"/>
  <c r="AA39" i="4"/>
  <c r="AC39" i="4" s="1"/>
  <c r="Y51" i="4"/>
  <c r="Y41" i="4"/>
  <c r="Y43" i="4"/>
  <c r="Y45" i="4"/>
  <c r="Y17" i="4"/>
  <c r="Y32" i="4"/>
  <c r="Y6" i="4"/>
  <c r="Y10" i="4"/>
  <c r="Y22" i="4"/>
  <c r="AA13" i="4"/>
  <c r="AA49" i="4"/>
  <c r="AC49" i="4" s="1"/>
  <c r="AA22" i="4"/>
  <c r="W4" i="4"/>
  <c r="AB13" i="4"/>
  <c r="W11" i="4"/>
  <c r="Y11" i="4" s="1"/>
  <c r="AB49" i="4"/>
  <c r="W24" i="4"/>
  <c r="Y24" i="4" s="1"/>
  <c r="AB34" i="4"/>
  <c r="AC34" i="4" s="1"/>
  <c r="W25" i="4"/>
  <c r="Y25" i="4" s="1"/>
  <c r="AA18" i="4"/>
  <c r="AA21" i="4"/>
  <c r="AA48" i="4"/>
  <c r="AA27" i="4"/>
  <c r="AA42" i="4"/>
  <c r="AA20" i="4"/>
  <c r="AA1" i="4"/>
  <c r="W23" i="4"/>
  <c r="Y23" i="4" s="1"/>
  <c r="AB22" i="4"/>
  <c r="AA35" i="4"/>
  <c r="AA9" i="4"/>
  <c r="AA51" i="4"/>
  <c r="AB18" i="4"/>
  <c r="AB21" i="4"/>
  <c r="AB48" i="4"/>
  <c r="AB27" i="4"/>
  <c r="AB42" i="4"/>
  <c r="AB20" i="4"/>
  <c r="AB1" i="4"/>
  <c r="AA2" i="4"/>
  <c r="AC2" i="4" s="1"/>
  <c r="AA5" i="4"/>
  <c r="W49" i="4"/>
  <c r="Y49" i="4" s="1"/>
  <c r="W34" i="4"/>
  <c r="W33" i="4"/>
  <c r="Y33" i="4" s="1"/>
  <c r="AB35" i="4"/>
  <c r="W31" i="4"/>
  <c r="Y31" i="4" s="1"/>
  <c r="AB9" i="4"/>
  <c r="AB51" i="4"/>
  <c r="AB2" i="4"/>
  <c r="W7" i="4"/>
  <c r="AB5" i="4"/>
  <c r="W21" i="4"/>
  <c r="Y21" i="4" s="1"/>
  <c r="W48" i="4"/>
  <c r="Y48" i="4" s="1"/>
  <c r="W27" i="4"/>
  <c r="Y27" i="4" s="1"/>
  <c r="W42" i="4"/>
  <c r="Y42" i="4" s="1"/>
  <c r="W20" i="4"/>
  <c r="Y20" i="4" s="1"/>
  <c r="W1" i="4"/>
  <c r="Y1" i="4" s="1"/>
  <c r="W13" i="4"/>
  <c r="Y13" i="4" s="1"/>
  <c r="AA33" i="4"/>
  <c r="AC33" i="4" s="1"/>
  <c r="AA31" i="4"/>
  <c r="AC31" i="4" s="1"/>
  <c r="X34" i="4"/>
  <c r="W18" i="4"/>
  <c r="Y18" i="4" s="1"/>
  <c r="Y11" i="3"/>
  <c r="X18" i="3"/>
  <c r="Y18" i="3" s="1"/>
  <c r="Y40" i="3"/>
  <c r="Y32" i="3"/>
  <c r="Y24" i="3"/>
  <c r="Y5" i="3"/>
  <c r="Y42" i="3"/>
  <c r="Y49" i="3"/>
  <c r="Y4" i="3"/>
  <c r="Y41" i="3"/>
  <c r="R38" i="3"/>
  <c r="R45" i="3"/>
  <c r="R39" i="3"/>
  <c r="R30" i="3"/>
  <c r="R14" i="3"/>
  <c r="R28" i="3"/>
  <c r="R15" i="3"/>
  <c r="R10" i="3"/>
  <c r="R3" i="3"/>
  <c r="R29" i="3"/>
  <c r="R31" i="3"/>
  <c r="R5" i="3"/>
  <c r="R46" i="3"/>
  <c r="R16" i="3"/>
  <c r="R40" i="3"/>
  <c r="R21" i="3"/>
  <c r="R47" i="3"/>
  <c r="R32" i="3"/>
  <c r="R33" i="3"/>
  <c r="R17" i="3"/>
  <c r="R8" i="3"/>
  <c r="R6" i="3"/>
  <c r="R22" i="3"/>
  <c r="R4" i="3"/>
  <c r="R41" i="3"/>
  <c r="R34" i="3"/>
  <c r="R42" i="3"/>
  <c r="R48" i="3"/>
  <c r="R25" i="3"/>
  <c r="R23" i="3"/>
  <c r="R18" i="3"/>
  <c r="R24" i="3"/>
  <c r="R9" i="3"/>
  <c r="R37" i="3"/>
  <c r="R49" i="3"/>
  <c r="R26" i="3"/>
  <c r="R50" i="3"/>
  <c r="R11" i="3"/>
  <c r="R19" i="3"/>
  <c r="R7" i="3"/>
  <c r="R43" i="3"/>
  <c r="R51" i="3"/>
  <c r="R35" i="3"/>
  <c r="R44" i="3"/>
  <c r="R52" i="3"/>
  <c r="R20" i="3"/>
  <c r="R36" i="3"/>
  <c r="R12" i="3"/>
  <c r="R27" i="3"/>
  <c r="R13" i="3"/>
  <c r="R53" i="3"/>
  <c r="R54" i="3"/>
  <c r="O38" i="3"/>
  <c r="Q38" i="3" s="1"/>
  <c r="O45" i="3"/>
  <c r="Q45" i="3" s="1"/>
  <c r="O39" i="3"/>
  <c r="Q39" i="3" s="1"/>
  <c r="O30" i="3"/>
  <c r="Q30" i="3" s="1"/>
  <c r="O14" i="3"/>
  <c r="Q14" i="3" s="1"/>
  <c r="O28" i="3"/>
  <c r="Q28" i="3" s="1"/>
  <c r="O15" i="3"/>
  <c r="Q15" i="3" s="1"/>
  <c r="O10" i="3"/>
  <c r="Q10" i="3" s="1"/>
  <c r="O3" i="3"/>
  <c r="Q3" i="3" s="1"/>
  <c r="O29" i="3"/>
  <c r="Q29" i="3" s="1"/>
  <c r="O31" i="3"/>
  <c r="Q31" i="3" s="1"/>
  <c r="O5" i="3"/>
  <c r="Q5" i="3" s="1"/>
  <c r="O46" i="3"/>
  <c r="Q46" i="3" s="1"/>
  <c r="O16" i="3"/>
  <c r="Q16" i="3" s="1"/>
  <c r="O40" i="3"/>
  <c r="Q40" i="3" s="1"/>
  <c r="O21" i="3"/>
  <c r="Q21" i="3" s="1"/>
  <c r="O47" i="3"/>
  <c r="Q47" i="3" s="1"/>
  <c r="O32" i="3"/>
  <c r="Q32" i="3" s="1"/>
  <c r="O33" i="3"/>
  <c r="Q33" i="3" s="1"/>
  <c r="O17" i="3"/>
  <c r="Q17" i="3" s="1"/>
  <c r="O8" i="3"/>
  <c r="Q8" i="3" s="1"/>
  <c r="O6" i="3"/>
  <c r="Q6" i="3" s="1"/>
  <c r="O22" i="3"/>
  <c r="Q22" i="3" s="1"/>
  <c r="O4" i="3"/>
  <c r="Q4" i="3" s="1"/>
  <c r="O41" i="3"/>
  <c r="Q41" i="3" s="1"/>
  <c r="O34" i="3"/>
  <c r="Q34" i="3" s="1"/>
  <c r="O42" i="3"/>
  <c r="Q42" i="3" s="1"/>
  <c r="O48" i="3"/>
  <c r="Q48" i="3" s="1"/>
  <c r="O25" i="3"/>
  <c r="Q25" i="3" s="1"/>
  <c r="O23" i="3"/>
  <c r="Q23" i="3" s="1"/>
  <c r="O18" i="3"/>
  <c r="Q18" i="3" s="1"/>
  <c r="O24" i="3"/>
  <c r="Q24" i="3" s="1"/>
  <c r="O9" i="3"/>
  <c r="Q9" i="3" s="1"/>
  <c r="O37" i="3"/>
  <c r="Q37" i="3" s="1"/>
  <c r="O49" i="3"/>
  <c r="Q49" i="3" s="1"/>
  <c r="O26" i="3"/>
  <c r="Q26" i="3" s="1"/>
  <c r="O50" i="3"/>
  <c r="Q50" i="3" s="1"/>
  <c r="O11" i="3"/>
  <c r="Q11" i="3" s="1"/>
  <c r="O19" i="3"/>
  <c r="Q19" i="3" s="1"/>
  <c r="O7" i="3"/>
  <c r="Q7" i="3" s="1"/>
  <c r="O43" i="3"/>
  <c r="Q43" i="3" s="1"/>
  <c r="O51" i="3"/>
  <c r="Q51" i="3" s="1"/>
  <c r="O35" i="3"/>
  <c r="Q35" i="3" s="1"/>
  <c r="O44" i="3"/>
  <c r="Q44" i="3" s="1"/>
  <c r="O52" i="3"/>
  <c r="Q52" i="3" s="1"/>
  <c r="O20" i="3"/>
  <c r="Q20" i="3" s="1"/>
  <c r="O36" i="3"/>
  <c r="Q36" i="3" s="1"/>
  <c r="O12" i="3"/>
  <c r="Q12" i="3" s="1"/>
  <c r="O27" i="3"/>
  <c r="Q27" i="3" s="1"/>
  <c r="O13" i="3"/>
  <c r="Q13" i="3" s="1"/>
  <c r="O53" i="3"/>
  <c r="Q53" i="3" s="1"/>
  <c r="O54" i="3"/>
  <c r="Q54" i="3" s="1"/>
  <c r="U38" i="2"/>
  <c r="U39" i="2"/>
  <c r="U28" i="2"/>
  <c r="U30" i="2"/>
  <c r="U13" i="2"/>
  <c r="U3" i="2"/>
  <c r="U4" i="2"/>
  <c r="U6" i="2"/>
  <c r="U7" i="2"/>
  <c r="U8" i="2"/>
  <c r="U9" i="2"/>
  <c r="U10" i="2"/>
  <c r="U14" i="2"/>
  <c r="U15" i="2"/>
  <c r="U16" i="2"/>
  <c r="U17" i="2"/>
  <c r="U11" i="2"/>
  <c r="U12" i="2"/>
  <c r="U19" i="2"/>
  <c r="U18" i="2"/>
  <c r="U20" i="2"/>
  <c r="U21" i="2"/>
  <c r="U22" i="2"/>
  <c r="U23" i="2"/>
  <c r="U24" i="2"/>
  <c r="U25" i="2"/>
  <c r="U27" i="2"/>
  <c r="U26" i="2"/>
  <c r="U47" i="2"/>
  <c r="U29" i="2"/>
  <c r="U31" i="2"/>
  <c r="U32" i="2"/>
  <c r="U33" i="2"/>
  <c r="U34" i="2"/>
  <c r="U35" i="2"/>
  <c r="U36" i="2"/>
  <c r="U40" i="2"/>
  <c r="U41" i="2"/>
  <c r="U42" i="2"/>
  <c r="U43" i="2"/>
  <c r="U44" i="2"/>
  <c r="U45" i="2"/>
  <c r="U46" i="2"/>
  <c r="U50" i="2"/>
  <c r="U48" i="2"/>
  <c r="U49" i="2"/>
  <c r="U51" i="2"/>
  <c r="U52" i="2"/>
  <c r="U2" i="2"/>
  <c r="Y3" i="3" l="1"/>
  <c r="Y34" i="3"/>
  <c r="Y26" i="3"/>
  <c r="Y25" i="3"/>
  <c r="Y12" i="3"/>
  <c r="X54" i="3"/>
  <c r="W54" i="3"/>
  <c r="Y51" i="3"/>
  <c r="Y10" i="3"/>
  <c r="Y7" i="4"/>
  <c r="AC25" i="4"/>
  <c r="Y36" i="4"/>
  <c r="Y46" i="4"/>
  <c r="AC35" i="4"/>
  <c r="Y26" i="4"/>
  <c r="Y37" i="4"/>
  <c r="Y14" i="4"/>
  <c r="AB52" i="4"/>
  <c r="AC21" i="4"/>
  <c r="X52" i="4"/>
  <c r="AC18" i="4"/>
  <c r="Y44" i="4"/>
  <c r="AC4" i="4"/>
  <c r="Y39" i="4"/>
  <c r="Y19" i="4"/>
  <c r="Y28" i="4"/>
  <c r="AC13" i="4"/>
  <c r="Y15" i="4"/>
  <c r="Y38" i="4"/>
  <c r="Y16" i="4"/>
  <c r="Y4" i="4"/>
  <c r="W52" i="4"/>
  <c r="AC22" i="4"/>
  <c r="Y34" i="4"/>
  <c r="AC1" i="4"/>
  <c r="AC5" i="4"/>
  <c r="AC42" i="4"/>
  <c r="AC51" i="4"/>
  <c r="AC27" i="4"/>
  <c r="AA52" i="4"/>
  <c r="AC20" i="4"/>
  <c r="AC9" i="4"/>
  <c r="AC48" i="4"/>
  <c r="Y19" i="3"/>
  <c r="Y7" i="3"/>
  <c r="Y31" i="3"/>
  <c r="Y23" i="3"/>
  <c r="Y33" i="3"/>
  <c r="Y27" i="3"/>
  <c r="Y39" i="3"/>
  <c r="Y29" i="3"/>
  <c r="Y44" i="3"/>
  <c r="Y37" i="3"/>
  <c r="Y22" i="3"/>
  <c r="Y53" i="3"/>
  <c r="Y15" i="3"/>
  <c r="Y45" i="3"/>
  <c r="Y30" i="3"/>
  <c r="Y43" i="3"/>
  <c r="Y16" i="3"/>
  <c r="Y46" i="3"/>
  <c r="Y6" i="3"/>
  <c r="Y20" i="3"/>
  <c r="Y9" i="3"/>
  <c r="Y35" i="3"/>
  <c r="Y14" i="3"/>
  <c r="Y28" i="3"/>
  <c r="Y50" i="3"/>
  <c r="Y8" i="3"/>
  <c r="Y38" i="3"/>
  <c r="Y36" i="3"/>
  <c r="Y21" i="3"/>
  <c r="Y54" i="3" l="1"/>
  <c r="Y52" i="4"/>
  <c r="AC52" i="4"/>
  <c r="AA55" i="4"/>
  <c r="W55" i="4"/>
</calcChain>
</file>

<file path=xl/comments1.xml><?xml version="1.0" encoding="utf-8"?>
<comments xmlns="http://schemas.openxmlformats.org/spreadsheetml/2006/main">
  <authors>
    <author>作者</author>
  </authors>
  <commentList>
    <comment ref="W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2,1,0
</t>
        </r>
      </text>
    </comment>
    <comment ref="Y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
</t>
        </r>
      </text>
    </comment>
  </commentList>
</comments>
</file>

<file path=xl/sharedStrings.xml><?xml version="1.0" encoding="utf-8"?>
<sst xmlns="http://schemas.openxmlformats.org/spreadsheetml/2006/main" count="2191" uniqueCount="173">
  <si>
    <t>传统深蓝州</t>
    <phoneticPr fontId="3" type="noConversion"/>
  </si>
  <si>
    <t>Biden</t>
    <phoneticPr fontId="3" type="noConversion"/>
  </si>
  <si>
    <t>Trump</t>
    <phoneticPr fontId="3" type="noConversion"/>
  </si>
  <si>
    <t>传统深红州</t>
    <phoneticPr fontId="3" type="noConversion"/>
  </si>
  <si>
    <t>年份</t>
  </si>
  <si>
    <t>年份</t>
    <phoneticPr fontId="3" type="noConversion"/>
  </si>
  <si>
    <t>亚拉巴马州</t>
  </si>
  <si>
    <t>尼克松</t>
  </si>
  <si>
    <t>卡特</t>
  </si>
  <si>
    <t>里根</t>
  </si>
  <si>
    <t>布什</t>
  </si>
  <si>
    <t>多尔</t>
  </si>
  <si>
    <t>麦凯恩</t>
  </si>
  <si>
    <t>罗姆尼</t>
  </si>
  <si>
    <t>特朗普</t>
  </si>
  <si>
    <t>阿拉斯加州</t>
  </si>
  <si>
    <t>福特</t>
  </si>
  <si>
    <t>亚利桑那州</t>
  </si>
  <si>
    <t>克林顿</t>
  </si>
  <si>
    <t>阿肯色州</t>
  </si>
  <si>
    <t>加利福尼亚州</t>
  </si>
  <si>
    <t>戈尔</t>
  </si>
  <si>
    <t>克里</t>
  </si>
  <si>
    <t>奥巴马</t>
  </si>
  <si>
    <t>科罗拉多州</t>
  </si>
  <si>
    <t>康涅狄格州</t>
  </si>
  <si>
    <t>特拉华州</t>
  </si>
  <si>
    <t>华盛顿哥伦比亚特区</t>
  </si>
  <si>
    <t>麦戈文</t>
  </si>
  <si>
    <t>蒙代尔</t>
  </si>
  <si>
    <t>杜卡基思</t>
  </si>
  <si>
    <t>佛罗里达州</t>
  </si>
  <si>
    <t>佐治亚州</t>
  </si>
  <si>
    <t>夏威夷州</t>
  </si>
  <si>
    <t>爱达荷州</t>
  </si>
  <si>
    <t>伊利诺伊州</t>
  </si>
  <si>
    <t>印第安纳州</t>
  </si>
  <si>
    <t>艾奥瓦州</t>
  </si>
  <si>
    <t>堪萨斯州</t>
  </si>
  <si>
    <t>肯塔基州</t>
  </si>
  <si>
    <t>路易斯安那州</t>
  </si>
  <si>
    <t>缅因州</t>
  </si>
  <si>
    <t>马里兰州</t>
  </si>
  <si>
    <t>马萨诸塞州</t>
  </si>
  <si>
    <t>密歇根州</t>
  </si>
  <si>
    <t>明尼苏达州</t>
  </si>
  <si>
    <t>密西西比州</t>
  </si>
  <si>
    <t>密苏里州</t>
  </si>
  <si>
    <t>蒙大拿州</t>
  </si>
  <si>
    <t>内布拉斯加州</t>
  </si>
  <si>
    <t>内华达州</t>
  </si>
  <si>
    <t>新罕布什尔州</t>
  </si>
  <si>
    <t>新泽西州</t>
  </si>
  <si>
    <t>新墨西哥州</t>
  </si>
  <si>
    <t>纽约州</t>
  </si>
  <si>
    <t>北卡罗来纳州</t>
  </si>
  <si>
    <t>北达科他州</t>
  </si>
  <si>
    <t>俄亥俄州</t>
  </si>
  <si>
    <t>俄克拉荷马州</t>
  </si>
  <si>
    <t>俄勒冈州</t>
  </si>
  <si>
    <t>宾夕法尼亚州</t>
  </si>
  <si>
    <t>罗得岛州</t>
  </si>
  <si>
    <t>南卡罗来纳州</t>
  </si>
  <si>
    <t>南达科他州</t>
  </si>
  <si>
    <t>田纳西州</t>
  </si>
  <si>
    <t>得克萨斯州</t>
  </si>
  <si>
    <t>犹他州</t>
  </si>
  <si>
    <t>佛蒙特州</t>
  </si>
  <si>
    <t>弗吉尼亚州</t>
  </si>
  <si>
    <t>华盛顿州</t>
  </si>
  <si>
    <t>西弗吉尼亚州</t>
  </si>
  <si>
    <t>威斯康星州</t>
  </si>
  <si>
    <t>怀俄明州</t>
  </si>
  <si>
    <t>共和党获胜比例</t>
    <phoneticPr fontId="3" type="noConversion"/>
  </si>
  <si>
    <t>民主党获胜比例</t>
    <phoneticPr fontId="3" type="noConversion"/>
  </si>
  <si>
    <t>特朗普</t>
    <phoneticPr fontId="3" type="noConversion"/>
  </si>
  <si>
    <t>克林顿</t>
    <phoneticPr fontId="3" type="noConversion"/>
  </si>
  <si>
    <t>戈尔</t>
    <phoneticPr fontId="3" type="noConversion"/>
  </si>
  <si>
    <t>戈尔</t>
    <phoneticPr fontId="3" type="noConversion"/>
  </si>
  <si>
    <t>布什</t>
    <phoneticPr fontId="3" type="noConversion"/>
  </si>
  <si>
    <t>戈尔</t>
    <phoneticPr fontId="3" type="noConversion"/>
  </si>
  <si>
    <t>布什</t>
    <phoneticPr fontId="3" type="noConversion"/>
  </si>
  <si>
    <t>特朗普</t>
    <phoneticPr fontId="3" type="noConversion"/>
  </si>
  <si>
    <t>特朗普</t>
    <phoneticPr fontId="3" type="noConversion"/>
  </si>
  <si>
    <t>克林顿</t>
    <phoneticPr fontId="3" type="noConversion"/>
  </si>
  <si>
    <t>特朗普</t>
    <phoneticPr fontId="3" type="noConversion"/>
  </si>
  <si>
    <t>奥巴马</t>
    <phoneticPr fontId="3" type="noConversion"/>
  </si>
  <si>
    <t>麦凯恩</t>
    <phoneticPr fontId="3" type="noConversion"/>
  </si>
  <si>
    <t>麦凯恩</t>
    <phoneticPr fontId="3" type="noConversion"/>
  </si>
  <si>
    <r>
      <t>戈尔 (全州和</t>
    </r>
    <r>
      <rPr>
        <sz val="11"/>
        <color theme="1"/>
        <rFont val="宋体"/>
        <family val="2"/>
        <scheme val="minor"/>
      </rPr>
      <t>缅-1)</t>
    </r>
  </si>
  <si>
    <r>
      <rPr>
        <sz val="11"/>
        <color rgb="FF202122"/>
        <rFont val="宋体"/>
        <family val="3"/>
        <charset val="134"/>
      </rPr>
      <t>克林顿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宋体"/>
        <family val="3"/>
        <charset val="134"/>
      </rPr>
      <t>全州</t>
    </r>
    <r>
      <rPr>
        <sz val="11"/>
        <color rgb="FF202122"/>
        <rFont val="Arial"/>
        <family val="2"/>
      </rPr>
      <t xml:space="preserve">)
</t>
    </r>
    <r>
      <rPr>
        <sz val="11"/>
        <color rgb="FF202122"/>
        <rFont val="宋体"/>
        <family val="3"/>
        <charset val="134"/>
      </rPr>
      <t>克林顿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宋体"/>
        <family val="3"/>
        <charset val="134"/>
      </rPr>
      <t>缅</t>
    </r>
    <r>
      <rPr>
        <sz val="11"/>
        <color rgb="FF202122"/>
        <rFont val="Arial"/>
        <family val="2"/>
      </rPr>
      <t xml:space="preserve">-1)
</t>
    </r>
    <r>
      <rPr>
        <sz val="11"/>
        <color rgb="FF202122"/>
        <rFont val="宋体"/>
        <family val="3"/>
        <charset val="134"/>
      </rPr>
      <t>特朗普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宋体"/>
        <family val="3"/>
        <charset val="134"/>
      </rPr>
      <t>缅</t>
    </r>
    <r>
      <rPr>
        <sz val="11"/>
        <color rgb="FF202122"/>
        <rFont val="Arial"/>
        <family val="2"/>
      </rPr>
      <t>-2)</t>
    </r>
    <phoneticPr fontId="3" type="noConversion"/>
  </si>
  <si>
    <r>
      <rPr>
        <sz val="11"/>
        <color rgb="FF202122"/>
        <rFont val="宋体"/>
        <family val="3"/>
        <charset val="134"/>
      </rPr>
      <t>麦凯恩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宋体"/>
        <family val="3"/>
        <charset val="134"/>
      </rPr>
      <t>全州</t>
    </r>
    <r>
      <rPr>
        <sz val="11"/>
        <color rgb="FF202122"/>
        <rFont val="Arial"/>
        <family val="2"/>
      </rPr>
      <t>, </t>
    </r>
    <r>
      <rPr>
        <sz val="11"/>
        <color rgb="FF0B0080"/>
        <rFont val="宋体"/>
        <family val="3"/>
        <charset val="134"/>
      </rPr>
      <t>内</t>
    </r>
    <r>
      <rPr>
        <sz val="11"/>
        <color rgb="FF0B0080"/>
        <rFont val="Arial"/>
        <family val="2"/>
      </rPr>
      <t>-1</t>
    </r>
    <r>
      <rPr>
        <sz val="11"/>
        <color rgb="FF202122"/>
        <rFont val="Arial"/>
        <family val="2"/>
      </rPr>
      <t>, </t>
    </r>
    <r>
      <rPr>
        <sz val="11"/>
        <color rgb="FF0B0080"/>
        <rFont val="宋体"/>
        <family val="3"/>
        <charset val="134"/>
      </rPr>
      <t>内</t>
    </r>
    <r>
      <rPr>
        <sz val="11"/>
        <color rgb="FF0B0080"/>
        <rFont val="Arial"/>
        <family val="2"/>
      </rPr>
      <t>-3</t>
    </r>
    <r>
      <rPr>
        <sz val="11"/>
        <color rgb="FF202122"/>
        <rFont val="Arial"/>
        <family val="2"/>
      </rPr>
      <t xml:space="preserve">)
</t>
    </r>
    <r>
      <rPr>
        <sz val="11"/>
        <color rgb="FF202122"/>
        <rFont val="宋体"/>
        <family val="3"/>
        <charset val="134"/>
      </rPr>
      <t>奥巴马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宋体"/>
        <family val="3"/>
        <charset val="134"/>
      </rPr>
      <t>内</t>
    </r>
    <r>
      <rPr>
        <sz val="11"/>
        <color rgb="FF202122"/>
        <rFont val="Arial"/>
        <family val="2"/>
      </rPr>
      <t>-2)</t>
    </r>
    <phoneticPr fontId="3" type="noConversion"/>
  </si>
  <si>
    <r>
      <rPr>
        <sz val="11"/>
        <color rgb="FF202122"/>
        <rFont val="宋体"/>
        <family val="3"/>
        <charset val="134"/>
      </rPr>
      <t>特朗普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宋体"/>
        <family val="3"/>
        <charset val="134"/>
      </rPr>
      <t>全州</t>
    </r>
    <r>
      <rPr>
        <sz val="11"/>
        <color rgb="FF202122"/>
        <rFont val="Arial"/>
        <family val="2"/>
      </rPr>
      <t>, </t>
    </r>
    <r>
      <rPr>
        <sz val="11"/>
        <color rgb="FF0B0080"/>
        <rFont val="宋体"/>
        <family val="3"/>
        <charset val="134"/>
      </rPr>
      <t>内</t>
    </r>
    <r>
      <rPr>
        <sz val="11"/>
        <color rgb="FF0B0080"/>
        <rFont val="Arial"/>
        <family val="2"/>
      </rPr>
      <t>-1</t>
    </r>
    <r>
      <rPr>
        <sz val="11"/>
        <color rgb="FF202122"/>
        <rFont val="Arial"/>
        <family val="2"/>
      </rPr>
      <t>, </t>
    </r>
    <r>
      <rPr>
        <sz val="11"/>
        <color rgb="FF0B0080"/>
        <rFont val="宋体"/>
        <family val="3"/>
        <charset val="134"/>
      </rPr>
      <t>内</t>
    </r>
    <r>
      <rPr>
        <sz val="11"/>
        <color rgb="FF0B0080"/>
        <rFont val="Arial"/>
        <family val="2"/>
      </rPr>
      <t>-3</t>
    </r>
    <r>
      <rPr>
        <sz val="11"/>
        <color rgb="FF202122"/>
        <rFont val="Arial"/>
        <family val="2"/>
      </rPr>
      <t xml:space="preserve">)
</t>
    </r>
    <r>
      <rPr>
        <sz val="11"/>
        <color rgb="FF202122"/>
        <rFont val="宋体"/>
        <family val="3"/>
        <charset val="134"/>
      </rPr>
      <t>特朗普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宋体"/>
        <family val="3"/>
        <charset val="134"/>
      </rPr>
      <t>内</t>
    </r>
    <r>
      <rPr>
        <sz val="11"/>
        <color rgb="FF202122"/>
        <rFont val="Arial"/>
        <family val="2"/>
      </rPr>
      <t>-2)</t>
    </r>
    <phoneticPr fontId="3" type="noConversion"/>
  </si>
  <si>
    <t>2020年民调</t>
    <phoneticPr fontId="3" type="noConversion"/>
  </si>
  <si>
    <t>选举人票数</t>
    <phoneticPr fontId="3" type="noConversion"/>
  </si>
  <si>
    <t>肯塔基州</t>
    <phoneticPr fontId="3" type="noConversion"/>
  </si>
  <si>
    <t>卡特</t>
    <phoneticPr fontId="3" type="noConversion"/>
  </si>
  <si>
    <t>克林顿</t>
    <phoneticPr fontId="3" type="noConversion"/>
  </si>
  <si>
    <t>53%
47%</t>
    <phoneticPr fontId="3" type="noConversion"/>
  </si>
  <si>
    <t>45%
50%</t>
    <phoneticPr fontId="3" type="noConversion"/>
  </si>
  <si>
    <t>2
1</t>
    <phoneticPr fontId="3" type="noConversion"/>
  </si>
  <si>
    <t>印第安纳州</t>
    <phoneticPr fontId="3" type="noConversion"/>
  </si>
  <si>
    <t>比例差值</t>
    <phoneticPr fontId="3" type="noConversion"/>
  </si>
  <si>
    <t>51%
58%
46%</t>
    <phoneticPr fontId="3" type="noConversion"/>
  </si>
  <si>
    <t>40%
34%
45%</t>
    <phoneticPr fontId="3" type="noConversion"/>
  </si>
  <si>
    <t>2
1
1</t>
    <phoneticPr fontId="3" type="noConversion"/>
  </si>
  <si>
    <t>8%
-3%</t>
    <phoneticPr fontId="3" type="noConversion"/>
  </si>
  <si>
    <t>-9%
-24%
-1%</t>
    <phoneticPr fontId="3" type="noConversion"/>
  </si>
  <si>
    <t>分票</t>
    <phoneticPr fontId="3" type="noConversion"/>
  </si>
  <si>
    <t>多尔</t>
    <phoneticPr fontId="3" type="noConversion"/>
  </si>
  <si>
    <r>
      <t>全国</t>
    </r>
    <r>
      <rPr>
        <sz val="11"/>
        <color theme="1"/>
        <rFont val="宋体"/>
        <family val="2"/>
        <scheme val="minor"/>
      </rPr>
      <t>普选票获胜者</t>
    </r>
  </si>
  <si>
    <r>
      <rPr>
        <sz val="11"/>
        <color rgb="FF202122"/>
        <rFont val="宋体"/>
        <family val="3"/>
        <charset val="134"/>
      </rPr>
      <t>麦凯恩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宋体"/>
        <family val="3"/>
        <charset val="134"/>
      </rPr>
      <t>全州</t>
    </r>
    <r>
      <rPr>
        <sz val="11"/>
        <color rgb="FF202122"/>
        <rFont val="Arial"/>
        <family val="2"/>
      </rPr>
      <t>, </t>
    </r>
    <r>
      <rPr>
        <sz val="11"/>
        <color rgb="FF0B0080"/>
        <rFont val="宋体"/>
        <family val="3"/>
        <charset val="134"/>
      </rPr>
      <t>内</t>
    </r>
    <r>
      <rPr>
        <sz val="11"/>
        <color rgb="FF0B0080"/>
        <rFont val="Arial"/>
        <family val="2"/>
      </rPr>
      <t>-1</t>
    </r>
    <r>
      <rPr>
        <sz val="11"/>
        <color rgb="FF202122"/>
        <rFont val="Arial"/>
        <family val="2"/>
      </rPr>
      <t>, </t>
    </r>
    <r>
      <rPr>
        <sz val="11"/>
        <color rgb="FF0B0080"/>
        <rFont val="宋体"/>
        <family val="3"/>
        <charset val="134"/>
      </rPr>
      <t>内</t>
    </r>
    <r>
      <rPr>
        <sz val="11"/>
        <color rgb="FF0B0080"/>
        <rFont val="Arial"/>
        <family val="2"/>
      </rPr>
      <t>-3</t>
    </r>
    <r>
      <rPr>
        <sz val="11"/>
        <color rgb="FF202122"/>
        <rFont val="Arial"/>
        <family val="2"/>
      </rPr>
      <t xml:space="preserve">)
</t>
    </r>
    <r>
      <rPr>
        <sz val="11"/>
        <color rgb="FF202122"/>
        <rFont val="宋体"/>
        <family val="3"/>
        <charset val="134"/>
      </rPr>
      <t>奥巴马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宋体"/>
        <family val="3"/>
        <charset val="134"/>
      </rPr>
      <t>内</t>
    </r>
    <r>
      <rPr>
        <sz val="11"/>
        <color rgb="FF202122"/>
        <rFont val="Arial"/>
        <family val="2"/>
      </rPr>
      <t>-2)</t>
    </r>
    <phoneticPr fontId="3" type="noConversion"/>
  </si>
  <si>
    <t>共和党获胜届数</t>
    <phoneticPr fontId="3" type="noConversion"/>
  </si>
  <si>
    <t>民主党获胜届数</t>
    <phoneticPr fontId="3" type="noConversion"/>
  </si>
  <si>
    <t>共和党获胜比例</t>
    <phoneticPr fontId="3" type="noConversion"/>
  </si>
  <si>
    <t>民主党获胜比例</t>
    <phoneticPr fontId="3" type="noConversion"/>
  </si>
  <si>
    <r>
      <rPr>
        <sz val="11"/>
        <color rgb="FF202122"/>
        <rFont val="宋体"/>
        <family val="3"/>
        <charset val="134"/>
      </rPr>
      <t>戈尔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宋体"/>
        <family val="3"/>
        <charset val="134"/>
      </rPr>
      <t>全州和缅</t>
    </r>
    <r>
      <rPr>
        <sz val="11"/>
        <color rgb="FF202122"/>
        <rFont val="Arial"/>
        <family val="2"/>
      </rPr>
      <t xml:space="preserve">-1)
</t>
    </r>
    <r>
      <rPr>
        <sz val="11"/>
        <color rgb="FF202122"/>
        <rFont val="宋体"/>
        <family val="3"/>
        <charset val="134"/>
      </rPr>
      <t>戈尔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宋体"/>
        <family val="3"/>
        <charset val="134"/>
      </rPr>
      <t>缅</t>
    </r>
    <r>
      <rPr>
        <sz val="11"/>
        <color rgb="FF202122"/>
        <rFont val="Arial"/>
        <family val="2"/>
      </rPr>
      <t>-2)</t>
    </r>
    <phoneticPr fontId="3" type="noConversion"/>
  </si>
  <si>
    <r>
      <rPr>
        <sz val="11"/>
        <color rgb="FF202122"/>
        <rFont val="宋体"/>
        <family val="3"/>
        <charset val="134"/>
      </rPr>
      <t>克林顿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宋体"/>
        <family val="3"/>
        <charset val="134"/>
      </rPr>
      <t>全州</t>
    </r>
    <r>
      <rPr>
        <sz val="11"/>
        <color rgb="FF202122"/>
        <rFont val="Arial"/>
        <family val="2"/>
      </rPr>
      <t xml:space="preserve">)
</t>
    </r>
    <r>
      <rPr>
        <sz val="11"/>
        <color rgb="FF202122"/>
        <rFont val="宋体"/>
        <family val="3"/>
        <charset val="134"/>
      </rPr>
      <t>克林顿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宋体"/>
        <family val="3"/>
        <charset val="134"/>
      </rPr>
      <t>缅</t>
    </r>
    <r>
      <rPr>
        <sz val="11"/>
        <color rgb="FF202122"/>
        <rFont val="Arial"/>
        <family val="2"/>
      </rPr>
      <t xml:space="preserve">-1)
</t>
    </r>
    <r>
      <rPr>
        <sz val="11"/>
        <color rgb="FF202122"/>
        <rFont val="宋体"/>
        <family val="3"/>
        <charset val="134"/>
      </rPr>
      <t>特朗普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宋体"/>
        <family val="3"/>
        <charset val="134"/>
      </rPr>
      <t>缅</t>
    </r>
    <r>
      <rPr>
        <sz val="11"/>
        <color rgb="FF202122"/>
        <rFont val="Arial"/>
        <family val="2"/>
      </rPr>
      <t>-2)</t>
    </r>
    <phoneticPr fontId="3" type="noConversion"/>
  </si>
  <si>
    <r>
      <rPr>
        <sz val="11"/>
        <color rgb="FF202122"/>
        <rFont val="宋体"/>
        <family val="3"/>
        <charset val="134"/>
      </rPr>
      <t>特朗普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宋体"/>
        <family val="3"/>
        <charset val="134"/>
      </rPr>
      <t>全州</t>
    </r>
    <r>
      <rPr>
        <sz val="11"/>
        <color rgb="FF202122"/>
        <rFont val="Arial"/>
        <family val="2"/>
      </rPr>
      <t>, </t>
    </r>
    <r>
      <rPr>
        <sz val="11"/>
        <color rgb="FF0B0080"/>
        <rFont val="宋体"/>
        <family val="3"/>
        <charset val="134"/>
      </rPr>
      <t>内</t>
    </r>
    <r>
      <rPr>
        <sz val="11"/>
        <color rgb="FF0B0080"/>
        <rFont val="Arial"/>
        <family val="2"/>
      </rPr>
      <t>-1</t>
    </r>
    <r>
      <rPr>
        <sz val="11"/>
        <color rgb="FF202122"/>
        <rFont val="Arial"/>
        <family val="2"/>
      </rPr>
      <t>, </t>
    </r>
    <r>
      <rPr>
        <sz val="11"/>
        <color rgb="FF0B0080"/>
        <rFont val="宋体"/>
        <family val="3"/>
        <charset val="134"/>
      </rPr>
      <t>内</t>
    </r>
    <r>
      <rPr>
        <sz val="11"/>
        <color rgb="FF0B0080"/>
        <rFont val="Arial"/>
        <family val="2"/>
      </rPr>
      <t>-3</t>
    </r>
    <r>
      <rPr>
        <sz val="11"/>
        <color rgb="FF202122"/>
        <rFont val="Arial"/>
        <family val="2"/>
      </rPr>
      <t xml:space="preserve">)
</t>
    </r>
    <r>
      <rPr>
        <sz val="11"/>
        <color rgb="FF202122"/>
        <rFont val="宋体"/>
        <family val="3"/>
        <charset val="134"/>
      </rPr>
      <t>特朗普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宋体"/>
        <family val="3"/>
        <charset val="134"/>
      </rPr>
      <t>内</t>
    </r>
    <r>
      <rPr>
        <sz val="11"/>
        <color rgb="FF202122"/>
        <rFont val="Arial"/>
        <family val="2"/>
      </rPr>
      <t>-2)</t>
    </r>
    <phoneticPr fontId="3" type="noConversion"/>
  </si>
  <si>
    <t>51%
58%
46%</t>
    <phoneticPr fontId="3" type="noConversion"/>
  </si>
  <si>
    <t>40%
34%
45%</t>
    <phoneticPr fontId="3" type="noConversion"/>
  </si>
  <si>
    <t>45%
50%</t>
    <phoneticPr fontId="3" type="noConversion"/>
  </si>
  <si>
    <t>53%
47%</t>
    <phoneticPr fontId="3" type="noConversion"/>
  </si>
  <si>
    <t>传统蓝州</t>
    <phoneticPr fontId="3" type="noConversion"/>
  </si>
  <si>
    <t>传统红州</t>
    <phoneticPr fontId="3" type="noConversion"/>
  </si>
  <si>
    <t>11%
24%
1%</t>
    <phoneticPr fontId="3" type="noConversion"/>
  </si>
  <si>
    <t>-8%
3%</t>
    <phoneticPr fontId="3" type="noConversion"/>
  </si>
  <si>
    <t>民调比例差值</t>
    <phoneticPr fontId="3" type="noConversion"/>
  </si>
  <si>
    <t>Biden</t>
    <phoneticPr fontId="3" type="noConversion"/>
  </si>
  <si>
    <t>Trump</t>
    <phoneticPr fontId="3" type="noConversion"/>
  </si>
  <si>
    <t>2
1
0</t>
    <phoneticPr fontId="3" type="noConversion"/>
  </si>
  <si>
    <t>0
0
0</t>
    <phoneticPr fontId="3" type="noConversion"/>
  </si>
  <si>
    <t>0
0</t>
    <phoneticPr fontId="3" type="noConversion"/>
  </si>
  <si>
    <t>2
0</t>
    <phoneticPr fontId="3" type="noConversion"/>
  </si>
  <si>
    <r>
      <t xml:space="preserve">0
0
</t>
    </r>
    <r>
      <rPr>
        <sz val="11"/>
        <color rgb="FFFF0000"/>
        <rFont val="宋体"/>
        <family val="3"/>
        <charset val="134"/>
        <scheme val="minor"/>
      </rPr>
      <t>1</t>
    </r>
    <phoneticPr fontId="3" type="noConversion"/>
  </si>
  <si>
    <r>
      <t xml:space="preserve">0
</t>
    </r>
    <r>
      <rPr>
        <sz val="11"/>
        <color rgb="FFFF0000"/>
        <rFont val="宋体"/>
        <family val="3"/>
        <charset val="134"/>
        <scheme val="minor"/>
      </rPr>
      <t>1</t>
    </r>
    <phoneticPr fontId="3" type="noConversion"/>
  </si>
  <si>
    <t>Biden极大概率获胜州，民调差值&gt;=8%</t>
    <phoneticPr fontId="3" type="noConversion"/>
  </si>
  <si>
    <t>Trump极大概率获胜州，民调差值&lt;=-8%</t>
    <phoneticPr fontId="3" type="noConversion"/>
  </si>
  <si>
    <t>Biden大概率获胜州，民调差值&gt;=5%</t>
    <phoneticPr fontId="3" type="noConversion"/>
  </si>
  <si>
    <t>Trump大概率获胜州，民调差值&lt;=-5%</t>
    <phoneticPr fontId="3" type="noConversion"/>
  </si>
  <si>
    <t>摇摆票数，民调差值&gt;-5%  &amp;&amp; &lt;5%</t>
    <phoneticPr fontId="3" type="noConversion"/>
  </si>
  <si>
    <t>摇摆票数，民调差值&gt;-8%  &amp;&amp; &lt;8%</t>
    <phoneticPr fontId="3" type="noConversion"/>
  </si>
  <si>
    <t>内布拉斯加州</t>
    <phoneticPr fontId="3" type="noConversion"/>
  </si>
  <si>
    <t>缅2民调Biden只领先1个点，可忽略不计，老布什之后除了16年都投给了民主党。16年缅2民调特朗普领先8%，最终以51%比41%获胜，这一票难以确定</t>
    <phoneticPr fontId="3" type="noConversion"/>
  </si>
  <si>
    <t>艾奥瓦州</t>
    <phoneticPr fontId="3" type="noConversion"/>
  </si>
  <si>
    <t>从历届来看属于摇摆州，当前民调相当，难以确定</t>
    <phoneticPr fontId="3" type="noConversion"/>
  </si>
  <si>
    <t>备注</t>
    <phoneticPr fontId="3" type="noConversion"/>
  </si>
  <si>
    <r>
      <rPr>
        <sz val="11"/>
        <color rgb="FF202122"/>
        <rFont val="宋体"/>
        <family val="3"/>
        <charset val="134"/>
      </rPr>
      <t>从历届来看属于摇摆州，但当前民调拜登领先</t>
    </r>
    <r>
      <rPr>
        <sz val="11"/>
        <color rgb="FF202122"/>
        <rFont val="Arial"/>
        <family val="2"/>
      </rPr>
      <t>6%</t>
    </r>
    <r>
      <rPr>
        <sz val="11"/>
        <color rgb="FF202122"/>
        <rFont val="宋体"/>
        <family val="3"/>
        <charset val="134"/>
      </rPr>
      <t>且拜登为宾州人也一次为大本营，大概率拜登会获胜获得</t>
    </r>
    <r>
      <rPr>
        <sz val="11"/>
        <color rgb="FF202122"/>
        <rFont val="Arial"/>
        <family val="2"/>
      </rPr>
      <t>20</t>
    </r>
    <r>
      <rPr>
        <sz val="11"/>
        <color rgb="FF202122"/>
        <rFont val="宋体"/>
        <family val="3"/>
        <charset val="134"/>
      </rPr>
      <t>票</t>
    </r>
    <phoneticPr fontId="3" type="noConversion"/>
  </si>
  <si>
    <r>
      <rPr>
        <sz val="11"/>
        <color rgb="FF202122"/>
        <rFont val="宋体"/>
        <family val="3"/>
        <charset val="134"/>
      </rPr>
      <t>从历届来看属于摇摆州，当前</t>
    </r>
    <r>
      <rPr>
        <sz val="11"/>
        <color rgb="FF202122"/>
        <rFont val="Arial"/>
        <family val="2"/>
      </rPr>
      <t>Biden</t>
    </r>
    <r>
      <rPr>
        <sz val="11"/>
        <color rgb="FF202122"/>
        <rFont val="宋体"/>
        <family val="3"/>
        <charset val="134"/>
      </rPr>
      <t>领先</t>
    </r>
    <r>
      <rPr>
        <sz val="11"/>
        <color rgb="FF202122"/>
        <rFont val="Arial"/>
        <family val="2"/>
      </rPr>
      <t>7%</t>
    </r>
    <r>
      <rPr>
        <sz val="11"/>
        <color rgb="FF202122"/>
        <rFont val="宋体"/>
        <family val="3"/>
        <charset val="134"/>
      </rPr>
      <t>，还是有差距，</t>
    </r>
    <r>
      <rPr>
        <sz val="11"/>
        <color rgb="FF202122"/>
        <rFont val="Arial"/>
        <family val="2"/>
      </rPr>
      <t>Biden</t>
    </r>
    <r>
      <rPr>
        <sz val="11"/>
        <color rgb="FF202122"/>
        <rFont val="宋体"/>
        <family val="3"/>
        <charset val="134"/>
      </rPr>
      <t>获胜概率比较大，获得</t>
    </r>
    <r>
      <rPr>
        <sz val="11"/>
        <color rgb="FF202122"/>
        <rFont val="Arial"/>
        <family val="2"/>
      </rPr>
      <t>16</t>
    </r>
    <r>
      <rPr>
        <sz val="11"/>
        <color rgb="FF202122"/>
        <rFont val="宋体"/>
        <family val="3"/>
        <charset val="134"/>
      </rPr>
      <t>票</t>
    </r>
    <phoneticPr fontId="3" type="noConversion"/>
  </si>
  <si>
    <r>
      <rPr>
        <sz val="11"/>
        <color rgb="FF202122"/>
        <rFont val="宋体"/>
        <family val="3"/>
        <charset val="134"/>
      </rPr>
      <t>从历届来看属于摇摆州，当前</t>
    </r>
    <r>
      <rPr>
        <sz val="11"/>
        <color rgb="FF202122"/>
        <rFont val="Arial"/>
        <family val="2"/>
      </rPr>
      <t>Biden</t>
    </r>
    <r>
      <rPr>
        <sz val="11"/>
        <color rgb="FF202122"/>
        <rFont val="宋体"/>
        <family val="3"/>
        <charset val="134"/>
      </rPr>
      <t>领先</t>
    </r>
    <r>
      <rPr>
        <sz val="11"/>
        <color rgb="FF202122"/>
        <rFont val="Arial"/>
        <family val="2"/>
      </rPr>
      <t>6%</t>
    </r>
    <r>
      <rPr>
        <sz val="11"/>
        <color rgb="FF202122"/>
        <rFont val="宋体"/>
        <family val="3"/>
        <charset val="134"/>
      </rPr>
      <t>，还是有差距，</t>
    </r>
    <r>
      <rPr>
        <sz val="11"/>
        <color rgb="FF202122"/>
        <rFont val="Arial"/>
        <family val="2"/>
      </rPr>
      <t>Biden</t>
    </r>
    <r>
      <rPr>
        <sz val="11"/>
        <color rgb="FF202122"/>
        <rFont val="宋体"/>
        <family val="3"/>
        <charset val="134"/>
      </rPr>
      <t>获胜概率比较大，获得</t>
    </r>
    <r>
      <rPr>
        <sz val="11"/>
        <color rgb="FF202122"/>
        <rFont val="Arial"/>
        <family val="2"/>
      </rPr>
      <t>18</t>
    </r>
    <r>
      <rPr>
        <sz val="11"/>
        <color rgb="FF202122"/>
        <rFont val="宋体"/>
        <family val="3"/>
        <charset val="134"/>
      </rPr>
      <t>票</t>
    </r>
    <phoneticPr fontId="3" type="noConversion"/>
  </si>
  <si>
    <r>
      <rPr>
        <sz val="11"/>
        <color rgb="FF202122"/>
        <rFont val="宋体"/>
        <family val="3"/>
        <charset val="134"/>
      </rPr>
      <t>从历届来看属于红州，当前民调</t>
    </r>
    <r>
      <rPr>
        <sz val="11"/>
        <color rgb="FF202122"/>
        <rFont val="Arial"/>
        <family val="2"/>
      </rPr>
      <t>Biden</t>
    </r>
    <r>
      <rPr>
        <sz val="11"/>
        <color rgb="FF202122"/>
        <rFont val="宋体"/>
        <family val="3"/>
        <charset val="134"/>
      </rPr>
      <t>领先</t>
    </r>
    <r>
      <rPr>
        <sz val="11"/>
        <color rgb="FF202122"/>
        <rFont val="Arial"/>
        <family val="2"/>
      </rPr>
      <t>3%</t>
    </r>
    <r>
      <rPr>
        <sz val="11"/>
        <color rgb="FF202122"/>
        <rFont val="宋体"/>
        <family val="3"/>
        <charset val="134"/>
      </rPr>
      <t>，但特朗普获胜概率比较大，获得</t>
    </r>
    <r>
      <rPr>
        <sz val="11"/>
        <color rgb="FF202122"/>
        <rFont val="Arial"/>
        <family val="2"/>
      </rPr>
      <t>16</t>
    </r>
    <r>
      <rPr>
        <sz val="11"/>
        <color rgb="FF202122"/>
        <rFont val="宋体"/>
        <family val="3"/>
        <charset val="134"/>
      </rPr>
      <t>票</t>
    </r>
    <phoneticPr fontId="3" type="noConversion"/>
  </si>
  <si>
    <r>
      <rPr>
        <sz val="11"/>
        <color rgb="FF202122"/>
        <rFont val="宋体"/>
        <family val="3"/>
        <charset val="134"/>
      </rPr>
      <t>从历届来看属于红州，且当前民调</t>
    </r>
    <r>
      <rPr>
        <sz val="11"/>
        <color rgb="FF202122"/>
        <rFont val="Arial"/>
        <family val="2"/>
      </rPr>
      <t>Trump</t>
    </r>
    <r>
      <rPr>
        <sz val="11"/>
        <color rgb="FF202122"/>
        <rFont val="宋体"/>
        <family val="3"/>
        <charset val="134"/>
      </rPr>
      <t>领先</t>
    </r>
    <r>
      <rPr>
        <sz val="11"/>
        <color rgb="FF202122"/>
        <rFont val="Arial"/>
        <family val="2"/>
      </rPr>
      <t>7%</t>
    </r>
    <r>
      <rPr>
        <sz val="11"/>
        <color rgb="FF202122"/>
        <rFont val="宋体"/>
        <family val="3"/>
        <charset val="134"/>
      </rPr>
      <t>，特朗普大概率获胜，获得</t>
    </r>
    <r>
      <rPr>
        <sz val="11"/>
        <color rgb="FF202122"/>
        <rFont val="Arial"/>
        <family val="2"/>
      </rPr>
      <t>10</t>
    </r>
    <r>
      <rPr>
        <sz val="11"/>
        <color rgb="FF202122"/>
        <rFont val="宋体"/>
        <family val="3"/>
        <charset val="134"/>
      </rPr>
      <t>票</t>
    </r>
    <phoneticPr fontId="3" type="noConversion"/>
  </si>
  <si>
    <r>
      <rPr>
        <sz val="11"/>
        <color rgb="FF202122"/>
        <rFont val="宋体"/>
        <family val="3"/>
        <charset val="134"/>
      </rPr>
      <t>从历届来看属于红州，当前民调</t>
    </r>
    <r>
      <rPr>
        <sz val="11"/>
        <color rgb="FF202122"/>
        <rFont val="Arial"/>
        <family val="2"/>
      </rPr>
      <t>Biden</t>
    </r>
    <r>
      <rPr>
        <sz val="11"/>
        <color rgb="FF202122"/>
        <rFont val="宋体"/>
        <family val="3"/>
        <charset val="134"/>
      </rPr>
      <t>领先</t>
    </r>
    <r>
      <rPr>
        <sz val="11"/>
        <color rgb="FF202122"/>
        <rFont val="Arial"/>
        <family val="2"/>
      </rPr>
      <t>3%</t>
    </r>
    <r>
      <rPr>
        <sz val="11"/>
        <color rgb="FF202122"/>
        <rFont val="宋体"/>
        <family val="3"/>
        <charset val="134"/>
      </rPr>
      <t>，但特朗普获胜概率比较大，，获得</t>
    </r>
    <r>
      <rPr>
        <sz val="11"/>
        <color rgb="FF202122"/>
        <rFont val="Arial"/>
        <family val="2"/>
      </rPr>
      <t>15</t>
    </r>
    <r>
      <rPr>
        <sz val="11"/>
        <color rgb="FF202122"/>
        <rFont val="宋体"/>
        <family val="3"/>
        <charset val="134"/>
      </rPr>
      <t>票</t>
    </r>
    <phoneticPr fontId="3" type="noConversion"/>
  </si>
  <si>
    <r>
      <rPr>
        <sz val="11"/>
        <color rgb="FF202122"/>
        <rFont val="宋体"/>
        <family val="3"/>
        <charset val="134"/>
      </rPr>
      <t>从历届来看属于红州，当前民调</t>
    </r>
    <r>
      <rPr>
        <sz val="11"/>
        <color rgb="FF202122"/>
        <rFont val="Arial"/>
        <family val="2"/>
      </rPr>
      <t>Biden</t>
    </r>
    <r>
      <rPr>
        <sz val="11"/>
        <color rgb="FF202122"/>
        <rFont val="宋体"/>
        <family val="3"/>
        <charset val="134"/>
      </rPr>
      <t>领先</t>
    </r>
    <r>
      <rPr>
        <sz val="11"/>
        <color rgb="FF202122"/>
        <rFont val="Arial"/>
        <family val="2"/>
      </rPr>
      <t>3%</t>
    </r>
    <r>
      <rPr>
        <sz val="11"/>
        <color rgb="FF202122"/>
        <rFont val="宋体"/>
        <family val="3"/>
        <charset val="134"/>
      </rPr>
      <t>，但特朗普获胜概率比较大，获得</t>
    </r>
    <r>
      <rPr>
        <sz val="11"/>
        <color rgb="FF202122"/>
        <rFont val="Arial"/>
        <family val="2"/>
      </rPr>
      <t>11</t>
    </r>
    <r>
      <rPr>
        <sz val="11"/>
        <color rgb="FF202122"/>
        <rFont val="宋体"/>
        <family val="3"/>
        <charset val="134"/>
      </rPr>
      <t>票</t>
    </r>
    <phoneticPr fontId="3" type="noConversion"/>
  </si>
  <si>
    <r>
      <rPr>
        <sz val="11"/>
        <color rgb="FF202122"/>
        <rFont val="宋体"/>
        <family val="3"/>
        <charset val="134"/>
      </rPr>
      <t>从历届来看属于红州，且当前民调</t>
    </r>
    <r>
      <rPr>
        <sz val="11"/>
        <color rgb="FF202122"/>
        <rFont val="Arial"/>
        <family val="2"/>
      </rPr>
      <t>Trump</t>
    </r>
    <r>
      <rPr>
        <sz val="11"/>
        <color rgb="FF202122"/>
        <rFont val="宋体"/>
        <family val="3"/>
        <charset val="134"/>
      </rPr>
      <t>领先</t>
    </r>
    <r>
      <rPr>
        <sz val="11"/>
        <color rgb="FF202122"/>
        <rFont val="Arial"/>
        <family val="2"/>
      </rPr>
      <t>7%</t>
    </r>
    <r>
      <rPr>
        <sz val="11"/>
        <color rgb="FF202122"/>
        <rFont val="宋体"/>
        <family val="3"/>
        <charset val="134"/>
      </rPr>
      <t>，特朗普大概率获胜，获得</t>
    </r>
    <r>
      <rPr>
        <sz val="11"/>
        <color rgb="FF202122"/>
        <rFont val="Arial"/>
        <family val="2"/>
      </rPr>
      <t>11</t>
    </r>
    <r>
      <rPr>
        <sz val="11"/>
        <color rgb="FF202122"/>
        <rFont val="宋体"/>
        <family val="3"/>
        <charset val="134"/>
      </rPr>
      <t>票</t>
    </r>
    <phoneticPr fontId="3" type="noConversion"/>
  </si>
  <si>
    <r>
      <rPr>
        <sz val="11"/>
        <color rgb="FF202122"/>
        <rFont val="宋体"/>
        <family val="3"/>
        <charset val="134"/>
      </rPr>
      <t>从历届来看属于红州，且当前民调</t>
    </r>
    <r>
      <rPr>
        <sz val="11"/>
        <color rgb="FF202122"/>
        <rFont val="Arial"/>
        <family val="2"/>
      </rPr>
      <t>Trump</t>
    </r>
    <r>
      <rPr>
        <sz val="11"/>
        <color rgb="FF202122"/>
        <rFont val="宋体"/>
        <family val="3"/>
        <charset val="134"/>
      </rPr>
      <t>领先</t>
    </r>
    <r>
      <rPr>
        <sz val="11"/>
        <color rgb="FF202122"/>
        <rFont val="Arial"/>
        <family val="2"/>
      </rPr>
      <t>5%</t>
    </r>
    <r>
      <rPr>
        <sz val="11"/>
        <color rgb="FF202122"/>
        <rFont val="宋体"/>
        <family val="3"/>
        <charset val="134"/>
      </rPr>
      <t>，特朗普大概率获胜，获得</t>
    </r>
    <r>
      <rPr>
        <sz val="11"/>
        <color rgb="FF202122"/>
        <rFont val="Arial"/>
        <family val="2"/>
      </rPr>
      <t>3</t>
    </r>
    <r>
      <rPr>
        <sz val="11"/>
        <color rgb="FF202122"/>
        <rFont val="宋体"/>
        <family val="3"/>
        <charset val="134"/>
      </rPr>
      <t>票</t>
    </r>
    <phoneticPr fontId="3" type="noConversion"/>
  </si>
  <si>
    <r>
      <rPr>
        <sz val="11"/>
        <color rgb="FF202122"/>
        <rFont val="宋体"/>
        <family val="3"/>
        <charset val="134"/>
      </rPr>
      <t>从历届来看属于红州，且当前民调</t>
    </r>
    <r>
      <rPr>
        <sz val="11"/>
        <color rgb="FF202122"/>
        <rFont val="Arial"/>
        <family val="2"/>
      </rPr>
      <t>Trump</t>
    </r>
    <r>
      <rPr>
        <sz val="11"/>
        <color rgb="FF202122"/>
        <rFont val="宋体"/>
        <family val="3"/>
        <charset val="134"/>
      </rPr>
      <t>领先</t>
    </r>
    <r>
      <rPr>
        <sz val="11"/>
        <color rgb="FF202122"/>
        <rFont val="Arial"/>
        <family val="2"/>
      </rPr>
      <t>7%</t>
    </r>
    <r>
      <rPr>
        <sz val="11"/>
        <color rgb="FF202122"/>
        <rFont val="宋体"/>
        <family val="3"/>
        <charset val="134"/>
      </rPr>
      <t>，特朗普大概率获胜，获得</t>
    </r>
    <r>
      <rPr>
        <sz val="11"/>
        <color rgb="FF202122"/>
        <rFont val="Arial"/>
        <family val="2"/>
      </rPr>
      <t>9</t>
    </r>
    <r>
      <rPr>
        <sz val="11"/>
        <color rgb="FF202122"/>
        <rFont val="宋体"/>
        <family val="3"/>
        <charset val="134"/>
      </rPr>
      <t>票</t>
    </r>
    <phoneticPr fontId="3" type="noConversion"/>
  </si>
  <si>
    <r>
      <rPr>
        <sz val="11"/>
        <color rgb="FF202122"/>
        <rFont val="宋体"/>
        <family val="3"/>
        <charset val="134"/>
      </rPr>
      <t>从历届来看属于红州，且当前民调</t>
    </r>
    <r>
      <rPr>
        <sz val="11"/>
        <color rgb="FF202122"/>
        <rFont val="Arial"/>
        <family val="2"/>
      </rPr>
      <t>Trump</t>
    </r>
    <r>
      <rPr>
        <sz val="11"/>
        <color rgb="FF202122"/>
        <rFont val="宋体"/>
        <family val="3"/>
        <charset val="134"/>
      </rPr>
      <t>领先</t>
    </r>
    <r>
      <rPr>
        <sz val="11"/>
        <color rgb="FF202122"/>
        <rFont val="Arial"/>
        <family val="2"/>
      </rPr>
      <t>3%</t>
    </r>
    <r>
      <rPr>
        <sz val="11"/>
        <color rgb="FF202122"/>
        <rFont val="宋体"/>
        <family val="3"/>
        <charset val="134"/>
      </rPr>
      <t>，特朗普大概率获胜，获得</t>
    </r>
    <r>
      <rPr>
        <sz val="11"/>
        <color rgb="FF202122"/>
        <rFont val="Arial"/>
        <family val="2"/>
      </rPr>
      <t>38</t>
    </r>
    <r>
      <rPr>
        <sz val="11"/>
        <color rgb="FF202122"/>
        <rFont val="宋体"/>
        <family val="3"/>
        <charset val="134"/>
      </rPr>
      <t>票</t>
    </r>
    <phoneticPr fontId="3" type="noConversion"/>
  </si>
  <si>
    <r>
      <rPr>
        <sz val="11"/>
        <color rgb="FF202122"/>
        <rFont val="宋体"/>
        <family val="3"/>
        <charset val="134"/>
      </rPr>
      <t>从历届来看属于红州，且当前民调</t>
    </r>
    <r>
      <rPr>
        <sz val="11"/>
        <color rgb="FF202122"/>
        <rFont val="Arial"/>
        <family val="2"/>
      </rPr>
      <t>Trump</t>
    </r>
    <r>
      <rPr>
        <sz val="11"/>
        <color rgb="FF202122"/>
        <rFont val="宋体"/>
        <family val="3"/>
        <charset val="134"/>
      </rPr>
      <t>领先</t>
    </r>
    <r>
      <rPr>
        <sz val="11"/>
        <color rgb="FF202122"/>
        <rFont val="Arial"/>
        <family val="2"/>
      </rPr>
      <t>6%</t>
    </r>
    <r>
      <rPr>
        <sz val="11"/>
        <color rgb="FF202122"/>
        <rFont val="宋体"/>
        <family val="3"/>
        <charset val="134"/>
      </rPr>
      <t>，特朗普大概率获胜，获得</t>
    </r>
    <r>
      <rPr>
        <sz val="11"/>
        <color rgb="FF202122"/>
        <rFont val="Arial"/>
        <family val="2"/>
      </rPr>
      <t>3</t>
    </r>
    <r>
      <rPr>
        <sz val="11"/>
        <color rgb="FF202122"/>
        <rFont val="宋体"/>
        <family val="3"/>
        <charset val="134"/>
      </rPr>
      <t>票</t>
    </r>
    <phoneticPr fontId="3" type="noConversion"/>
  </si>
  <si>
    <r>
      <rPr>
        <sz val="11"/>
        <color rgb="FF202122"/>
        <rFont val="宋体"/>
        <family val="3"/>
        <charset val="134"/>
      </rPr>
      <t>内</t>
    </r>
    <r>
      <rPr>
        <sz val="11"/>
        <color rgb="FF202122"/>
        <rFont val="Arial"/>
        <family val="2"/>
      </rPr>
      <t>2</t>
    </r>
    <r>
      <rPr>
        <sz val="11"/>
        <color rgb="FF202122"/>
        <rFont val="宋体"/>
        <family val="3"/>
        <charset val="134"/>
      </rPr>
      <t>当前民调</t>
    </r>
    <r>
      <rPr>
        <sz val="11"/>
        <color rgb="FF202122"/>
        <rFont val="Arial"/>
        <family val="2"/>
      </rPr>
      <t>Biden</t>
    </r>
    <r>
      <rPr>
        <sz val="11"/>
        <color rgb="FF202122"/>
        <rFont val="宋体"/>
        <family val="3"/>
        <charset val="134"/>
      </rPr>
      <t>领先</t>
    </r>
    <r>
      <rPr>
        <sz val="11"/>
        <color rgb="FF202122"/>
        <rFont val="Arial"/>
        <family val="2"/>
      </rPr>
      <t>3</t>
    </r>
    <r>
      <rPr>
        <sz val="11"/>
        <color rgb="FF202122"/>
        <rFont val="宋体"/>
        <family val="3"/>
        <charset val="134"/>
      </rPr>
      <t>点，可以当作物产，并且为传统红州，只有奥巴马一次获得胜利，可将这一票归给特朗普，获得</t>
    </r>
    <r>
      <rPr>
        <sz val="11"/>
        <color rgb="FF202122"/>
        <rFont val="Arial"/>
        <family val="2"/>
      </rPr>
      <t>1</t>
    </r>
    <r>
      <rPr>
        <sz val="11"/>
        <color rgb="FF202122"/>
        <rFont val="宋体"/>
        <family val="3"/>
        <charset val="134"/>
      </rPr>
      <t>票</t>
    </r>
    <phoneticPr fontId="3" type="noConversion"/>
  </si>
  <si>
    <t>摇摆州</t>
    <phoneticPr fontId="3" type="noConversion"/>
  </si>
  <si>
    <t>经过上述分析，将各个票仓分类，Biden新增54票，最终287票，Trump新增117票，最终202，还剩余54票摇摆票</t>
    <phoneticPr fontId="3" type="noConversion"/>
  </si>
  <si>
    <t>全国普选票获胜者</t>
  </si>
  <si>
    <t>肯塔基州：8票</t>
  </si>
  <si>
    <t>俄亥俄州：20票</t>
  </si>
  <si>
    <t>wrong</t>
    <phoneticPr fontId="3" type="noConversion"/>
  </si>
  <si>
    <t>GAP</t>
    <phoneticPr fontId="3" type="noConversion"/>
  </si>
  <si>
    <t>内布拉斯加州</t>
    <phoneticPr fontId="3" type="noConversion"/>
  </si>
  <si>
    <t>Biden极大概率获胜州，民调差值&gt;=7%</t>
    <phoneticPr fontId="3" type="noConversion"/>
  </si>
  <si>
    <t>摇摆票数，民调差值&gt;-7%  &amp;&amp; &lt;7%</t>
    <phoneticPr fontId="3" type="noConversion"/>
  </si>
  <si>
    <t>Trump极大概率获胜州，民调差值&lt;=-7%</t>
    <phoneticPr fontId="3" type="noConversion"/>
  </si>
  <si>
    <r>
      <rPr>
        <sz val="11"/>
        <color rgb="FF202122"/>
        <rFont val="宋体"/>
        <family val="3"/>
        <charset val="134"/>
      </rPr>
      <t>内</t>
    </r>
    <r>
      <rPr>
        <sz val="11"/>
        <color rgb="FF202122"/>
        <rFont val="Arial"/>
        <family val="2"/>
      </rPr>
      <t>2</t>
    </r>
    <r>
      <rPr>
        <sz val="11"/>
        <color rgb="FF202122"/>
        <rFont val="宋体"/>
        <family val="3"/>
        <charset val="134"/>
      </rPr>
      <t>当前民调</t>
    </r>
    <r>
      <rPr>
        <sz val="11"/>
        <color rgb="FF202122"/>
        <rFont val="Arial"/>
        <family val="2"/>
      </rPr>
      <t>Biden</t>
    </r>
    <r>
      <rPr>
        <sz val="11"/>
        <color rgb="FF202122"/>
        <rFont val="宋体"/>
        <family val="3"/>
        <charset val="134"/>
      </rPr>
      <t>领先</t>
    </r>
    <r>
      <rPr>
        <sz val="11"/>
        <color rgb="FF202122"/>
        <rFont val="Arial"/>
        <family val="2"/>
      </rPr>
      <t>3</t>
    </r>
    <r>
      <rPr>
        <sz val="11"/>
        <color rgb="FF202122"/>
        <rFont val="宋体"/>
        <family val="3"/>
        <charset val="134"/>
      </rPr>
      <t>点，可以当作误差，并且为传统红州，只有奥巴马一次获得胜利，可将这一票归给特朗普，获得</t>
    </r>
    <r>
      <rPr>
        <sz val="11"/>
        <color rgb="FF202122"/>
        <rFont val="Arial"/>
        <family val="2"/>
      </rPr>
      <t>1</t>
    </r>
    <r>
      <rPr>
        <sz val="11"/>
        <color rgb="FF202122"/>
        <rFont val="宋体"/>
        <family val="3"/>
        <charset val="134"/>
      </rPr>
      <t>票</t>
    </r>
    <phoneticPr fontId="3" type="noConversion"/>
  </si>
  <si>
    <t>以7%作为民调误差，拜登只要拿下民调暂时领先6个点的宾州便能获胜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</si>
</sst>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202122"/>
      <name val="Arial"/>
      <family val="2"/>
    </font>
    <font>
      <u/>
      <sz val="11"/>
      <color theme="10"/>
      <name val="宋体"/>
      <family val="2"/>
      <scheme val="minor"/>
    </font>
    <font>
      <sz val="11"/>
      <color rgb="FF202122"/>
      <name val="Arial"/>
      <family val="2"/>
    </font>
    <font>
      <sz val="11"/>
      <color rgb="FF0B0080"/>
      <name val="Arial"/>
      <family val="2"/>
    </font>
    <font>
      <sz val="11"/>
      <color rgb="FF202122"/>
      <name val="宋体"/>
      <family val="3"/>
      <charset val="134"/>
    </font>
    <font>
      <sz val="11"/>
      <color rgb="FF0B0080"/>
      <name val="宋体"/>
      <family val="3"/>
      <charset val="134"/>
    </font>
    <font>
      <sz val="11"/>
      <name val="Arial"/>
      <family val="2"/>
    </font>
    <font>
      <b/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22"/>
      <color theme="1"/>
      <name val="宋体"/>
      <family val="2"/>
      <scheme val="minor"/>
    </font>
    <font>
      <b/>
      <sz val="22"/>
      <color rgb="FF202122"/>
      <name val="Arial"/>
      <family val="2"/>
    </font>
    <font>
      <sz val="11"/>
      <color rgb="FF000000"/>
      <name val="Arial Narrow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AECF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34AAE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/>
      <diagonal/>
    </border>
    <border>
      <left/>
      <right style="medium">
        <color rgb="FFA2A9B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5" fillId="0" borderId="0" applyNumberFormat="0" applyFill="0" applyBorder="0" applyAlignment="0" applyProtection="0"/>
    <xf numFmtId="0" fontId="11" fillId="8" borderId="6" applyNumberFormat="0" applyAlignment="0" applyProtection="0">
      <alignment vertical="center"/>
    </xf>
  </cellStyleXfs>
  <cellXfs count="71">
    <xf numFmtId="0" fontId="0" fillId="0" borderId="0" xfId="0"/>
    <xf numFmtId="0" fontId="5" fillId="3" borderId="2" xfId="3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0" fontId="6" fillId="7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9" fontId="0" fillId="0" borderId="0" xfId="1" applyFont="1" applyAlignment="1"/>
    <xf numFmtId="176" fontId="0" fillId="0" borderId="0" xfId="1" applyNumberFormat="1" applyFont="1" applyAlignment="1"/>
    <xf numFmtId="0" fontId="8" fillId="6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176" fontId="0" fillId="0" borderId="0" xfId="1" applyNumberFormat="1" applyFont="1" applyAlignment="1">
      <alignment vertical="center"/>
    </xf>
    <xf numFmtId="0" fontId="8" fillId="4" borderId="3" xfId="0" applyFont="1" applyFill="1" applyBorder="1" applyAlignment="1">
      <alignment vertical="center" wrapText="1"/>
    </xf>
    <xf numFmtId="176" fontId="0" fillId="0" borderId="0" xfId="1" applyNumberFormat="1" applyFont="1" applyBorder="1" applyAlignment="1">
      <alignment vertical="center"/>
    </xf>
    <xf numFmtId="176" fontId="0" fillId="0" borderId="4" xfId="1" applyNumberFormat="1" applyFont="1" applyBorder="1" applyAlignment="1"/>
    <xf numFmtId="176" fontId="0" fillId="0" borderId="0" xfId="1" applyNumberFormat="1" applyFont="1" applyBorder="1" applyAlignment="1"/>
    <xf numFmtId="0" fontId="0" fillId="0" borderId="5" xfId="0" applyBorder="1" applyAlignment="1">
      <alignment vertical="center"/>
    </xf>
    <xf numFmtId="0" fontId="0" fillId="0" borderId="0" xfId="0" applyAlignment="1">
      <alignment horizontal="right" wrapText="1"/>
    </xf>
    <xf numFmtId="9" fontId="0" fillId="0" borderId="0" xfId="1" applyFont="1" applyAlignment="1">
      <alignment horizontal="right" wrapText="1"/>
    </xf>
    <xf numFmtId="9" fontId="0" fillId="0" borderId="0" xfId="0" applyNumberFormat="1"/>
    <xf numFmtId="9" fontId="0" fillId="0" borderId="0" xfId="0" applyNumberFormat="1" applyAlignment="1">
      <alignment horizontal="right" wrapText="1"/>
    </xf>
    <xf numFmtId="0" fontId="0" fillId="0" borderId="2" xfId="0" applyBorder="1"/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2" fillId="2" borderId="1" xfId="2" applyBorder="1" applyAlignment="1"/>
    <xf numFmtId="49" fontId="0" fillId="0" borderId="0" xfId="0" applyNumberFormat="1" applyAlignment="1">
      <alignment horizontal="right" wrapText="1"/>
    </xf>
    <xf numFmtId="0" fontId="10" fillId="4" borderId="2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12" fillId="0" borderId="0" xfId="0" applyFont="1"/>
    <xf numFmtId="0" fontId="6" fillId="4" borderId="0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2" fillId="0" borderId="0" xfId="0" applyNumberFormat="1" applyFont="1"/>
    <xf numFmtId="0" fontId="13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1" fillId="8" borderId="6" xfId="4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top"/>
    </xf>
    <xf numFmtId="0" fontId="11" fillId="8" borderId="0" xfId="4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1" fillId="8" borderId="2" xfId="4" applyBorder="1" applyAlignment="1">
      <alignment horizontal="left" vertical="top" wrapText="1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right" wrapText="1"/>
    </xf>
    <xf numFmtId="0" fontId="17" fillId="0" borderId="2" xfId="0" applyFont="1" applyBorder="1"/>
    <xf numFmtId="0" fontId="17" fillId="0" borderId="0" xfId="0" applyFont="1"/>
    <xf numFmtId="0" fontId="17" fillId="0" borderId="0" xfId="0" applyFont="1" applyAlignment="1"/>
    <xf numFmtId="0" fontId="18" fillId="3" borderId="0" xfId="0" applyFont="1" applyFill="1" applyBorder="1" applyAlignment="1">
      <alignment horizontal="center" vertical="center" wrapText="1"/>
    </xf>
    <xf numFmtId="0" fontId="17" fillId="0" borderId="0" xfId="0" applyFont="1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6" fillId="4" borderId="6" xfId="0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 wrapText="1"/>
    </xf>
    <xf numFmtId="0" fontId="0" fillId="0" borderId="0" xfId="0" applyBorder="1" applyAlignment="1">
      <alignment horizontal="left" vertical="top" wrapText="1"/>
    </xf>
    <xf numFmtId="0" fontId="19" fillId="0" borderId="0" xfId="0" applyFont="1" applyAlignment="1">
      <alignment vertical="center" wrapText="1"/>
    </xf>
    <xf numFmtId="0" fontId="0" fillId="9" borderId="0" xfId="0" applyFill="1"/>
    <xf numFmtId="0" fontId="0" fillId="9" borderId="0" xfId="0" applyFill="1" applyAlignment="1">
      <alignment horizontal="center"/>
    </xf>
    <xf numFmtId="0" fontId="15" fillId="9" borderId="0" xfId="0" applyFont="1" applyFill="1"/>
    <xf numFmtId="0" fontId="15" fillId="9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5">
    <cellStyle name="百分比" xfId="1" builtinId="5"/>
    <cellStyle name="常规" xfId="0" builtinId="0"/>
    <cellStyle name="超链接" xfId="3" builtinId="8"/>
    <cellStyle name="计算" xfId="2" builtinId="22"/>
    <cellStyle name="检查单元格" xfId="4" builtinId="2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zh.wikipedia.org/wiki/2000%E5%B9%B4%E7%BE%8E%E5%9B%BD%E6%80%BB%E7%BB%9F%E9%80%89%E4%B8%BE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zh.wikipedia.org/wiki/1980%E5%B9%B4%E7%BE%8E%E5%9B%BD%E6%80%BB%E7%BB%9F%E9%80%89%E4%B8%BE" TargetMode="External"/><Relationship Id="rId7" Type="http://schemas.openxmlformats.org/officeDocument/2006/relationships/hyperlink" Target="https://zh.wikipedia.org/wiki/1996%E5%B9%B4%E7%BE%8E%E5%9B%BD%E6%80%BB%E7%BB%9F%E9%80%89%E4%B8%BE" TargetMode="External"/><Relationship Id="rId12" Type="http://schemas.openxmlformats.org/officeDocument/2006/relationships/hyperlink" Target="https://zh.wikipedia.org/wiki/2016%E5%B9%B4%E7%BE%8E%E5%9C%8B%E7%B8%BD%E7%B5%B1%E9%81%B8%E8%88%89" TargetMode="External"/><Relationship Id="rId2" Type="http://schemas.openxmlformats.org/officeDocument/2006/relationships/hyperlink" Target="https://zh.wikipedia.org/wiki/1976%E5%B9%B4%E7%BE%8E%E5%9B%BD%E6%80%BB%E7%BB%9F%E9%80%89%E4%B8%BE" TargetMode="External"/><Relationship Id="rId1" Type="http://schemas.openxmlformats.org/officeDocument/2006/relationships/hyperlink" Target="https://zh.wikipedia.org/wiki/1972%E5%B9%B4%E7%BE%8E%E5%9B%BD%E6%80%BB%E7%BB%9F%E9%80%89%E4%B8%BE" TargetMode="External"/><Relationship Id="rId6" Type="http://schemas.openxmlformats.org/officeDocument/2006/relationships/hyperlink" Target="https://zh.wikipedia.org/wiki/1992%E5%B9%B4%E7%BE%8E%E5%9B%BD%E6%80%BB%E7%BB%9F%E9%80%89%E4%B8%BE" TargetMode="External"/><Relationship Id="rId11" Type="http://schemas.openxmlformats.org/officeDocument/2006/relationships/hyperlink" Target="https://zh.wikipedia.org/wiki/2012%E5%B9%B4%E7%BE%8E%E5%9B%BD%E6%80%BB%E7%BB%9F%E9%80%89%E4%B8%BE" TargetMode="External"/><Relationship Id="rId5" Type="http://schemas.openxmlformats.org/officeDocument/2006/relationships/hyperlink" Target="https://zh.wikipedia.org/wiki/1988%E5%B9%B4%E7%BE%8E%E5%9B%BD%E6%80%BB%E7%BB%9F%E9%80%89%E4%B8%BE" TargetMode="External"/><Relationship Id="rId10" Type="http://schemas.openxmlformats.org/officeDocument/2006/relationships/hyperlink" Target="https://zh.wikipedia.org/wiki/2008%E5%B9%B4%E7%BE%8E%E5%9B%BD%E6%80%BB%E7%BB%9F%E9%80%89%E4%B8%BE" TargetMode="External"/><Relationship Id="rId4" Type="http://schemas.openxmlformats.org/officeDocument/2006/relationships/hyperlink" Target="https://zh.wikipedia.org/wiki/1984%E5%B9%B4%E7%BE%8E%E5%9B%BD%E6%80%BB%E7%BB%9F%E9%80%89%E4%B8%BE" TargetMode="External"/><Relationship Id="rId9" Type="http://schemas.openxmlformats.org/officeDocument/2006/relationships/hyperlink" Target="https://zh.wikipedia.org/wiki/2004%E5%B9%B4%E7%BE%8E%E5%9B%BD%E6%80%BB%E7%BB%9F%E9%80%89%E4%B8%B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" sqref="U1"/>
    </sheetView>
  </sheetViews>
  <sheetFormatPr defaultRowHeight="27" outlineLevelCol="1" x14ac:dyDescent="0.3"/>
  <cols>
    <col min="2" max="2" width="24.5" style="55" customWidth="1"/>
    <col min="3" max="3" width="18.75" hidden="1" customWidth="1" outlineLevel="1"/>
    <col min="4" max="4" width="18.5" hidden="1" customWidth="1" outlineLevel="1"/>
    <col min="5" max="5" width="15.625" hidden="1" customWidth="1" outlineLevel="1"/>
    <col min="6" max="6" width="18.5" hidden="1" customWidth="1" outlineLevel="1"/>
    <col min="7" max="7" width="20.25" hidden="1" customWidth="1" outlineLevel="1"/>
    <col min="8" max="9" width="0" hidden="1" customWidth="1" outlineLevel="1"/>
    <col min="10" max="10" width="18.25" hidden="1" customWidth="1" outlineLevel="1"/>
    <col min="11" max="11" width="0" hidden="1" customWidth="1" outlineLevel="1"/>
    <col min="12" max="12" width="22.25" hidden="1" customWidth="1" outlineLevel="1"/>
    <col min="13" max="13" width="0" hidden="1" customWidth="1" outlineLevel="1"/>
    <col min="14" max="14" width="22.625" hidden="1" customWidth="1" outlineLevel="1"/>
    <col min="15" max="15" width="4.375" hidden="1" customWidth="1" outlineLevel="1"/>
    <col min="16" max="16" width="4.25" hidden="1" customWidth="1" outlineLevel="1"/>
    <col min="17" max="17" width="14.5" hidden="1" customWidth="1" outlineLevel="1"/>
    <col min="18" max="18" width="15.25" hidden="1" customWidth="1" outlineLevel="1"/>
    <col min="19" max="20" width="0" hidden="1" customWidth="1" outlineLevel="1"/>
    <col min="21" max="21" width="11.375" style="52" customWidth="1" collapsed="1"/>
    <col min="22" max="22" width="12.125" customWidth="1"/>
    <col min="26" max="26" width="36.75" style="43" customWidth="1"/>
  </cols>
  <sheetData>
    <row r="1" spans="1:29" ht="29.25" thickBot="1" x14ac:dyDescent="0.35">
      <c r="A1" s="46"/>
      <c r="B1" s="54" t="s">
        <v>15</v>
      </c>
      <c r="C1" s="36" t="s">
        <v>7</v>
      </c>
      <c r="D1" s="36" t="s">
        <v>16</v>
      </c>
      <c r="E1" s="36" t="s">
        <v>9</v>
      </c>
      <c r="F1" s="36" t="s">
        <v>9</v>
      </c>
      <c r="G1" s="36" t="s">
        <v>10</v>
      </c>
      <c r="H1" s="36" t="s">
        <v>10</v>
      </c>
      <c r="I1" s="36" t="s">
        <v>11</v>
      </c>
      <c r="J1" s="36" t="s">
        <v>10</v>
      </c>
      <c r="K1" s="36" t="s">
        <v>10</v>
      </c>
      <c r="L1" s="36" t="s">
        <v>12</v>
      </c>
      <c r="M1" s="36" t="s">
        <v>13</v>
      </c>
      <c r="N1" s="36" t="s">
        <v>14</v>
      </c>
      <c r="O1">
        <f t="shared" ref="O1:O32" si="0">12-P1</f>
        <v>0</v>
      </c>
      <c r="P1">
        <v>12</v>
      </c>
      <c r="Q1">
        <f t="shared" ref="Q1:Q32" si="1">O1/12</f>
        <v>0</v>
      </c>
      <c r="R1">
        <f t="shared" ref="R1:R32" si="2">P1/12</f>
        <v>1</v>
      </c>
      <c r="S1" s="10">
        <v>0.43</v>
      </c>
      <c r="T1" s="10">
        <v>0.49</v>
      </c>
      <c r="U1" s="52">
        <v>3</v>
      </c>
      <c r="V1" s="25">
        <f t="shared" ref="V1:V7" si="3">S1-T1</f>
        <v>-0.06</v>
      </c>
      <c r="W1">
        <f t="shared" ref="W1:W7" si="4">IF(V1&gt;=8%, U1, 0)</f>
        <v>0</v>
      </c>
      <c r="X1">
        <f t="shared" ref="X1:X7" si="5">IF(V1&lt;=-8%, U1, 0)</f>
        <v>0</v>
      </c>
      <c r="Y1" s="41">
        <f t="shared" ref="Y1:Y7" si="6">IF(AND(W1=0,X1=0),U1,0)</f>
        <v>3</v>
      </c>
      <c r="Z1" s="36" t="s">
        <v>158</v>
      </c>
      <c r="AA1">
        <f t="shared" ref="AA1:AA7" si="7">IF(V1&gt;=5%, U1, 0)</f>
        <v>0</v>
      </c>
      <c r="AB1">
        <f t="shared" ref="AB1:AB7" si="8">IF(V1&lt;=-5%, U1, 0)</f>
        <v>3</v>
      </c>
      <c r="AC1">
        <f t="shared" ref="AC1:AC7" si="9">IF(AND(AA1=0,AB1=0),U1,0)</f>
        <v>0</v>
      </c>
    </row>
    <row r="2" spans="1:29" ht="27.75" thickBot="1" x14ac:dyDescent="0.35">
      <c r="A2" s="46"/>
      <c r="B2" s="55" t="s">
        <v>56</v>
      </c>
      <c r="C2" s="36" t="s">
        <v>7</v>
      </c>
      <c r="D2" s="36" t="s">
        <v>16</v>
      </c>
      <c r="E2" s="36" t="s">
        <v>9</v>
      </c>
      <c r="F2" s="36" t="s">
        <v>9</v>
      </c>
      <c r="G2" s="36" t="s">
        <v>10</v>
      </c>
      <c r="H2" s="36" t="s">
        <v>10</v>
      </c>
      <c r="I2" s="37" t="s">
        <v>11</v>
      </c>
      <c r="J2" s="36" t="s">
        <v>10</v>
      </c>
      <c r="K2" s="36" t="s">
        <v>10</v>
      </c>
      <c r="L2" s="36" t="s">
        <v>12</v>
      </c>
      <c r="M2" s="36" t="s">
        <v>13</v>
      </c>
      <c r="N2" s="36" t="s">
        <v>14</v>
      </c>
      <c r="O2">
        <f t="shared" si="0"/>
        <v>0</v>
      </c>
      <c r="P2">
        <v>12</v>
      </c>
      <c r="Q2">
        <f t="shared" si="1"/>
        <v>0</v>
      </c>
      <c r="R2">
        <f t="shared" si="2"/>
        <v>1</v>
      </c>
      <c r="S2" s="10">
        <v>0.39</v>
      </c>
      <c r="T2" s="10">
        <v>0.59</v>
      </c>
      <c r="U2" s="52">
        <v>3</v>
      </c>
      <c r="V2" s="25">
        <f t="shared" si="3"/>
        <v>-0.19999999999999996</v>
      </c>
      <c r="W2">
        <f t="shared" si="4"/>
        <v>0</v>
      </c>
      <c r="X2">
        <f t="shared" si="5"/>
        <v>3</v>
      </c>
      <c r="Y2">
        <f t="shared" si="6"/>
        <v>0</v>
      </c>
      <c r="AA2">
        <f t="shared" si="7"/>
        <v>0</v>
      </c>
      <c r="AB2">
        <f t="shared" si="8"/>
        <v>3</v>
      </c>
      <c r="AC2">
        <f t="shared" si="9"/>
        <v>0</v>
      </c>
    </row>
    <row r="3" spans="1:29" ht="27.75" thickBot="1" x14ac:dyDescent="0.35">
      <c r="A3" s="46"/>
      <c r="B3" s="55" t="s">
        <v>67</v>
      </c>
      <c r="C3" s="2" t="s">
        <v>7</v>
      </c>
      <c r="D3" s="2" t="s">
        <v>16</v>
      </c>
      <c r="E3" s="2" t="s">
        <v>9</v>
      </c>
      <c r="F3" s="2" t="s">
        <v>9</v>
      </c>
      <c r="G3" s="4" t="s">
        <v>10</v>
      </c>
      <c r="H3" s="3" t="s">
        <v>18</v>
      </c>
      <c r="I3" s="3" t="s">
        <v>18</v>
      </c>
      <c r="J3" s="3" t="s">
        <v>21</v>
      </c>
      <c r="K3" s="3" t="s">
        <v>22</v>
      </c>
      <c r="L3" s="3" t="s">
        <v>23</v>
      </c>
      <c r="M3" s="3" t="s">
        <v>23</v>
      </c>
      <c r="N3" s="3" t="s">
        <v>18</v>
      </c>
      <c r="O3">
        <f t="shared" si="0"/>
        <v>7</v>
      </c>
      <c r="P3">
        <v>5</v>
      </c>
      <c r="Q3">
        <f t="shared" si="1"/>
        <v>0.58333333333333337</v>
      </c>
      <c r="R3">
        <f t="shared" si="2"/>
        <v>0.41666666666666669</v>
      </c>
      <c r="S3" s="10">
        <v>0.67</v>
      </c>
      <c r="T3" s="10">
        <v>0.32</v>
      </c>
      <c r="U3" s="52">
        <v>3</v>
      </c>
      <c r="V3" s="25">
        <f t="shared" si="3"/>
        <v>0.35000000000000003</v>
      </c>
      <c r="W3">
        <f t="shared" si="4"/>
        <v>3</v>
      </c>
      <c r="X3">
        <f t="shared" si="5"/>
        <v>0</v>
      </c>
      <c r="Y3">
        <f t="shared" si="6"/>
        <v>0</v>
      </c>
      <c r="AA3">
        <f t="shared" si="7"/>
        <v>3</v>
      </c>
      <c r="AB3">
        <f t="shared" si="8"/>
        <v>0</v>
      </c>
      <c r="AC3">
        <f t="shared" si="9"/>
        <v>0</v>
      </c>
    </row>
    <row r="4" spans="1:29" ht="27.75" thickBot="1" x14ac:dyDescent="0.35">
      <c r="A4" s="46" t="s">
        <v>123</v>
      </c>
      <c r="B4" s="55" t="s">
        <v>27</v>
      </c>
      <c r="C4" s="3" t="s">
        <v>28</v>
      </c>
      <c r="D4" s="3" t="s">
        <v>8</v>
      </c>
      <c r="E4" s="3" t="s">
        <v>8</v>
      </c>
      <c r="F4" s="3" t="s">
        <v>29</v>
      </c>
      <c r="G4" s="3" t="s">
        <v>30</v>
      </c>
      <c r="H4" s="3" t="s">
        <v>18</v>
      </c>
      <c r="I4" s="3" t="s">
        <v>18</v>
      </c>
      <c r="J4" s="3" t="s">
        <v>21</v>
      </c>
      <c r="K4" s="3" t="s">
        <v>22</v>
      </c>
      <c r="L4" s="3" t="s">
        <v>23</v>
      </c>
      <c r="M4" s="3" t="s">
        <v>23</v>
      </c>
      <c r="N4" s="3" t="s">
        <v>18</v>
      </c>
      <c r="O4">
        <f t="shared" si="0"/>
        <v>12</v>
      </c>
      <c r="P4">
        <v>0</v>
      </c>
      <c r="Q4">
        <f t="shared" si="1"/>
        <v>1</v>
      </c>
      <c r="R4">
        <f t="shared" si="2"/>
        <v>0</v>
      </c>
      <c r="S4" s="10">
        <v>0.88</v>
      </c>
      <c r="T4" s="10">
        <v>0.1</v>
      </c>
      <c r="U4" s="52">
        <v>3</v>
      </c>
      <c r="V4" s="25">
        <f t="shared" si="3"/>
        <v>0.78</v>
      </c>
      <c r="W4">
        <f t="shared" si="4"/>
        <v>3</v>
      </c>
      <c r="X4">
        <f t="shared" si="5"/>
        <v>0</v>
      </c>
      <c r="Y4">
        <f t="shared" si="6"/>
        <v>0</v>
      </c>
      <c r="AA4">
        <f t="shared" si="7"/>
        <v>3</v>
      </c>
      <c r="AB4">
        <f t="shared" si="8"/>
        <v>0</v>
      </c>
      <c r="AC4">
        <f t="shared" si="9"/>
        <v>0</v>
      </c>
    </row>
    <row r="5" spans="1:29" ht="27.75" thickBot="1" x14ac:dyDescent="0.35">
      <c r="A5" s="46"/>
      <c r="B5" s="55" t="s">
        <v>72</v>
      </c>
      <c r="C5" s="2" t="s">
        <v>7</v>
      </c>
      <c r="D5" s="2" t="s">
        <v>16</v>
      </c>
      <c r="E5" s="2" t="s">
        <v>9</v>
      </c>
      <c r="F5" s="2" t="s">
        <v>9</v>
      </c>
      <c r="G5" s="2" t="s">
        <v>10</v>
      </c>
      <c r="H5" s="2" t="s">
        <v>10</v>
      </c>
      <c r="I5" s="2" t="s">
        <v>11</v>
      </c>
      <c r="J5" s="2" t="s">
        <v>10</v>
      </c>
      <c r="K5" s="2" t="s">
        <v>10</v>
      </c>
      <c r="L5" s="2" t="s">
        <v>12</v>
      </c>
      <c r="M5" s="2" t="s">
        <v>13</v>
      </c>
      <c r="N5" s="2" t="s">
        <v>14</v>
      </c>
      <c r="O5">
        <f t="shared" si="0"/>
        <v>0</v>
      </c>
      <c r="P5">
        <v>12</v>
      </c>
      <c r="Q5">
        <f t="shared" si="1"/>
        <v>0</v>
      </c>
      <c r="R5">
        <f t="shared" si="2"/>
        <v>1</v>
      </c>
      <c r="S5" s="10">
        <v>0.33</v>
      </c>
      <c r="T5" s="10">
        <v>0.62</v>
      </c>
      <c r="U5" s="52">
        <v>3</v>
      </c>
      <c r="V5" s="25">
        <f t="shared" si="3"/>
        <v>-0.28999999999999998</v>
      </c>
      <c r="W5">
        <f t="shared" si="4"/>
        <v>0</v>
      </c>
      <c r="X5">
        <f t="shared" si="5"/>
        <v>3</v>
      </c>
      <c r="Y5">
        <f t="shared" si="6"/>
        <v>0</v>
      </c>
      <c r="Z5" s="59"/>
      <c r="AA5">
        <f t="shared" si="7"/>
        <v>0</v>
      </c>
      <c r="AB5">
        <f t="shared" si="8"/>
        <v>3</v>
      </c>
      <c r="AC5">
        <f t="shared" si="9"/>
        <v>0</v>
      </c>
    </row>
    <row r="6" spans="1:29" ht="29.25" thickBot="1" x14ac:dyDescent="0.35">
      <c r="A6" s="46"/>
      <c r="B6" s="55" t="s">
        <v>48</v>
      </c>
      <c r="C6" s="2" t="s">
        <v>7</v>
      </c>
      <c r="D6" s="2" t="s">
        <v>16</v>
      </c>
      <c r="E6" s="2" t="s">
        <v>9</v>
      </c>
      <c r="F6" s="2" t="s">
        <v>9</v>
      </c>
      <c r="G6" s="2" t="s">
        <v>10</v>
      </c>
      <c r="H6" s="5" t="s">
        <v>18</v>
      </c>
      <c r="I6" s="4" t="s">
        <v>11</v>
      </c>
      <c r="J6" s="2" t="s">
        <v>10</v>
      </c>
      <c r="K6" s="2" t="s">
        <v>10</v>
      </c>
      <c r="L6" s="4" t="s">
        <v>12</v>
      </c>
      <c r="M6" s="2" t="s">
        <v>13</v>
      </c>
      <c r="N6" s="2" t="s">
        <v>14</v>
      </c>
      <c r="O6">
        <f t="shared" si="0"/>
        <v>1</v>
      </c>
      <c r="P6">
        <v>11</v>
      </c>
      <c r="Q6">
        <f t="shared" si="1"/>
        <v>8.3333333333333329E-2</v>
      </c>
      <c r="R6">
        <f t="shared" si="2"/>
        <v>0.91666666666666663</v>
      </c>
      <c r="S6" s="10">
        <v>0.45</v>
      </c>
      <c r="T6" s="10">
        <v>0.5</v>
      </c>
      <c r="U6" s="52">
        <v>3</v>
      </c>
      <c r="V6" s="25">
        <f t="shared" si="3"/>
        <v>-4.9999999999999989E-2</v>
      </c>
      <c r="W6">
        <f t="shared" si="4"/>
        <v>0</v>
      </c>
      <c r="X6">
        <f t="shared" si="5"/>
        <v>0</v>
      </c>
      <c r="Y6" s="41">
        <f t="shared" si="6"/>
        <v>3</v>
      </c>
      <c r="Z6" s="36" t="s">
        <v>155</v>
      </c>
      <c r="AA6">
        <f t="shared" si="7"/>
        <v>0</v>
      </c>
      <c r="AB6">
        <f t="shared" si="8"/>
        <v>3</v>
      </c>
      <c r="AC6" s="41">
        <f t="shared" si="9"/>
        <v>0</v>
      </c>
    </row>
    <row r="7" spans="1:29" ht="27.75" thickBot="1" x14ac:dyDescent="0.35">
      <c r="A7" s="46"/>
      <c r="B7" s="55" t="s">
        <v>63</v>
      </c>
      <c r="C7" s="2" t="s">
        <v>7</v>
      </c>
      <c r="D7" s="4" t="s">
        <v>16</v>
      </c>
      <c r="E7" s="2" t="s">
        <v>9</v>
      </c>
      <c r="F7" s="2" t="s">
        <v>9</v>
      </c>
      <c r="G7" s="2" t="s">
        <v>10</v>
      </c>
      <c r="H7" s="4" t="s">
        <v>10</v>
      </c>
      <c r="I7" s="4" t="s">
        <v>11</v>
      </c>
      <c r="J7" s="2" t="s">
        <v>10</v>
      </c>
      <c r="K7" s="2" t="s">
        <v>10</v>
      </c>
      <c r="L7" s="2" t="s">
        <v>12</v>
      </c>
      <c r="M7" s="2" t="s">
        <v>13</v>
      </c>
      <c r="N7" s="2" t="s">
        <v>14</v>
      </c>
      <c r="O7">
        <f t="shared" si="0"/>
        <v>0</v>
      </c>
      <c r="P7">
        <v>12</v>
      </c>
      <c r="Q7">
        <f t="shared" si="1"/>
        <v>0</v>
      </c>
      <c r="R7">
        <f t="shared" si="2"/>
        <v>1</v>
      </c>
      <c r="S7" s="10">
        <v>0.42</v>
      </c>
      <c r="T7" s="10">
        <v>0.53</v>
      </c>
      <c r="U7" s="52">
        <v>3</v>
      </c>
      <c r="V7" s="25">
        <f t="shared" si="3"/>
        <v>-0.11000000000000004</v>
      </c>
      <c r="W7">
        <f t="shared" si="4"/>
        <v>0</v>
      </c>
      <c r="X7">
        <f t="shared" si="5"/>
        <v>3</v>
      </c>
      <c r="Y7">
        <f t="shared" si="6"/>
        <v>0</v>
      </c>
      <c r="AA7">
        <f t="shared" si="7"/>
        <v>0</v>
      </c>
      <c r="AB7">
        <f t="shared" si="8"/>
        <v>3</v>
      </c>
      <c r="AC7">
        <f t="shared" si="9"/>
        <v>0</v>
      </c>
    </row>
    <row r="8" spans="1:29" ht="42.75" thickBot="1" x14ac:dyDescent="0.35">
      <c r="A8" s="46"/>
      <c r="B8" s="56" t="s">
        <v>142</v>
      </c>
      <c r="C8" s="2" t="s">
        <v>7</v>
      </c>
      <c r="D8" s="2" t="s">
        <v>16</v>
      </c>
      <c r="E8" s="2" t="s">
        <v>9</v>
      </c>
      <c r="F8" s="2" t="s">
        <v>9</v>
      </c>
      <c r="G8" s="2" t="s">
        <v>10</v>
      </c>
      <c r="H8" s="2" t="s">
        <v>10</v>
      </c>
      <c r="I8" s="2" t="s">
        <v>11</v>
      </c>
      <c r="J8" s="2" t="s">
        <v>10</v>
      </c>
      <c r="K8" s="2" t="s">
        <v>10</v>
      </c>
      <c r="L8" s="2" t="s">
        <v>91</v>
      </c>
      <c r="M8" s="2" t="s">
        <v>13</v>
      </c>
      <c r="N8" s="2" t="s">
        <v>92</v>
      </c>
      <c r="O8">
        <f t="shared" si="0"/>
        <v>0</v>
      </c>
      <c r="P8">
        <v>12</v>
      </c>
      <c r="Q8">
        <f t="shared" si="1"/>
        <v>0</v>
      </c>
      <c r="R8">
        <f t="shared" si="2"/>
        <v>1</v>
      </c>
      <c r="S8" s="24" t="s">
        <v>121</v>
      </c>
      <c r="T8" s="24" t="s">
        <v>122</v>
      </c>
      <c r="U8" s="53">
        <v>3</v>
      </c>
      <c r="V8" s="31" t="s">
        <v>126</v>
      </c>
      <c r="W8" s="23" t="s">
        <v>132</v>
      </c>
      <c r="X8" s="23" t="s">
        <v>133</v>
      </c>
      <c r="Y8" s="23" t="s">
        <v>135</v>
      </c>
      <c r="Z8" s="36" t="s">
        <v>159</v>
      </c>
      <c r="AA8" s="23" t="s">
        <v>132</v>
      </c>
      <c r="AB8" s="23" t="s">
        <v>133</v>
      </c>
      <c r="AC8" s="23" t="s">
        <v>135</v>
      </c>
    </row>
    <row r="9" spans="1:29" ht="27.75" thickBot="1" x14ac:dyDescent="0.35">
      <c r="A9" s="46"/>
      <c r="B9" s="55" t="s">
        <v>26</v>
      </c>
      <c r="C9" s="2" t="s">
        <v>7</v>
      </c>
      <c r="D9" s="3" t="s">
        <v>8</v>
      </c>
      <c r="E9" s="4" t="s">
        <v>9</v>
      </c>
      <c r="F9" s="2" t="s">
        <v>9</v>
      </c>
      <c r="G9" s="2" t="s">
        <v>10</v>
      </c>
      <c r="H9" s="3" t="s">
        <v>18</v>
      </c>
      <c r="I9" s="3" t="s">
        <v>18</v>
      </c>
      <c r="J9" s="3" t="s">
        <v>21</v>
      </c>
      <c r="K9" s="3" t="s">
        <v>22</v>
      </c>
      <c r="L9" s="3" t="s">
        <v>23</v>
      </c>
      <c r="M9" s="3" t="s">
        <v>23</v>
      </c>
      <c r="N9" s="3" t="s">
        <v>18</v>
      </c>
      <c r="O9">
        <f t="shared" si="0"/>
        <v>8</v>
      </c>
      <c r="P9">
        <v>4</v>
      </c>
      <c r="Q9">
        <f t="shared" si="1"/>
        <v>0.66666666666666663</v>
      </c>
      <c r="R9">
        <f t="shared" si="2"/>
        <v>0.33333333333333331</v>
      </c>
      <c r="S9" s="10">
        <v>0.54</v>
      </c>
      <c r="T9" s="10">
        <v>0.33</v>
      </c>
      <c r="U9" s="52">
        <v>3</v>
      </c>
      <c r="V9" s="25">
        <f>S9-T9</f>
        <v>0.21000000000000002</v>
      </c>
      <c r="W9">
        <f>IF(V9&gt;=8%, U9, 0)</f>
        <v>3</v>
      </c>
      <c r="X9">
        <f>IF(V9&lt;=-8%, U9, 0)</f>
        <v>0</v>
      </c>
      <c r="Y9">
        <f>IF(AND(W9=0,X9=0),U9,0)</f>
        <v>0</v>
      </c>
      <c r="Z9" s="59"/>
      <c r="AA9">
        <f>IF(V9&gt;=5%, U9, 0)</f>
        <v>3</v>
      </c>
      <c r="AB9">
        <f>IF(V9&lt;=-5%, U9, 0)</f>
        <v>0</v>
      </c>
      <c r="AC9">
        <f>IF(AND(AA9=0,AB9=0),U9,0)</f>
        <v>0</v>
      </c>
    </row>
    <row r="10" spans="1:29" ht="27.75" thickBot="1" x14ac:dyDescent="0.35">
      <c r="A10" s="46"/>
      <c r="B10" s="55" t="s">
        <v>34</v>
      </c>
      <c r="C10" s="2" t="s">
        <v>7</v>
      </c>
      <c r="D10" s="2" t="s">
        <v>16</v>
      </c>
      <c r="E10" s="2" t="s">
        <v>9</v>
      </c>
      <c r="F10" s="2" t="s">
        <v>9</v>
      </c>
      <c r="G10" s="2" t="s">
        <v>10</v>
      </c>
      <c r="H10" s="2" t="s">
        <v>10</v>
      </c>
      <c r="I10" s="2" t="s">
        <v>11</v>
      </c>
      <c r="J10" s="2" t="s">
        <v>10</v>
      </c>
      <c r="K10" s="2" t="s">
        <v>10</v>
      </c>
      <c r="L10" s="2" t="s">
        <v>12</v>
      </c>
      <c r="M10" s="2" t="s">
        <v>13</v>
      </c>
      <c r="N10" s="2" t="s">
        <v>14</v>
      </c>
      <c r="O10">
        <f t="shared" si="0"/>
        <v>0</v>
      </c>
      <c r="P10">
        <v>12</v>
      </c>
      <c r="Q10">
        <f t="shared" si="1"/>
        <v>0</v>
      </c>
      <c r="R10">
        <f t="shared" si="2"/>
        <v>1</v>
      </c>
      <c r="S10" s="10">
        <v>0.39</v>
      </c>
      <c r="T10" s="10">
        <v>0.59</v>
      </c>
      <c r="U10" s="52">
        <v>4</v>
      </c>
      <c r="V10" s="25">
        <f>S10-T10</f>
        <v>-0.19999999999999996</v>
      </c>
      <c r="W10">
        <f>IF(V10&gt;=8%, U10, 0)</f>
        <v>0</v>
      </c>
      <c r="X10">
        <f>IF(V10&lt;=-8%, U10, 0)</f>
        <v>4</v>
      </c>
      <c r="Y10">
        <f>IF(AND(W10=0,X10=0),U10,0)</f>
        <v>0</v>
      </c>
      <c r="AA10">
        <f>IF(V10&gt;=5%, U10, 0)</f>
        <v>0</v>
      </c>
      <c r="AB10">
        <f>IF(V10&lt;=-5%, U10, 0)</f>
        <v>4</v>
      </c>
      <c r="AC10">
        <f>IF(AND(AA10=0,AB10=0),U10,0)</f>
        <v>0</v>
      </c>
    </row>
    <row r="11" spans="1:29" ht="27.75" thickBot="1" x14ac:dyDescent="0.35">
      <c r="A11" s="46"/>
      <c r="B11" s="55" t="s">
        <v>61</v>
      </c>
      <c r="C11" s="2" t="s">
        <v>7</v>
      </c>
      <c r="D11" s="3" t="s">
        <v>8</v>
      </c>
      <c r="E11" s="3" t="s">
        <v>8</v>
      </c>
      <c r="F11" s="4" t="s">
        <v>9</v>
      </c>
      <c r="G11" s="3" t="s">
        <v>30</v>
      </c>
      <c r="H11" s="3" t="s">
        <v>18</v>
      </c>
      <c r="I11" s="3" t="s">
        <v>18</v>
      </c>
      <c r="J11" s="3" t="s">
        <v>21</v>
      </c>
      <c r="K11" s="3" t="s">
        <v>22</v>
      </c>
      <c r="L11" s="3" t="s">
        <v>23</v>
      </c>
      <c r="M11" s="3" t="s">
        <v>23</v>
      </c>
      <c r="N11" s="3" t="s">
        <v>18</v>
      </c>
      <c r="O11">
        <f t="shared" si="0"/>
        <v>10</v>
      </c>
      <c r="P11">
        <v>2</v>
      </c>
      <c r="Q11">
        <f t="shared" si="1"/>
        <v>0.83333333333333337</v>
      </c>
      <c r="R11">
        <f t="shared" si="2"/>
        <v>0.16666666666666666</v>
      </c>
      <c r="S11" s="10">
        <v>0.68</v>
      </c>
      <c r="T11" s="10">
        <v>0.31</v>
      </c>
      <c r="U11" s="52">
        <v>4</v>
      </c>
      <c r="V11" s="25">
        <f>S11-T11</f>
        <v>0.37000000000000005</v>
      </c>
      <c r="W11">
        <f>IF(V11&gt;=8%, U11, 0)</f>
        <v>4</v>
      </c>
      <c r="X11">
        <f>IF(V11&lt;=-8%, U11, 0)</f>
        <v>0</v>
      </c>
      <c r="Y11">
        <f>IF(AND(W11=0,X11=0),U11,0)</f>
        <v>0</v>
      </c>
      <c r="AA11">
        <f>IF(V11&gt;=5%, U11, 0)</f>
        <v>4</v>
      </c>
      <c r="AB11">
        <f>IF(V11&lt;=-5%, U11, 0)</f>
        <v>0</v>
      </c>
      <c r="AC11">
        <f>IF(AND(AA11=0,AB11=0),U11,0)</f>
        <v>0</v>
      </c>
    </row>
    <row r="12" spans="1:29" ht="54.75" thickBot="1" x14ac:dyDescent="0.35">
      <c r="A12" s="46"/>
      <c r="B12" s="55" t="s">
        <v>41</v>
      </c>
      <c r="C12" s="2" t="s">
        <v>7</v>
      </c>
      <c r="D12" s="4" t="s">
        <v>16</v>
      </c>
      <c r="E12" s="4" t="s">
        <v>9</v>
      </c>
      <c r="F12" s="2" t="s">
        <v>9</v>
      </c>
      <c r="G12" s="2" t="s">
        <v>10</v>
      </c>
      <c r="H12" s="3" t="s">
        <v>18</v>
      </c>
      <c r="I12" s="3" t="s">
        <v>18</v>
      </c>
      <c r="J12" s="5" t="s">
        <v>116</v>
      </c>
      <c r="K12" s="3" t="s">
        <v>22</v>
      </c>
      <c r="L12" s="3" t="s">
        <v>23</v>
      </c>
      <c r="M12" s="3" t="s">
        <v>23</v>
      </c>
      <c r="N12" s="5" t="s">
        <v>90</v>
      </c>
      <c r="O12">
        <f t="shared" si="0"/>
        <v>7</v>
      </c>
      <c r="P12">
        <v>5</v>
      </c>
      <c r="Q12">
        <f t="shared" si="1"/>
        <v>0.58333333333333337</v>
      </c>
      <c r="R12">
        <f t="shared" si="2"/>
        <v>0.41666666666666669</v>
      </c>
      <c r="S12" s="24" t="s">
        <v>119</v>
      </c>
      <c r="T12" s="24" t="s">
        <v>120</v>
      </c>
      <c r="U12" s="53">
        <v>4</v>
      </c>
      <c r="V12" s="26" t="s">
        <v>125</v>
      </c>
      <c r="W12" s="23" t="s">
        <v>130</v>
      </c>
      <c r="X12" s="23" t="s">
        <v>131</v>
      </c>
      <c r="Y12" s="23" t="s">
        <v>134</v>
      </c>
      <c r="Z12" s="48" t="s">
        <v>143</v>
      </c>
      <c r="AA12" s="23" t="s">
        <v>130</v>
      </c>
      <c r="AB12" s="23" t="s">
        <v>131</v>
      </c>
      <c r="AC12" s="23" t="s">
        <v>134</v>
      </c>
    </row>
    <row r="13" spans="1:29" ht="27.75" thickBot="1" x14ac:dyDescent="0.35">
      <c r="A13" s="46"/>
      <c r="B13" s="55" t="s">
        <v>33</v>
      </c>
      <c r="C13" s="2" t="s">
        <v>7</v>
      </c>
      <c r="D13" s="5" t="s">
        <v>8</v>
      </c>
      <c r="E13" s="5" t="s">
        <v>8</v>
      </c>
      <c r="F13" s="2" t="s">
        <v>9</v>
      </c>
      <c r="G13" s="3" t="s">
        <v>30</v>
      </c>
      <c r="H13" s="3" t="s">
        <v>18</v>
      </c>
      <c r="I13" s="3" t="s">
        <v>18</v>
      </c>
      <c r="J13" s="3" t="s">
        <v>21</v>
      </c>
      <c r="K13" s="3" t="s">
        <v>22</v>
      </c>
      <c r="L13" s="3" t="s">
        <v>23</v>
      </c>
      <c r="M13" s="3" t="s">
        <v>23</v>
      </c>
      <c r="N13" s="3" t="s">
        <v>18</v>
      </c>
      <c r="O13">
        <f t="shared" si="0"/>
        <v>10</v>
      </c>
      <c r="P13">
        <v>2</v>
      </c>
      <c r="Q13">
        <f t="shared" si="1"/>
        <v>0.83333333333333337</v>
      </c>
      <c r="R13">
        <f t="shared" si="2"/>
        <v>0.16666666666666666</v>
      </c>
      <c r="S13" s="10">
        <v>0.61</v>
      </c>
      <c r="T13" s="10">
        <v>0.28000000000000003</v>
      </c>
      <c r="U13" s="52">
        <v>4</v>
      </c>
      <c r="V13" s="25">
        <f t="shared" ref="V13:V51" si="10">S13-T13</f>
        <v>0.32999999999999996</v>
      </c>
      <c r="W13">
        <f t="shared" ref="W13:W51" si="11">IF(V13&gt;=8%, U13, 0)</f>
        <v>4</v>
      </c>
      <c r="X13">
        <f t="shared" ref="X13:X51" si="12">IF(V13&lt;=-8%, U13, 0)</f>
        <v>0</v>
      </c>
      <c r="Y13">
        <f t="shared" ref="Y13:Y51" si="13">IF(AND(W13=0,X13=0),U13,0)</f>
        <v>0</v>
      </c>
      <c r="Z13" s="59"/>
      <c r="AA13">
        <f t="shared" ref="AA13:AA51" si="14">IF(V13&gt;=5%, U13, 0)</f>
        <v>4</v>
      </c>
      <c r="AB13">
        <f t="shared" ref="AB13:AB51" si="15">IF(V13&lt;=-5%, U13, 0)</f>
        <v>0</v>
      </c>
      <c r="AC13">
        <f t="shared" ref="AC13:AC51" si="16">IF(AND(AA13=0,AB13=0),U13,0)</f>
        <v>0</v>
      </c>
    </row>
    <row r="14" spans="1:29" ht="27.75" thickBot="1" x14ac:dyDescent="0.35">
      <c r="A14" s="46"/>
      <c r="B14" s="55" t="s">
        <v>51</v>
      </c>
      <c r="C14" s="2" t="s">
        <v>7</v>
      </c>
      <c r="D14" s="2" t="s">
        <v>16</v>
      </c>
      <c r="E14" s="2" t="s">
        <v>9</v>
      </c>
      <c r="F14" s="2" t="s">
        <v>9</v>
      </c>
      <c r="G14" s="2" t="s">
        <v>10</v>
      </c>
      <c r="H14" s="5" t="s">
        <v>18</v>
      </c>
      <c r="I14" s="3" t="s">
        <v>18</v>
      </c>
      <c r="J14" s="4" t="s">
        <v>10</v>
      </c>
      <c r="K14" s="5" t="s">
        <v>22</v>
      </c>
      <c r="L14" s="3" t="s">
        <v>23</v>
      </c>
      <c r="M14" s="3" t="s">
        <v>23</v>
      </c>
      <c r="N14" s="5" t="s">
        <v>18</v>
      </c>
      <c r="O14">
        <f t="shared" si="0"/>
        <v>6</v>
      </c>
      <c r="P14">
        <v>6</v>
      </c>
      <c r="Q14">
        <f t="shared" si="1"/>
        <v>0.5</v>
      </c>
      <c r="R14">
        <f t="shared" si="2"/>
        <v>0.5</v>
      </c>
      <c r="S14" s="10">
        <v>0.53</v>
      </c>
      <c r="T14" s="10">
        <v>0.42</v>
      </c>
      <c r="U14" s="52">
        <v>4</v>
      </c>
      <c r="V14" s="25">
        <f t="shared" si="10"/>
        <v>0.11000000000000004</v>
      </c>
      <c r="W14">
        <f t="shared" si="11"/>
        <v>4</v>
      </c>
      <c r="X14">
        <f t="shared" si="12"/>
        <v>0</v>
      </c>
      <c r="Y14">
        <f t="shared" si="13"/>
        <v>0</v>
      </c>
      <c r="Z14" s="59"/>
      <c r="AA14">
        <f t="shared" si="14"/>
        <v>4</v>
      </c>
      <c r="AB14">
        <f t="shared" si="15"/>
        <v>0</v>
      </c>
      <c r="AC14">
        <f t="shared" si="16"/>
        <v>0</v>
      </c>
    </row>
    <row r="15" spans="1:29" ht="27.75" thickBot="1" x14ac:dyDescent="0.35">
      <c r="A15" s="46"/>
      <c r="B15" s="55" t="s">
        <v>70</v>
      </c>
      <c r="C15" s="2" t="s">
        <v>7</v>
      </c>
      <c r="D15" s="3" t="s">
        <v>8</v>
      </c>
      <c r="E15" s="5" t="s">
        <v>8</v>
      </c>
      <c r="F15" s="2" t="s">
        <v>9</v>
      </c>
      <c r="G15" s="5" t="s">
        <v>30</v>
      </c>
      <c r="H15" s="3" t="s">
        <v>18</v>
      </c>
      <c r="I15" s="3" t="s">
        <v>18</v>
      </c>
      <c r="J15" s="2" t="s">
        <v>10</v>
      </c>
      <c r="K15" s="2" t="s">
        <v>10</v>
      </c>
      <c r="L15" s="2" t="s">
        <v>12</v>
      </c>
      <c r="M15" s="2" t="s">
        <v>13</v>
      </c>
      <c r="N15" s="2" t="s">
        <v>14</v>
      </c>
      <c r="O15">
        <f t="shared" si="0"/>
        <v>5</v>
      </c>
      <c r="P15">
        <v>7</v>
      </c>
      <c r="Q15">
        <f t="shared" si="1"/>
        <v>0.41666666666666669</v>
      </c>
      <c r="R15">
        <f t="shared" si="2"/>
        <v>0.58333333333333337</v>
      </c>
      <c r="S15" s="10">
        <v>0.39</v>
      </c>
      <c r="T15" s="10">
        <v>0.56000000000000005</v>
      </c>
      <c r="U15" s="52">
        <v>5</v>
      </c>
      <c r="V15" s="25">
        <f t="shared" si="10"/>
        <v>-0.17000000000000004</v>
      </c>
      <c r="W15">
        <f t="shared" si="11"/>
        <v>0</v>
      </c>
      <c r="X15">
        <f t="shared" si="12"/>
        <v>5</v>
      </c>
      <c r="Y15">
        <f t="shared" si="13"/>
        <v>0</v>
      </c>
      <c r="Z15" s="59"/>
      <c r="AA15">
        <f t="shared" si="14"/>
        <v>0</v>
      </c>
      <c r="AB15">
        <f t="shared" si="15"/>
        <v>5</v>
      </c>
      <c r="AC15">
        <f t="shared" si="16"/>
        <v>0</v>
      </c>
    </row>
    <row r="16" spans="1:29" ht="27.75" thickBot="1" x14ac:dyDescent="0.35">
      <c r="A16" s="46"/>
      <c r="B16" s="55" t="s">
        <v>53</v>
      </c>
      <c r="C16" s="2" t="s">
        <v>7</v>
      </c>
      <c r="D16" s="4" t="s">
        <v>16</v>
      </c>
      <c r="E16" s="2" t="s">
        <v>9</v>
      </c>
      <c r="F16" s="2" t="s">
        <v>9</v>
      </c>
      <c r="G16" s="4" t="s">
        <v>10</v>
      </c>
      <c r="H16" s="3" t="s">
        <v>18</v>
      </c>
      <c r="I16" s="3" t="s">
        <v>18</v>
      </c>
      <c r="J16" s="5" t="s">
        <v>21</v>
      </c>
      <c r="K16" s="4" t="s">
        <v>10</v>
      </c>
      <c r="L16" s="3" t="s">
        <v>23</v>
      </c>
      <c r="M16" s="3" t="s">
        <v>23</v>
      </c>
      <c r="N16" s="3" t="s">
        <v>18</v>
      </c>
      <c r="O16">
        <f t="shared" si="0"/>
        <v>6</v>
      </c>
      <c r="P16">
        <v>6</v>
      </c>
      <c r="Q16">
        <f t="shared" si="1"/>
        <v>0.5</v>
      </c>
      <c r="R16">
        <f t="shared" si="2"/>
        <v>0.5</v>
      </c>
      <c r="S16" s="10">
        <v>0.53</v>
      </c>
      <c r="T16" s="10">
        <v>0.39</v>
      </c>
      <c r="U16" s="52">
        <v>5</v>
      </c>
      <c r="V16" s="25">
        <f t="shared" si="10"/>
        <v>0.14000000000000001</v>
      </c>
      <c r="W16">
        <f t="shared" si="11"/>
        <v>5</v>
      </c>
      <c r="X16">
        <f t="shared" si="12"/>
        <v>0</v>
      </c>
      <c r="Y16">
        <f t="shared" si="13"/>
        <v>0</v>
      </c>
      <c r="AA16">
        <f t="shared" si="14"/>
        <v>5</v>
      </c>
      <c r="AB16">
        <f t="shared" si="15"/>
        <v>0</v>
      </c>
      <c r="AC16">
        <f t="shared" si="16"/>
        <v>0</v>
      </c>
    </row>
    <row r="17" spans="1:29" ht="28.5" thickTop="1" thickBot="1" x14ac:dyDescent="0.35">
      <c r="A17" s="46" t="s">
        <v>124</v>
      </c>
      <c r="B17" s="58" t="s">
        <v>19</v>
      </c>
      <c r="C17" s="2" t="s">
        <v>7</v>
      </c>
      <c r="D17" s="3" t="s">
        <v>8</v>
      </c>
      <c r="E17" s="4" t="s">
        <v>9</v>
      </c>
      <c r="F17" s="2" t="s">
        <v>9</v>
      </c>
      <c r="G17" s="2" t="s">
        <v>10</v>
      </c>
      <c r="H17" s="3" t="s">
        <v>18</v>
      </c>
      <c r="I17" s="3" t="s">
        <v>18</v>
      </c>
      <c r="J17" s="2" t="s">
        <v>10</v>
      </c>
      <c r="K17" s="2" t="s">
        <v>10</v>
      </c>
      <c r="L17" s="2" t="s">
        <v>12</v>
      </c>
      <c r="M17" s="2" t="s">
        <v>13</v>
      </c>
      <c r="N17" s="2" t="s">
        <v>14</v>
      </c>
      <c r="O17">
        <f t="shared" si="0"/>
        <v>3</v>
      </c>
      <c r="P17">
        <v>9</v>
      </c>
      <c r="Q17">
        <f t="shared" si="1"/>
        <v>0.25</v>
      </c>
      <c r="R17">
        <f t="shared" si="2"/>
        <v>0.75</v>
      </c>
      <c r="S17" s="10">
        <v>0.35</v>
      </c>
      <c r="T17" s="10">
        <v>0.6</v>
      </c>
      <c r="U17" s="52">
        <v>6</v>
      </c>
      <c r="V17" s="25">
        <f t="shared" si="10"/>
        <v>-0.25</v>
      </c>
      <c r="W17">
        <f t="shared" si="11"/>
        <v>0</v>
      </c>
      <c r="X17">
        <f t="shared" si="12"/>
        <v>6</v>
      </c>
      <c r="Y17">
        <f t="shared" si="13"/>
        <v>0</v>
      </c>
      <c r="Z17" s="49"/>
      <c r="AA17">
        <f t="shared" si="14"/>
        <v>0</v>
      </c>
      <c r="AB17">
        <f t="shared" si="15"/>
        <v>6</v>
      </c>
      <c r="AC17">
        <f t="shared" si="16"/>
        <v>0</v>
      </c>
    </row>
    <row r="18" spans="1:29" ht="27.75" thickBot="1" x14ac:dyDescent="0.35">
      <c r="A18" s="46"/>
      <c r="B18" s="55" t="s">
        <v>144</v>
      </c>
      <c r="C18" s="2" t="s">
        <v>7</v>
      </c>
      <c r="D18" s="4" t="s">
        <v>16</v>
      </c>
      <c r="E18" s="2" t="s">
        <v>9</v>
      </c>
      <c r="F18" s="2" t="s">
        <v>9</v>
      </c>
      <c r="G18" s="3" t="s">
        <v>30</v>
      </c>
      <c r="H18" s="3" t="s">
        <v>18</v>
      </c>
      <c r="I18" s="3" t="s">
        <v>18</v>
      </c>
      <c r="J18" s="5" t="s">
        <v>21</v>
      </c>
      <c r="K18" s="4" t="s">
        <v>10</v>
      </c>
      <c r="L18" s="3" t="s">
        <v>23</v>
      </c>
      <c r="M18" s="3" t="s">
        <v>23</v>
      </c>
      <c r="N18" s="2" t="s">
        <v>14</v>
      </c>
      <c r="O18">
        <f t="shared" si="0"/>
        <v>6</v>
      </c>
      <c r="P18">
        <v>6</v>
      </c>
      <c r="Q18">
        <f t="shared" si="1"/>
        <v>0.5</v>
      </c>
      <c r="R18">
        <f t="shared" si="2"/>
        <v>0.5</v>
      </c>
      <c r="S18" s="10">
        <v>0.46</v>
      </c>
      <c r="T18" s="10">
        <v>0.47</v>
      </c>
      <c r="U18" s="52">
        <v>6</v>
      </c>
      <c r="V18" s="25">
        <f t="shared" si="10"/>
        <v>-9.9999999999999534E-3</v>
      </c>
      <c r="W18">
        <f t="shared" si="11"/>
        <v>0</v>
      </c>
      <c r="X18">
        <f t="shared" si="12"/>
        <v>0</v>
      </c>
      <c r="Y18" s="41">
        <f t="shared" si="13"/>
        <v>6</v>
      </c>
      <c r="Z18" s="48" t="s">
        <v>145</v>
      </c>
      <c r="AA18">
        <f t="shared" si="14"/>
        <v>0</v>
      </c>
      <c r="AB18">
        <f t="shared" si="15"/>
        <v>0</v>
      </c>
      <c r="AC18" s="41">
        <f t="shared" si="16"/>
        <v>6</v>
      </c>
    </row>
    <row r="19" spans="1:29" ht="27.75" thickBot="1" x14ac:dyDescent="0.35">
      <c r="A19" s="46"/>
      <c r="B19" s="55" t="s">
        <v>38</v>
      </c>
      <c r="C19" s="2" t="s">
        <v>7</v>
      </c>
      <c r="D19" s="2" t="s">
        <v>16</v>
      </c>
      <c r="E19" s="2" t="s">
        <v>9</v>
      </c>
      <c r="F19" s="2" t="s">
        <v>9</v>
      </c>
      <c r="G19" s="2" t="s">
        <v>10</v>
      </c>
      <c r="H19" s="2" t="s">
        <v>10</v>
      </c>
      <c r="I19" s="2" t="s">
        <v>11</v>
      </c>
      <c r="J19" s="2" t="s">
        <v>10</v>
      </c>
      <c r="K19" s="2" t="s">
        <v>10</v>
      </c>
      <c r="L19" s="2" t="s">
        <v>12</v>
      </c>
      <c r="M19" s="2" t="s">
        <v>13</v>
      </c>
      <c r="N19" s="2" t="s">
        <v>14</v>
      </c>
      <c r="O19">
        <f t="shared" si="0"/>
        <v>0</v>
      </c>
      <c r="P19">
        <v>12</v>
      </c>
      <c r="Q19">
        <f t="shared" si="1"/>
        <v>0</v>
      </c>
      <c r="R19">
        <f t="shared" si="2"/>
        <v>1</v>
      </c>
      <c r="S19" s="10">
        <v>0.43</v>
      </c>
      <c r="T19" s="10">
        <v>0.52</v>
      </c>
      <c r="U19" s="52">
        <v>6</v>
      </c>
      <c r="V19" s="25">
        <f t="shared" si="10"/>
        <v>-9.0000000000000024E-2</v>
      </c>
      <c r="W19">
        <f t="shared" si="11"/>
        <v>0</v>
      </c>
      <c r="X19">
        <f t="shared" si="12"/>
        <v>6</v>
      </c>
      <c r="Y19">
        <f t="shared" si="13"/>
        <v>0</v>
      </c>
      <c r="Z19" s="47"/>
      <c r="AA19">
        <f t="shared" si="14"/>
        <v>0</v>
      </c>
      <c r="AB19">
        <f t="shared" si="15"/>
        <v>6</v>
      </c>
      <c r="AC19">
        <f t="shared" si="16"/>
        <v>0</v>
      </c>
    </row>
    <row r="20" spans="1:29" ht="27.75" thickBot="1" x14ac:dyDescent="0.35">
      <c r="A20" s="46"/>
      <c r="B20" s="55" t="s">
        <v>46</v>
      </c>
      <c r="C20" s="2" t="s">
        <v>7</v>
      </c>
      <c r="D20" s="5" t="s">
        <v>8</v>
      </c>
      <c r="E20" s="4" t="s">
        <v>9</v>
      </c>
      <c r="F20" s="2" t="s">
        <v>9</v>
      </c>
      <c r="G20" s="2" t="s">
        <v>10</v>
      </c>
      <c r="H20" s="2" t="s">
        <v>10</v>
      </c>
      <c r="I20" s="2" t="s">
        <v>11</v>
      </c>
      <c r="J20" s="2" t="s">
        <v>10</v>
      </c>
      <c r="K20" s="2" t="s">
        <v>10</v>
      </c>
      <c r="L20" s="2" t="s">
        <v>12</v>
      </c>
      <c r="M20" s="2" t="s">
        <v>13</v>
      </c>
      <c r="N20" s="2" t="s">
        <v>14</v>
      </c>
      <c r="O20">
        <f t="shared" si="0"/>
        <v>1</v>
      </c>
      <c r="P20">
        <v>11</v>
      </c>
      <c r="Q20">
        <f t="shared" si="1"/>
        <v>8.3333333333333329E-2</v>
      </c>
      <c r="R20">
        <f t="shared" si="2"/>
        <v>0.91666666666666663</v>
      </c>
      <c r="S20" s="10">
        <v>0.4</v>
      </c>
      <c r="T20" s="10">
        <v>0.56999999999999995</v>
      </c>
      <c r="U20" s="52">
        <v>6</v>
      </c>
      <c r="V20" s="25">
        <f t="shared" si="10"/>
        <v>-0.16999999999999993</v>
      </c>
      <c r="W20">
        <f t="shared" si="11"/>
        <v>0</v>
      </c>
      <c r="X20">
        <f t="shared" si="12"/>
        <v>6</v>
      </c>
      <c r="Y20">
        <f t="shared" si="13"/>
        <v>0</v>
      </c>
      <c r="Z20" s="59"/>
      <c r="AA20">
        <f t="shared" si="14"/>
        <v>0</v>
      </c>
      <c r="AB20">
        <f t="shared" si="15"/>
        <v>6</v>
      </c>
      <c r="AC20">
        <f t="shared" si="16"/>
        <v>0</v>
      </c>
    </row>
    <row r="21" spans="1:29" ht="44.25" thickTop="1" thickBot="1" x14ac:dyDescent="0.35">
      <c r="A21" s="46"/>
      <c r="B21" s="55" t="s">
        <v>50</v>
      </c>
      <c r="C21" s="6" t="s">
        <v>7</v>
      </c>
      <c r="D21" s="7" t="s">
        <v>16</v>
      </c>
      <c r="E21" s="6" t="s">
        <v>9</v>
      </c>
      <c r="F21" s="6" t="s">
        <v>9</v>
      </c>
      <c r="G21" s="6" t="s">
        <v>10</v>
      </c>
      <c r="H21" s="16" t="s">
        <v>18</v>
      </c>
      <c r="I21" s="16" t="s">
        <v>18</v>
      </c>
      <c r="J21" s="4" t="s">
        <v>10</v>
      </c>
      <c r="K21" s="7" t="s">
        <v>10</v>
      </c>
      <c r="L21" s="8" t="s">
        <v>23</v>
      </c>
      <c r="M21" s="8" t="s">
        <v>23</v>
      </c>
      <c r="N21" s="5" t="s">
        <v>18</v>
      </c>
      <c r="O21">
        <f t="shared" si="0"/>
        <v>5</v>
      </c>
      <c r="P21">
        <v>7</v>
      </c>
      <c r="Q21">
        <f t="shared" si="1"/>
        <v>0.41666666666666669</v>
      </c>
      <c r="R21">
        <f t="shared" si="2"/>
        <v>0.58333333333333337</v>
      </c>
      <c r="S21" s="10">
        <v>0.5</v>
      </c>
      <c r="T21" s="10">
        <v>0.44</v>
      </c>
      <c r="U21" s="52">
        <v>6</v>
      </c>
      <c r="V21" s="25">
        <f t="shared" si="10"/>
        <v>0.06</v>
      </c>
      <c r="W21">
        <f t="shared" si="11"/>
        <v>0</v>
      </c>
      <c r="X21">
        <f t="shared" si="12"/>
        <v>0</v>
      </c>
      <c r="Y21" s="41">
        <f t="shared" si="13"/>
        <v>6</v>
      </c>
      <c r="Z21" s="62" t="s">
        <v>149</v>
      </c>
      <c r="AA21">
        <f t="shared" si="14"/>
        <v>6</v>
      </c>
      <c r="AB21">
        <f t="shared" si="15"/>
        <v>0</v>
      </c>
      <c r="AC21">
        <f t="shared" si="16"/>
        <v>0</v>
      </c>
    </row>
    <row r="22" spans="1:29" ht="27.75" thickBot="1" x14ac:dyDescent="0.35">
      <c r="A22" s="46"/>
      <c r="B22" s="55" t="s">
        <v>66</v>
      </c>
      <c r="C22" s="2" t="s">
        <v>7</v>
      </c>
      <c r="D22" s="2" t="s">
        <v>16</v>
      </c>
      <c r="E22" s="2" t="s">
        <v>9</v>
      </c>
      <c r="F22" s="2" t="s">
        <v>9</v>
      </c>
      <c r="G22" s="2" t="s">
        <v>10</v>
      </c>
      <c r="H22" s="2" t="s">
        <v>10</v>
      </c>
      <c r="I22" s="2" t="s">
        <v>11</v>
      </c>
      <c r="J22" s="2" t="s">
        <v>10</v>
      </c>
      <c r="K22" s="2" t="s">
        <v>10</v>
      </c>
      <c r="L22" s="2" t="s">
        <v>12</v>
      </c>
      <c r="M22" s="2" t="s">
        <v>13</v>
      </c>
      <c r="N22" s="2" t="s">
        <v>14</v>
      </c>
      <c r="O22">
        <f t="shared" si="0"/>
        <v>0</v>
      </c>
      <c r="P22">
        <v>12</v>
      </c>
      <c r="Q22">
        <f t="shared" si="1"/>
        <v>0</v>
      </c>
      <c r="R22">
        <f t="shared" si="2"/>
        <v>1</v>
      </c>
      <c r="S22" s="10">
        <v>0.41</v>
      </c>
      <c r="T22" s="10">
        <v>0.51</v>
      </c>
      <c r="U22" s="52">
        <v>6</v>
      </c>
      <c r="V22" s="25">
        <f t="shared" si="10"/>
        <v>-0.10000000000000003</v>
      </c>
      <c r="W22">
        <f t="shared" si="11"/>
        <v>0</v>
      </c>
      <c r="X22">
        <f t="shared" si="12"/>
        <v>6</v>
      </c>
      <c r="Y22">
        <f t="shared" si="13"/>
        <v>0</v>
      </c>
      <c r="Z22" s="47"/>
      <c r="AA22">
        <f t="shared" si="14"/>
        <v>0</v>
      </c>
      <c r="AB22">
        <f t="shared" si="15"/>
        <v>6</v>
      </c>
      <c r="AC22">
        <f t="shared" si="16"/>
        <v>0</v>
      </c>
    </row>
    <row r="23" spans="1:29" ht="27.75" thickBot="1" x14ac:dyDescent="0.35">
      <c r="A23" s="46"/>
      <c r="B23" s="55" t="s">
        <v>58</v>
      </c>
      <c r="C23" s="2" t="s">
        <v>7</v>
      </c>
      <c r="D23" s="4" t="s">
        <v>16</v>
      </c>
      <c r="E23" s="2" t="s">
        <v>9</v>
      </c>
      <c r="F23" s="2" t="s">
        <v>9</v>
      </c>
      <c r="G23" s="2" t="s">
        <v>10</v>
      </c>
      <c r="H23" s="2" t="s">
        <v>10</v>
      </c>
      <c r="I23" s="2" t="s">
        <v>11</v>
      </c>
      <c r="J23" s="2" t="s">
        <v>10</v>
      </c>
      <c r="K23" s="2" t="s">
        <v>10</v>
      </c>
      <c r="L23" s="2" t="s">
        <v>12</v>
      </c>
      <c r="M23" s="2" t="s">
        <v>13</v>
      </c>
      <c r="N23" s="2" t="s">
        <v>14</v>
      </c>
      <c r="O23">
        <f t="shared" si="0"/>
        <v>0</v>
      </c>
      <c r="P23">
        <v>12</v>
      </c>
      <c r="Q23">
        <f t="shared" si="1"/>
        <v>0</v>
      </c>
      <c r="R23">
        <f t="shared" si="2"/>
        <v>1</v>
      </c>
      <c r="S23" s="10">
        <v>0.39</v>
      </c>
      <c r="T23" s="10">
        <v>0.59</v>
      </c>
      <c r="U23" s="52">
        <v>7</v>
      </c>
      <c r="V23" s="25">
        <f t="shared" si="10"/>
        <v>-0.19999999999999996</v>
      </c>
      <c r="W23">
        <f t="shared" si="11"/>
        <v>0</v>
      </c>
      <c r="X23">
        <f t="shared" si="12"/>
        <v>7</v>
      </c>
      <c r="Y23">
        <f t="shared" si="13"/>
        <v>0</v>
      </c>
      <c r="AA23">
        <f t="shared" si="14"/>
        <v>0</v>
      </c>
      <c r="AB23">
        <f t="shared" si="15"/>
        <v>7</v>
      </c>
      <c r="AC23">
        <f t="shared" si="16"/>
        <v>0</v>
      </c>
    </row>
    <row r="24" spans="1:29" ht="27.75" thickBot="1" x14ac:dyDescent="0.35">
      <c r="A24" s="46"/>
      <c r="B24" s="55" t="s">
        <v>59</v>
      </c>
      <c r="C24" s="2" t="s">
        <v>7</v>
      </c>
      <c r="D24" s="4" t="s">
        <v>16</v>
      </c>
      <c r="E24" s="2" t="s">
        <v>9</v>
      </c>
      <c r="F24" s="2" t="s">
        <v>9</v>
      </c>
      <c r="G24" s="5" t="s">
        <v>30</v>
      </c>
      <c r="H24" s="3" t="s">
        <v>18</v>
      </c>
      <c r="I24" s="3" t="s">
        <v>18</v>
      </c>
      <c r="J24" s="5" t="s">
        <v>21</v>
      </c>
      <c r="K24" s="5" t="s">
        <v>22</v>
      </c>
      <c r="L24" s="3" t="s">
        <v>23</v>
      </c>
      <c r="M24" s="3" t="s">
        <v>23</v>
      </c>
      <c r="N24" s="3" t="s">
        <v>18</v>
      </c>
      <c r="O24">
        <f t="shared" si="0"/>
        <v>8</v>
      </c>
      <c r="P24">
        <v>4</v>
      </c>
      <c r="Q24">
        <f t="shared" si="1"/>
        <v>0.66666666666666663</v>
      </c>
      <c r="R24">
        <f t="shared" si="2"/>
        <v>0.33333333333333331</v>
      </c>
      <c r="S24" s="10">
        <v>0.6</v>
      </c>
      <c r="T24" s="10">
        <v>0.38</v>
      </c>
      <c r="U24" s="52">
        <v>7</v>
      </c>
      <c r="V24" s="25">
        <f t="shared" si="10"/>
        <v>0.21999999999999997</v>
      </c>
      <c r="W24">
        <f t="shared" si="11"/>
        <v>7</v>
      </c>
      <c r="X24">
        <f t="shared" si="12"/>
        <v>0</v>
      </c>
      <c r="Y24">
        <f t="shared" si="13"/>
        <v>0</v>
      </c>
      <c r="AA24">
        <f t="shared" si="14"/>
        <v>7</v>
      </c>
      <c r="AB24">
        <f t="shared" si="15"/>
        <v>0</v>
      </c>
      <c r="AC24">
        <f t="shared" si="16"/>
        <v>0</v>
      </c>
    </row>
    <row r="25" spans="1:29" ht="27.75" thickBot="1" x14ac:dyDescent="0.35">
      <c r="A25" s="46"/>
      <c r="B25" s="55" t="s">
        <v>25</v>
      </c>
      <c r="C25" s="2" t="s">
        <v>7</v>
      </c>
      <c r="D25" s="2" t="s">
        <v>16</v>
      </c>
      <c r="E25" s="2" t="s">
        <v>9</v>
      </c>
      <c r="F25" s="2" t="s">
        <v>9</v>
      </c>
      <c r="G25" s="2" t="s">
        <v>10</v>
      </c>
      <c r="H25" s="3" t="s">
        <v>18</v>
      </c>
      <c r="I25" s="3" t="s">
        <v>18</v>
      </c>
      <c r="J25" s="3" t="s">
        <v>21</v>
      </c>
      <c r="K25" s="3" t="s">
        <v>22</v>
      </c>
      <c r="L25" s="3" t="s">
        <v>23</v>
      </c>
      <c r="M25" s="3" t="s">
        <v>23</v>
      </c>
      <c r="N25" s="3" t="s">
        <v>18</v>
      </c>
      <c r="O25">
        <f t="shared" si="0"/>
        <v>7</v>
      </c>
      <c r="P25">
        <v>5</v>
      </c>
      <c r="Q25">
        <f t="shared" si="1"/>
        <v>0.58333333333333337</v>
      </c>
      <c r="R25">
        <f t="shared" si="2"/>
        <v>0.41666666666666669</v>
      </c>
      <c r="S25" s="10">
        <v>0.64</v>
      </c>
      <c r="T25" s="10">
        <v>0.34</v>
      </c>
      <c r="U25" s="52">
        <v>7</v>
      </c>
      <c r="V25" s="25">
        <f t="shared" si="10"/>
        <v>0.3</v>
      </c>
      <c r="W25">
        <f t="shared" si="11"/>
        <v>7</v>
      </c>
      <c r="X25">
        <f t="shared" si="12"/>
        <v>0</v>
      </c>
      <c r="Y25">
        <f t="shared" si="13"/>
        <v>0</v>
      </c>
      <c r="Z25" s="47"/>
      <c r="AA25">
        <f t="shared" si="14"/>
        <v>7</v>
      </c>
      <c r="AB25">
        <f t="shared" si="15"/>
        <v>0</v>
      </c>
      <c r="AC25">
        <f t="shared" si="16"/>
        <v>0</v>
      </c>
    </row>
    <row r="26" spans="1:29" ht="28.5" thickTop="1" thickBot="1" x14ac:dyDescent="0.35">
      <c r="A26" s="46"/>
      <c r="B26" s="55" t="s">
        <v>39</v>
      </c>
      <c r="C26" s="2" t="s">
        <v>7</v>
      </c>
      <c r="D26" s="3" t="s">
        <v>8</v>
      </c>
      <c r="E26" s="4" t="s">
        <v>9</v>
      </c>
      <c r="F26" s="2" t="s">
        <v>9</v>
      </c>
      <c r="G26" s="2" t="s">
        <v>10</v>
      </c>
      <c r="H26" s="5" t="s">
        <v>18</v>
      </c>
      <c r="I26" s="5" t="s">
        <v>18</v>
      </c>
      <c r="J26" s="2" t="s">
        <v>10</v>
      </c>
      <c r="K26" s="2" t="s">
        <v>10</v>
      </c>
      <c r="L26" s="2" t="s">
        <v>12</v>
      </c>
      <c r="M26" s="2" t="s">
        <v>13</v>
      </c>
      <c r="N26" s="2" t="s">
        <v>14</v>
      </c>
      <c r="O26">
        <f t="shared" si="0"/>
        <v>3</v>
      </c>
      <c r="P26">
        <v>9</v>
      </c>
      <c r="Q26">
        <f t="shared" si="1"/>
        <v>0.25</v>
      </c>
      <c r="R26">
        <f t="shared" si="2"/>
        <v>0.75</v>
      </c>
      <c r="S26" s="10">
        <v>0.4</v>
      </c>
      <c r="T26" s="10">
        <v>0.56999999999999995</v>
      </c>
      <c r="U26" s="52">
        <v>8</v>
      </c>
      <c r="V26" s="25">
        <f t="shared" si="10"/>
        <v>-0.16999999999999993</v>
      </c>
      <c r="W26">
        <f t="shared" si="11"/>
        <v>0</v>
      </c>
      <c r="X26">
        <f t="shared" si="12"/>
        <v>8</v>
      </c>
      <c r="Y26">
        <f t="shared" si="13"/>
        <v>0</v>
      </c>
      <c r="Z26" s="49"/>
      <c r="AA26">
        <f t="shared" si="14"/>
        <v>0</v>
      </c>
      <c r="AB26">
        <f t="shared" si="15"/>
        <v>8</v>
      </c>
      <c r="AC26">
        <f t="shared" si="16"/>
        <v>0</v>
      </c>
    </row>
    <row r="27" spans="1:29" ht="27.75" thickBot="1" x14ac:dyDescent="0.35">
      <c r="A27" s="46"/>
      <c r="B27" s="55" t="s">
        <v>40</v>
      </c>
      <c r="C27" s="2" t="s">
        <v>7</v>
      </c>
      <c r="D27" s="3" t="s">
        <v>8</v>
      </c>
      <c r="E27" s="2" t="s">
        <v>9</v>
      </c>
      <c r="F27" s="2" t="s">
        <v>9</v>
      </c>
      <c r="G27" s="2" t="s">
        <v>10</v>
      </c>
      <c r="H27" s="5" t="s">
        <v>18</v>
      </c>
      <c r="I27" s="3" t="s">
        <v>18</v>
      </c>
      <c r="J27" s="2" t="s">
        <v>10</v>
      </c>
      <c r="K27" s="2" t="s">
        <v>10</v>
      </c>
      <c r="L27" s="2" t="s">
        <v>12</v>
      </c>
      <c r="M27" s="2" t="s">
        <v>13</v>
      </c>
      <c r="N27" s="2" t="s">
        <v>14</v>
      </c>
      <c r="O27">
        <f t="shared" si="0"/>
        <v>3</v>
      </c>
      <c r="P27">
        <v>9</v>
      </c>
      <c r="Q27">
        <f t="shared" si="1"/>
        <v>0.25</v>
      </c>
      <c r="R27">
        <f t="shared" si="2"/>
        <v>0.75</v>
      </c>
      <c r="S27" s="10">
        <v>0.36</v>
      </c>
      <c r="T27" s="10">
        <v>0.56999999999999995</v>
      </c>
      <c r="U27" s="52">
        <v>8</v>
      </c>
      <c r="V27" s="25">
        <f t="shared" si="10"/>
        <v>-0.20999999999999996</v>
      </c>
      <c r="W27">
        <f t="shared" si="11"/>
        <v>0</v>
      </c>
      <c r="X27">
        <f t="shared" si="12"/>
        <v>8</v>
      </c>
      <c r="Y27">
        <f t="shared" si="13"/>
        <v>0</v>
      </c>
      <c r="AA27">
        <f t="shared" si="14"/>
        <v>0</v>
      </c>
      <c r="AB27">
        <f t="shared" si="15"/>
        <v>8</v>
      </c>
      <c r="AC27">
        <f t="shared" si="16"/>
        <v>0</v>
      </c>
    </row>
    <row r="28" spans="1:29" ht="27.75" thickBot="1" x14ac:dyDescent="0.35">
      <c r="A28" s="46"/>
      <c r="B28" s="55" t="s">
        <v>24</v>
      </c>
      <c r="C28" s="2" t="s">
        <v>7</v>
      </c>
      <c r="D28" s="2" t="s">
        <v>16</v>
      </c>
      <c r="E28" s="2" t="s">
        <v>9</v>
      </c>
      <c r="F28" s="2" t="s">
        <v>9</v>
      </c>
      <c r="G28" s="2" t="s">
        <v>10</v>
      </c>
      <c r="H28" s="5" t="s">
        <v>18</v>
      </c>
      <c r="I28" s="4" t="s">
        <v>11</v>
      </c>
      <c r="J28" s="2" t="s">
        <v>10</v>
      </c>
      <c r="K28" s="4" t="s">
        <v>10</v>
      </c>
      <c r="L28" s="3" t="s">
        <v>23</v>
      </c>
      <c r="M28" s="3" t="s">
        <v>23</v>
      </c>
      <c r="N28" s="5" t="s">
        <v>18</v>
      </c>
      <c r="O28">
        <f t="shared" si="0"/>
        <v>4</v>
      </c>
      <c r="P28">
        <v>8</v>
      </c>
      <c r="Q28">
        <f t="shared" si="1"/>
        <v>0.33333333333333331</v>
      </c>
      <c r="R28">
        <f t="shared" si="2"/>
        <v>0.66666666666666663</v>
      </c>
      <c r="S28" s="10">
        <v>0.52</v>
      </c>
      <c r="T28" s="10">
        <v>0.4</v>
      </c>
      <c r="U28" s="52">
        <v>9</v>
      </c>
      <c r="V28" s="25">
        <f t="shared" si="10"/>
        <v>0.12</v>
      </c>
      <c r="W28">
        <f t="shared" si="11"/>
        <v>9</v>
      </c>
      <c r="X28">
        <f t="shared" si="12"/>
        <v>0</v>
      </c>
      <c r="Y28">
        <f t="shared" si="13"/>
        <v>0</v>
      </c>
      <c r="Z28" s="59"/>
      <c r="AA28">
        <f t="shared" si="14"/>
        <v>9</v>
      </c>
      <c r="AB28">
        <f t="shared" si="15"/>
        <v>0</v>
      </c>
      <c r="AC28">
        <f t="shared" si="16"/>
        <v>0</v>
      </c>
    </row>
    <row r="29" spans="1:29" ht="30" thickTop="1" thickBot="1" x14ac:dyDescent="0.35">
      <c r="A29" s="46"/>
      <c r="B29" s="55" t="s">
        <v>62</v>
      </c>
      <c r="C29" s="6" t="s">
        <v>7</v>
      </c>
      <c r="D29" s="8" t="s">
        <v>8</v>
      </c>
      <c r="E29" s="7" t="s">
        <v>9</v>
      </c>
      <c r="F29" s="6" t="s">
        <v>9</v>
      </c>
      <c r="G29" s="6" t="s">
        <v>10</v>
      </c>
      <c r="H29" s="6" t="s">
        <v>10</v>
      </c>
      <c r="I29" s="6" t="s">
        <v>11</v>
      </c>
      <c r="J29" s="6" t="s">
        <v>10</v>
      </c>
      <c r="K29" s="6" t="s">
        <v>10</v>
      </c>
      <c r="L29" s="2" t="s">
        <v>12</v>
      </c>
      <c r="M29" s="6" t="s">
        <v>13</v>
      </c>
      <c r="N29" s="2" t="s">
        <v>14</v>
      </c>
      <c r="O29">
        <f t="shared" si="0"/>
        <v>1</v>
      </c>
      <c r="P29">
        <v>11</v>
      </c>
      <c r="Q29">
        <f t="shared" si="1"/>
        <v>8.3333333333333329E-2</v>
      </c>
      <c r="R29">
        <f t="shared" si="2"/>
        <v>0.91666666666666663</v>
      </c>
      <c r="S29" s="10">
        <v>0.43</v>
      </c>
      <c r="T29" s="10">
        <v>0.5</v>
      </c>
      <c r="U29" s="52">
        <v>9</v>
      </c>
      <c r="V29" s="25">
        <f t="shared" si="10"/>
        <v>-7.0000000000000007E-2</v>
      </c>
      <c r="W29">
        <f t="shared" si="11"/>
        <v>0</v>
      </c>
      <c r="X29">
        <f t="shared" si="12"/>
        <v>0</v>
      </c>
      <c r="Y29" s="41">
        <f t="shared" si="13"/>
        <v>9</v>
      </c>
      <c r="Z29" s="61" t="s">
        <v>156</v>
      </c>
      <c r="AA29">
        <f t="shared" si="14"/>
        <v>0</v>
      </c>
      <c r="AB29">
        <f t="shared" si="15"/>
        <v>9</v>
      </c>
      <c r="AC29">
        <f t="shared" si="16"/>
        <v>0</v>
      </c>
    </row>
    <row r="30" spans="1:29" ht="27.75" thickBot="1" x14ac:dyDescent="0.35">
      <c r="A30" s="46"/>
      <c r="B30" s="55" t="s">
        <v>6</v>
      </c>
      <c r="C30" s="2" t="s">
        <v>7</v>
      </c>
      <c r="D30" s="3" t="s">
        <v>8</v>
      </c>
      <c r="E30" s="4" t="s">
        <v>9</v>
      </c>
      <c r="F30" s="2" t="s">
        <v>9</v>
      </c>
      <c r="G30" s="2" t="s">
        <v>10</v>
      </c>
      <c r="H30" s="2" t="s">
        <v>10</v>
      </c>
      <c r="I30" s="2" t="s">
        <v>11</v>
      </c>
      <c r="J30" s="2" t="s">
        <v>10</v>
      </c>
      <c r="K30" s="2" t="s">
        <v>10</v>
      </c>
      <c r="L30" s="2" t="s">
        <v>12</v>
      </c>
      <c r="M30" s="2" t="s">
        <v>13</v>
      </c>
      <c r="N30" s="2" t="s">
        <v>14</v>
      </c>
      <c r="O30">
        <f t="shared" si="0"/>
        <v>1</v>
      </c>
      <c r="P30">
        <v>11</v>
      </c>
      <c r="Q30">
        <f t="shared" si="1"/>
        <v>8.3333333333333329E-2</v>
      </c>
      <c r="R30">
        <f t="shared" si="2"/>
        <v>0.91666666666666663</v>
      </c>
      <c r="S30" s="10">
        <v>0.39</v>
      </c>
      <c r="T30" s="10">
        <v>0.57999999999999996</v>
      </c>
      <c r="U30" s="52">
        <v>9</v>
      </c>
      <c r="V30" s="25">
        <f t="shared" si="10"/>
        <v>-0.18999999999999995</v>
      </c>
      <c r="W30">
        <f t="shared" si="11"/>
        <v>0</v>
      </c>
      <c r="X30">
        <f t="shared" si="12"/>
        <v>9</v>
      </c>
      <c r="Y30">
        <f t="shared" si="13"/>
        <v>0</v>
      </c>
      <c r="Z30" s="59"/>
      <c r="AA30">
        <f t="shared" si="14"/>
        <v>0</v>
      </c>
      <c r="AB30">
        <f t="shared" si="15"/>
        <v>9</v>
      </c>
      <c r="AC30">
        <f t="shared" si="16"/>
        <v>0</v>
      </c>
    </row>
    <row r="31" spans="1:29" ht="27.75" thickBot="1" x14ac:dyDescent="0.35">
      <c r="A31" s="46"/>
      <c r="B31" s="55" t="s">
        <v>42</v>
      </c>
      <c r="C31" s="2" t="s">
        <v>7</v>
      </c>
      <c r="D31" s="3" t="s">
        <v>8</v>
      </c>
      <c r="E31" s="5" t="s">
        <v>8</v>
      </c>
      <c r="F31" s="2" t="s">
        <v>9</v>
      </c>
      <c r="G31" s="4" t="s">
        <v>10</v>
      </c>
      <c r="H31" s="3" t="s">
        <v>18</v>
      </c>
      <c r="I31" s="3" t="s">
        <v>18</v>
      </c>
      <c r="J31" s="3" t="s">
        <v>21</v>
      </c>
      <c r="K31" s="3" t="s">
        <v>22</v>
      </c>
      <c r="L31" s="3" t="s">
        <v>23</v>
      </c>
      <c r="M31" s="3" t="s">
        <v>23</v>
      </c>
      <c r="N31" s="3" t="s">
        <v>18</v>
      </c>
      <c r="O31">
        <f t="shared" si="0"/>
        <v>9</v>
      </c>
      <c r="P31">
        <v>3</v>
      </c>
      <c r="Q31">
        <f t="shared" si="1"/>
        <v>0.75</v>
      </c>
      <c r="R31">
        <f t="shared" si="2"/>
        <v>0.25</v>
      </c>
      <c r="S31" s="10">
        <v>0.6</v>
      </c>
      <c r="T31" s="10">
        <v>0.32</v>
      </c>
      <c r="U31" s="52">
        <v>10</v>
      </c>
      <c r="V31" s="25">
        <f t="shared" si="10"/>
        <v>0.27999999999999997</v>
      </c>
      <c r="W31">
        <f t="shared" si="11"/>
        <v>10</v>
      </c>
      <c r="X31">
        <f t="shared" si="12"/>
        <v>0</v>
      </c>
      <c r="Y31">
        <f t="shared" si="13"/>
        <v>0</v>
      </c>
      <c r="Z31" s="47"/>
      <c r="AA31">
        <f t="shared" si="14"/>
        <v>10</v>
      </c>
      <c r="AB31">
        <f t="shared" si="15"/>
        <v>0</v>
      </c>
      <c r="AC31">
        <f t="shared" si="16"/>
        <v>0</v>
      </c>
    </row>
    <row r="32" spans="1:29" ht="29.25" thickBot="1" x14ac:dyDescent="0.35">
      <c r="A32" s="46"/>
      <c r="B32" s="55" t="s">
        <v>47</v>
      </c>
      <c r="C32" s="2" t="s">
        <v>7</v>
      </c>
      <c r="D32" s="5" t="s">
        <v>8</v>
      </c>
      <c r="E32" s="2" t="s">
        <v>9</v>
      </c>
      <c r="F32" s="2" t="s">
        <v>9</v>
      </c>
      <c r="G32" s="4" t="s">
        <v>10</v>
      </c>
      <c r="H32" s="3" t="s">
        <v>18</v>
      </c>
      <c r="I32" s="3" t="s">
        <v>18</v>
      </c>
      <c r="J32" s="4" t="s">
        <v>10</v>
      </c>
      <c r="K32" s="2" t="s">
        <v>10</v>
      </c>
      <c r="L32" s="4" t="s">
        <v>12</v>
      </c>
      <c r="M32" s="2" t="s">
        <v>13</v>
      </c>
      <c r="N32" s="2" t="s">
        <v>14</v>
      </c>
      <c r="O32">
        <f t="shared" si="0"/>
        <v>3</v>
      </c>
      <c r="P32">
        <v>9</v>
      </c>
      <c r="Q32">
        <f t="shared" si="1"/>
        <v>0.25</v>
      </c>
      <c r="R32">
        <f t="shared" si="2"/>
        <v>0.75</v>
      </c>
      <c r="S32" s="10">
        <v>0.44</v>
      </c>
      <c r="T32" s="10">
        <v>0.51</v>
      </c>
      <c r="U32" s="52">
        <v>10</v>
      </c>
      <c r="V32" s="25">
        <f t="shared" si="10"/>
        <v>-7.0000000000000007E-2</v>
      </c>
      <c r="W32">
        <f t="shared" si="11"/>
        <v>0</v>
      </c>
      <c r="X32">
        <f t="shared" si="12"/>
        <v>0</v>
      </c>
      <c r="Y32" s="41">
        <f t="shared" si="13"/>
        <v>10</v>
      </c>
      <c r="Z32" s="36" t="s">
        <v>151</v>
      </c>
      <c r="AA32">
        <f t="shared" si="14"/>
        <v>0</v>
      </c>
      <c r="AB32">
        <f t="shared" si="15"/>
        <v>10</v>
      </c>
      <c r="AC32">
        <f t="shared" si="16"/>
        <v>0</v>
      </c>
    </row>
    <row r="33" spans="1:29" ht="27.75" thickBot="1" x14ac:dyDescent="0.35">
      <c r="A33" s="46"/>
      <c r="B33" s="55" t="s">
        <v>45</v>
      </c>
      <c r="C33" s="2" t="s">
        <v>7</v>
      </c>
      <c r="D33" s="3" t="s">
        <v>8</v>
      </c>
      <c r="E33" s="5" t="s">
        <v>8</v>
      </c>
      <c r="F33" s="5" t="s">
        <v>29</v>
      </c>
      <c r="G33" s="3" t="s">
        <v>30</v>
      </c>
      <c r="H33" s="3" t="s">
        <v>18</v>
      </c>
      <c r="I33" s="3" t="s">
        <v>18</v>
      </c>
      <c r="J33" s="5" t="s">
        <v>21</v>
      </c>
      <c r="K33" s="5" t="s">
        <v>22</v>
      </c>
      <c r="L33" s="3" t="s">
        <v>23</v>
      </c>
      <c r="M33" s="3" t="s">
        <v>23</v>
      </c>
      <c r="N33" s="5" t="s">
        <v>18</v>
      </c>
      <c r="O33">
        <f t="shared" ref="O33:O52" si="17">12-P33</f>
        <v>11</v>
      </c>
      <c r="P33">
        <v>1</v>
      </c>
      <c r="Q33">
        <f t="shared" ref="Q33:Q52" si="18">O33/12</f>
        <v>0.91666666666666663</v>
      </c>
      <c r="R33">
        <f t="shared" ref="R33:R52" si="19">P33/12</f>
        <v>8.3333333333333329E-2</v>
      </c>
      <c r="S33" s="10">
        <v>0.51</v>
      </c>
      <c r="T33" s="10">
        <v>0.42</v>
      </c>
      <c r="U33" s="52">
        <v>10</v>
      </c>
      <c r="V33" s="25">
        <f t="shared" si="10"/>
        <v>9.0000000000000024E-2</v>
      </c>
      <c r="W33">
        <f t="shared" si="11"/>
        <v>10</v>
      </c>
      <c r="X33">
        <f t="shared" si="12"/>
        <v>0</v>
      </c>
      <c r="Y33">
        <f t="shared" si="13"/>
        <v>0</v>
      </c>
      <c r="AA33">
        <f t="shared" si="14"/>
        <v>10</v>
      </c>
      <c r="AB33">
        <f t="shared" si="15"/>
        <v>0</v>
      </c>
      <c r="AC33">
        <f t="shared" si="16"/>
        <v>0</v>
      </c>
    </row>
    <row r="34" spans="1:29" ht="27.75" thickBot="1" x14ac:dyDescent="0.35">
      <c r="A34" s="46"/>
      <c r="B34" s="55" t="s">
        <v>71</v>
      </c>
      <c r="C34" s="2" t="s">
        <v>7</v>
      </c>
      <c r="D34" s="5" t="s">
        <v>8</v>
      </c>
      <c r="E34" s="4" t="s">
        <v>9</v>
      </c>
      <c r="F34" s="2" t="s">
        <v>9</v>
      </c>
      <c r="G34" s="5" t="s">
        <v>30</v>
      </c>
      <c r="H34" s="5" t="s">
        <v>18</v>
      </c>
      <c r="I34" s="3" t="s">
        <v>18</v>
      </c>
      <c r="J34" s="5" t="s">
        <v>21</v>
      </c>
      <c r="K34" s="5" t="s">
        <v>22</v>
      </c>
      <c r="L34" s="3" t="s">
        <v>23</v>
      </c>
      <c r="M34" s="3" t="s">
        <v>23</v>
      </c>
      <c r="N34" s="4" t="s">
        <v>14</v>
      </c>
      <c r="O34">
        <f t="shared" si="17"/>
        <v>8</v>
      </c>
      <c r="P34">
        <v>4</v>
      </c>
      <c r="Q34">
        <f t="shared" si="18"/>
        <v>0.66666666666666663</v>
      </c>
      <c r="R34">
        <f t="shared" si="19"/>
        <v>0.33333333333333331</v>
      </c>
      <c r="S34" s="10">
        <v>0.52</v>
      </c>
      <c r="T34" s="10">
        <v>0.44</v>
      </c>
      <c r="U34" s="52">
        <v>10</v>
      </c>
      <c r="V34" s="25">
        <f t="shared" si="10"/>
        <v>8.0000000000000016E-2</v>
      </c>
      <c r="W34">
        <f t="shared" si="11"/>
        <v>10</v>
      </c>
      <c r="X34">
        <f t="shared" si="12"/>
        <v>0</v>
      </c>
      <c r="Y34">
        <f t="shared" si="13"/>
        <v>0</v>
      </c>
      <c r="Z34" s="47"/>
      <c r="AA34">
        <f t="shared" si="14"/>
        <v>10</v>
      </c>
      <c r="AB34">
        <f t="shared" si="15"/>
        <v>0</v>
      </c>
      <c r="AC34">
        <f t="shared" si="16"/>
        <v>0</v>
      </c>
    </row>
    <row r="35" spans="1:29" ht="27.75" thickBot="1" x14ac:dyDescent="0.35">
      <c r="A35" s="46"/>
      <c r="B35" s="55" t="s">
        <v>43</v>
      </c>
      <c r="C35" s="3" t="s">
        <v>28</v>
      </c>
      <c r="D35" s="3" t="s">
        <v>8</v>
      </c>
      <c r="E35" s="4" t="s">
        <v>9</v>
      </c>
      <c r="F35" s="4" t="s">
        <v>9</v>
      </c>
      <c r="G35" s="3" t="s">
        <v>30</v>
      </c>
      <c r="H35" s="3" t="s">
        <v>18</v>
      </c>
      <c r="I35" s="3" t="s">
        <v>18</v>
      </c>
      <c r="J35" s="3" t="s">
        <v>21</v>
      </c>
      <c r="K35" s="3" t="s">
        <v>22</v>
      </c>
      <c r="L35" s="3" t="s">
        <v>23</v>
      </c>
      <c r="M35" s="3" t="s">
        <v>23</v>
      </c>
      <c r="N35" s="3" t="s">
        <v>18</v>
      </c>
      <c r="O35">
        <f t="shared" si="17"/>
        <v>10</v>
      </c>
      <c r="P35">
        <v>2</v>
      </c>
      <c r="Q35">
        <f t="shared" si="18"/>
        <v>0.83333333333333337</v>
      </c>
      <c r="R35">
        <f t="shared" si="19"/>
        <v>0.16666666666666666</v>
      </c>
      <c r="S35" s="10">
        <v>0.67</v>
      </c>
      <c r="T35" s="10">
        <v>0.28999999999999998</v>
      </c>
      <c r="U35" s="52">
        <v>11</v>
      </c>
      <c r="V35" s="25">
        <f t="shared" si="10"/>
        <v>0.38000000000000006</v>
      </c>
      <c r="W35">
        <f t="shared" si="11"/>
        <v>11</v>
      </c>
      <c r="X35">
        <f t="shared" si="12"/>
        <v>0</v>
      </c>
      <c r="Y35">
        <f t="shared" si="13"/>
        <v>0</v>
      </c>
      <c r="Z35" s="59"/>
      <c r="AA35">
        <f t="shared" si="14"/>
        <v>11</v>
      </c>
      <c r="AB35">
        <f t="shared" si="15"/>
        <v>0</v>
      </c>
      <c r="AC35">
        <f t="shared" si="16"/>
        <v>0</v>
      </c>
    </row>
    <row r="36" spans="1:29" ht="27.75" thickBot="1" x14ac:dyDescent="0.35">
      <c r="A36" s="46"/>
      <c r="B36" s="55" t="s">
        <v>64</v>
      </c>
      <c r="C36" s="2" t="s">
        <v>7</v>
      </c>
      <c r="D36" s="3" t="s">
        <v>8</v>
      </c>
      <c r="E36" s="4" t="s">
        <v>9</v>
      </c>
      <c r="F36" s="2" t="s">
        <v>9</v>
      </c>
      <c r="G36" s="2" t="s">
        <v>10</v>
      </c>
      <c r="H36" s="5" t="s">
        <v>18</v>
      </c>
      <c r="I36" s="5" t="s">
        <v>18</v>
      </c>
      <c r="J36" s="4" t="s">
        <v>10</v>
      </c>
      <c r="K36" s="2" t="s">
        <v>10</v>
      </c>
      <c r="L36" s="2" t="s">
        <v>12</v>
      </c>
      <c r="M36" s="2" t="s">
        <v>13</v>
      </c>
      <c r="N36" s="2" t="s">
        <v>14</v>
      </c>
      <c r="O36">
        <f t="shared" si="17"/>
        <v>3</v>
      </c>
      <c r="P36">
        <v>9</v>
      </c>
      <c r="Q36">
        <f t="shared" si="18"/>
        <v>0.25</v>
      </c>
      <c r="R36">
        <f t="shared" si="19"/>
        <v>0.75</v>
      </c>
      <c r="S36" s="10">
        <v>0.4</v>
      </c>
      <c r="T36" s="10">
        <v>0.57999999999999996</v>
      </c>
      <c r="U36" s="52">
        <v>11</v>
      </c>
      <c r="V36" s="25">
        <f t="shared" si="10"/>
        <v>-0.17999999999999994</v>
      </c>
      <c r="W36">
        <f t="shared" si="11"/>
        <v>0</v>
      </c>
      <c r="X36">
        <f t="shared" si="12"/>
        <v>11</v>
      </c>
      <c r="Y36">
        <f t="shared" si="13"/>
        <v>0</v>
      </c>
      <c r="AA36">
        <f t="shared" si="14"/>
        <v>0</v>
      </c>
      <c r="AB36">
        <f t="shared" si="15"/>
        <v>11</v>
      </c>
      <c r="AC36">
        <f t="shared" si="16"/>
        <v>0</v>
      </c>
    </row>
    <row r="37" spans="1:29" ht="29.25" thickBot="1" x14ac:dyDescent="0.35">
      <c r="A37" s="46"/>
      <c r="B37" s="55" t="s">
        <v>17</v>
      </c>
      <c r="C37" s="2" t="s">
        <v>7</v>
      </c>
      <c r="D37" s="2" t="s">
        <v>16</v>
      </c>
      <c r="E37" s="2" t="s">
        <v>9</v>
      </c>
      <c r="F37" s="2" t="s">
        <v>9</v>
      </c>
      <c r="G37" s="2" t="s">
        <v>10</v>
      </c>
      <c r="H37" s="4" t="s">
        <v>10</v>
      </c>
      <c r="I37" s="5" t="s">
        <v>18</v>
      </c>
      <c r="J37" s="2" t="s">
        <v>10</v>
      </c>
      <c r="K37" s="2" t="s">
        <v>10</v>
      </c>
      <c r="L37" s="2" t="s">
        <v>12</v>
      </c>
      <c r="M37" s="2" t="s">
        <v>13</v>
      </c>
      <c r="N37" s="4" t="s">
        <v>14</v>
      </c>
      <c r="O37">
        <f t="shared" si="17"/>
        <v>1</v>
      </c>
      <c r="P37">
        <v>11</v>
      </c>
      <c r="Q37">
        <f t="shared" si="18"/>
        <v>8.3333333333333329E-2</v>
      </c>
      <c r="R37">
        <f t="shared" si="19"/>
        <v>0.91666666666666663</v>
      </c>
      <c r="S37" s="10">
        <v>0.48</v>
      </c>
      <c r="T37" s="10">
        <v>0.47</v>
      </c>
      <c r="U37" s="52">
        <v>11</v>
      </c>
      <c r="V37" s="25">
        <f t="shared" si="10"/>
        <v>1.0000000000000009E-2</v>
      </c>
      <c r="W37">
        <f t="shared" si="11"/>
        <v>0</v>
      </c>
      <c r="X37">
        <f t="shared" si="12"/>
        <v>0</v>
      </c>
      <c r="Y37" s="41">
        <f t="shared" si="13"/>
        <v>11</v>
      </c>
      <c r="Z37" s="2" t="s">
        <v>153</v>
      </c>
      <c r="AA37">
        <f t="shared" si="14"/>
        <v>0</v>
      </c>
      <c r="AB37">
        <f t="shared" si="15"/>
        <v>0</v>
      </c>
      <c r="AC37" s="41">
        <f t="shared" si="16"/>
        <v>11</v>
      </c>
    </row>
    <row r="38" spans="1:29" ht="29.25" thickBot="1" x14ac:dyDescent="0.35">
      <c r="A38" s="46"/>
      <c r="B38" s="55" t="s">
        <v>36</v>
      </c>
      <c r="C38" s="2" t="s">
        <v>7</v>
      </c>
      <c r="D38" s="2" t="s">
        <v>16</v>
      </c>
      <c r="E38" s="2" t="s">
        <v>9</v>
      </c>
      <c r="F38" s="2" t="s">
        <v>9</v>
      </c>
      <c r="G38" s="2" t="s">
        <v>10</v>
      </c>
      <c r="H38" s="2" t="s">
        <v>10</v>
      </c>
      <c r="I38" s="2" t="s">
        <v>11</v>
      </c>
      <c r="J38" s="2" t="s">
        <v>10</v>
      </c>
      <c r="K38" s="2" t="s">
        <v>10</v>
      </c>
      <c r="L38" s="5" t="s">
        <v>23</v>
      </c>
      <c r="M38" s="2" t="s">
        <v>13</v>
      </c>
      <c r="N38" s="2" t="s">
        <v>14</v>
      </c>
      <c r="O38">
        <f t="shared" si="17"/>
        <v>1</v>
      </c>
      <c r="P38">
        <v>11</v>
      </c>
      <c r="Q38">
        <f t="shared" si="18"/>
        <v>8.3333333333333329E-2</v>
      </c>
      <c r="R38">
        <f t="shared" si="19"/>
        <v>0.91666666666666663</v>
      </c>
      <c r="S38" s="10">
        <v>0.42</v>
      </c>
      <c r="T38" s="10">
        <v>0.49</v>
      </c>
      <c r="U38" s="52">
        <v>11</v>
      </c>
      <c r="V38" s="25">
        <f t="shared" si="10"/>
        <v>-7.0000000000000007E-2</v>
      </c>
      <c r="W38">
        <f t="shared" si="11"/>
        <v>0</v>
      </c>
      <c r="X38">
        <f t="shared" si="12"/>
        <v>0</v>
      </c>
      <c r="Y38" s="41">
        <f t="shared" si="13"/>
        <v>11</v>
      </c>
      <c r="Z38" s="36" t="s">
        <v>154</v>
      </c>
      <c r="AA38">
        <f t="shared" si="14"/>
        <v>0</v>
      </c>
      <c r="AB38">
        <f t="shared" si="15"/>
        <v>11</v>
      </c>
      <c r="AC38">
        <f t="shared" si="16"/>
        <v>0</v>
      </c>
    </row>
    <row r="39" spans="1:29" ht="27.75" thickBot="1" x14ac:dyDescent="0.35">
      <c r="A39" s="46"/>
      <c r="B39" s="55" t="s">
        <v>69</v>
      </c>
      <c r="C39" s="2" t="s">
        <v>7</v>
      </c>
      <c r="D39" s="4" t="s">
        <v>16</v>
      </c>
      <c r="E39" s="2" t="s">
        <v>9</v>
      </c>
      <c r="F39" s="2" t="s">
        <v>9</v>
      </c>
      <c r="G39" s="5" t="s">
        <v>30</v>
      </c>
      <c r="H39" s="3" t="s">
        <v>18</v>
      </c>
      <c r="I39" s="3" t="s">
        <v>18</v>
      </c>
      <c r="J39" s="3" t="s">
        <v>21</v>
      </c>
      <c r="K39" s="3" t="s">
        <v>22</v>
      </c>
      <c r="L39" s="3" t="s">
        <v>23</v>
      </c>
      <c r="M39" s="3" t="s">
        <v>23</v>
      </c>
      <c r="N39" s="3" t="s">
        <v>18</v>
      </c>
      <c r="O39">
        <f t="shared" si="17"/>
        <v>8</v>
      </c>
      <c r="P39">
        <v>4</v>
      </c>
      <c r="Q39">
        <f t="shared" si="18"/>
        <v>0.66666666666666663</v>
      </c>
      <c r="R39">
        <f t="shared" si="19"/>
        <v>0.33333333333333331</v>
      </c>
      <c r="S39" s="10">
        <v>0.57999999999999996</v>
      </c>
      <c r="T39" s="10">
        <v>0.36</v>
      </c>
      <c r="U39" s="52">
        <v>12</v>
      </c>
      <c r="V39" s="25">
        <f t="shared" si="10"/>
        <v>0.21999999999999997</v>
      </c>
      <c r="W39">
        <f t="shared" si="11"/>
        <v>12</v>
      </c>
      <c r="X39">
        <f t="shared" si="12"/>
        <v>0</v>
      </c>
      <c r="Y39">
        <f t="shared" si="13"/>
        <v>0</v>
      </c>
      <c r="Z39" s="47"/>
      <c r="AA39">
        <f t="shared" si="14"/>
        <v>12</v>
      </c>
      <c r="AB39">
        <f t="shared" si="15"/>
        <v>0</v>
      </c>
      <c r="AC39">
        <f t="shared" si="16"/>
        <v>0</v>
      </c>
    </row>
    <row r="40" spans="1:29" ht="27.75" thickBot="1" x14ac:dyDescent="0.35">
      <c r="A40" s="46"/>
      <c r="B40" s="55" t="s">
        <v>68</v>
      </c>
      <c r="C40" s="2" t="s">
        <v>7</v>
      </c>
      <c r="D40" s="4" t="s">
        <v>16</v>
      </c>
      <c r="E40" s="2" t="s">
        <v>9</v>
      </c>
      <c r="F40" s="2" t="s">
        <v>9</v>
      </c>
      <c r="G40" s="2" t="s">
        <v>10</v>
      </c>
      <c r="H40" s="4" t="s">
        <v>10</v>
      </c>
      <c r="I40" s="4" t="s">
        <v>11</v>
      </c>
      <c r="J40" s="2" t="s">
        <v>10</v>
      </c>
      <c r="K40" s="2" t="s">
        <v>10</v>
      </c>
      <c r="L40" s="3" t="s">
        <v>23</v>
      </c>
      <c r="M40" s="5" t="s">
        <v>23</v>
      </c>
      <c r="N40" s="3" t="s">
        <v>18</v>
      </c>
      <c r="O40">
        <f t="shared" si="17"/>
        <v>3</v>
      </c>
      <c r="P40">
        <v>9</v>
      </c>
      <c r="Q40">
        <f t="shared" si="18"/>
        <v>0.25</v>
      </c>
      <c r="R40">
        <f t="shared" si="19"/>
        <v>0.75</v>
      </c>
      <c r="S40" s="10">
        <v>0.53</v>
      </c>
      <c r="T40" s="10">
        <v>0.41</v>
      </c>
      <c r="U40" s="52">
        <v>13</v>
      </c>
      <c r="V40" s="25">
        <f t="shared" si="10"/>
        <v>0.12000000000000005</v>
      </c>
      <c r="W40">
        <f t="shared" si="11"/>
        <v>13</v>
      </c>
      <c r="X40">
        <f t="shared" si="12"/>
        <v>0</v>
      </c>
      <c r="Y40">
        <f t="shared" si="13"/>
        <v>0</v>
      </c>
      <c r="Z40" s="47"/>
      <c r="AA40">
        <f t="shared" si="14"/>
        <v>13</v>
      </c>
      <c r="AB40">
        <f t="shared" si="15"/>
        <v>0</v>
      </c>
      <c r="AC40">
        <f t="shared" si="16"/>
        <v>0</v>
      </c>
    </row>
    <row r="41" spans="1:29" ht="27.75" thickBot="1" x14ac:dyDescent="0.35">
      <c r="A41" s="46"/>
      <c r="B41" s="55" t="s">
        <v>52</v>
      </c>
      <c r="C41" s="2" t="s">
        <v>7</v>
      </c>
      <c r="D41" s="4" t="s">
        <v>16</v>
      </c>
      <c r="E41" s="2" t="s">
        <v>9</v>
      </c>
      <c r="F41" s="2" t="s">
        <v>9</v>
      </c>
      <c r="G41" s="2" t="s">
        <v>10</v>
      </c>
      <c r="H41" s="5" t="s">
        <v>18</v>
      </c>
      <c r="I41" s="3" t="s">
        <v>18</v>
      </c>
      <c r="J41" s="3" t="s">
        <v>21</v>
      </c>
      <c r="K41" s="3" t="s">
        <v>22</v>
      </c>
      <c r="L41" s="3" t="s">
        <v>23</v>
      </c>
      <c r="M41" s="3" t="s">
        <v>23</v>
      </c>
      <c r="N41" s="3" t="s">
        <v>18</v>
      </c>
      <c r="O41">
        <f t="shared" si="17"/>
        <v>7</v>
      </c>
      <c r="P41">
        <v>5</v>
      </c>
      <c r="Q41">
        <f t="shared" si="18"/>
        <v>0.58333333333333337</v>
      </c>
      <c r="R41">
        <f t="shared" si="19"/>
        <v>0.41666666666666669</v>
      </c>
      <c r="S41" s="10">
        <v>0.56999999999999995</v>
      </c>
      <c r="T41" s="10">
        <v>0.37</v>
      </c>
      <c r="U41" s="52">
        <v>14</v>
      </c>
      <c r="V41" s="25">
        <f t="shared" si="10"/>
        <v>0.19999999999999996</v>
      </c>
      <c r="W41">
        <f t="shared" si="11"/>
        <v>14</v>
      </c>
      <c r="X41">
        <f t="shared" si="12"/>
        <v>0</v>
      </c>
      <c r="Y41">
        <f t="shared" si="13"/>
        <v>0</v>
      </c>
      <c r="AA41">
        <f t="shared" si="14"/>
        <v>14</v>
      </c>
      <c r="AB41">
        <f t="shared" si="15"/>
        <v>0</v>
      </c>
      <c r="AC41">
        <f t="shared" si="16"/>
        <v>0</v>
      </c>
    </row>
    <row r="42" spans="1:29" ht="42.75" thickBot="1" x14ac:dyDescent="0.35">
      <c r="A42" s="46"/>
      <c r="B42" s="55" t="s">
        <v>55</v>
      </c>
      <c r="C42" s="2" t="s">
        <v>7</v>
      </c>
      <c r="D42" s="3" t="s">
        <v>8</v>
      </c>
      <c r="E42" s="4" t="s">
        <v>9</v>
      </c>
      <c r="F42" s="2" t="s">
        <v>9</v>
      </c>
      <c r="G42" s="2" t="s">
        <v>10</v>
      </c>
      <c r="H42" s="4" t="s">
        <v>10</v>
      </c>
      <c r="I42" s="4" t="s">
        <v>11</v>
      </c>
      <c r="J42" s="2" t="s">
        <v>10</v>
      </c>
      <c r="K42" s="2" t="s">
        <v>10</v>
      </c>
      <c r="L42" s="5" t="s">
        <v>23</v>
      </c>
      <c r="M42" s="4" t="s">
        <v>13</v>
      </c>
      <c r="N42" s="4" t="s">
        <v>14</v>
      </c>
      <c r="O42">
        <f t="shared" si="17"/>
        <v>2</v>
      </c>
      <c r="P42">
        <v>10</v>
      </c>
      <c r="Q42">
        <f t="shared" si="18"/>
        <v>0.16666666666666666</v>
      </c>
      <c r="R42">
        <f t="shared" si="19"/>
        <v>0.83333333333333337</v>
      </c>
      <c r="S42" s="10">
        <v>0.49</v>
      </c>
      <c r="T42" s="10">
        <v>0.47</v>
      </c>
      <c r="U42" s="52">
        <v>15</v>
      </c>
      <c r="V42" s="25">
        <f t="shared" si="10"/>
        <v>2.0000000000000018E-2</v>
      </c>
      <c r="W42">
        <f t="shared" si="11"/>
        <v>0</v>
      </c>
      <c r="X42">
        <f t="shared" si="12"/>
        <v>0</v>
      </c>
      <c r="Y42" s="41">
        <f t="shared" si="13"/>
        <v>15</v>
      </c>
      <c r="Z42" s="2" t="s">
        <v>152</v>
      </c>
      <c r="AA42">
        <f t="shared" si="14"/>
        <v>0</v>
      </c>
      <c r="AB42">
        <f t="shared" si="15"/>
        <v>0</v>
      </c>
      <c r="AC42" s="41">
        <f t="shared" si="16"/>
        <v>15</v>
      </c>
    </row>
    <row r="43" spans="1:29" ht="43.5" thickBot="1" x14ac:dyDescent="0.35">
      <c r="A43" s="46"/>
      <c r="B43" s="55" t="s">
        <v>44</v>
      </c>
      <c r="C43" s="2" t="s">
        <v>7</v>
      </c>
      <c r="D43" s="2" t="s">
        <v>16</v>
      </c>
      <c r="E43" s="2" t="s">
        <v>9</v>
      </c>
      <c r="F43" s="2" t="s">
        <v>9</v>
      </c>
      <c r="G43" s="2" t="s">
        <v>10</v>
      </c>
      <c r="H43" s="3" t="s">
        <v>18</v>
      </c>
      <c r="I43" s="3" t="s">
        <v>18</v>
      </c>
      <c r="J43" s="3" t="s">
        <v>21</v>
      </c>
      <c r="K43" s="5" t="s">
        <v>22</v>
      </c>
      <c r="L43" s="3" t="s">
        <v>23</v>
      </c>
      <c r="M43" s="3" t="s">
        <v>23</v>
      </c>
      <c r="N43" s="4" t="s">
        <v>14</v>
      </c>
      <c r="O43">
        <f t="shared" si="17"/>
        <v>6</v>
      </c>
      <c r="P43">
        <v>6</v>
      </c>
      <c r="Q43">
        <f t="shared" si="18"/>
        <v>0.5</v>
      </c>
      <c r="R43">
        <f t="shared" si="19"/>
        <v>0.5</v>
      </c>
      <c r="S43" s="10">
        <v>0.51</v>
      </c>
      <c r="T43" s="10">
        <v>0.44</v>
      </c>
      <c r="U43" s="52">
        <v>16</v>
      </c>
      <c r="V43" s="25">
        <f t="shared" si="10"/>
        <v>7.0000000000000007E-2</v>
      </c>
      <c r="W43">
        <f t="shared" si="11"/>
        <v>0</v>
      </c>
      <c r="X43">
        <f t="shared" si="12"/>
        <v>0</v>
      </c>
      <c r="Y43" s="41">
        <f t="shared" si="13"/>
        <v>16</v>
      </c>
      <c r="Z43" s="3" t="s">
        <v>148</v>
      </c>
      <c r="AA43">
        <f t="shared" si="14"/>
        <v>16</v>
      </c>
      <c r="AB43">
        <f t="shared" si="15"/>
        <v>0</v>
      </c>
      <c r="AC43">
        <f t="shared" si="16"/>
        <v>0</v>
      </c>
    </row>
    <row r="44" spans="1:29" ht="29.25" thickBot="1" x14ac:dyDescent="0.35">
      <c r="A44" s="46"/>
      <c r="B44" s="55" t="s">
        <v>32</v>
      </c>
      <c r="C44" s="2" t="s">
        <v>7</v>
      </c>
      <c r="D44" s="3" t="s">
        <v>8</v>
      </c>
      <c r="E44" s="3" t="s">
        <v>8</v>
      </c>
      <c r="F44" s="2" t="s">
        <v>9</v>
      </c>
      <c r="G44" s="2" t="s">
        <v>10</v>
      </c>
      <c r="H44" s="5" t="s">
        <v>18</v>
      </c>
      <c r="I44" s="4" t="s">
        <v>11</v>
      </c>
      <c r="J44" s="2" t="s">
        <v>10</v>
      </c>
      <c r="K44" s="2" t="s">
        <v>10</v>
      </c>
      <c r="L44" s="2" t="s">
        <v>12</v>
      </c>
      <c r="M44" s="2" t="s">
        <v>13</v>
      </c>
      <c r="N44" s="2" t="s">
        <v>14</v>
      </c>
      <c r="O44">
        <f t="shared" si="17"/>
        <v>3</v>
      </c>
      <c r="P44">
        <v>9</v>
      </c>
      <c r="Q44">
        <f t="shared" si="18"/>
        <v>0.25</v>
      </c>
      <c r="R44">
        <f t="shared" si="19"/>
        <v>0.75</v>
      </c>
      <c r="S44" s="10">
        <v>0.49</v>
      </c>
      <c r="T44" s="10">
        <v>0.46</v>
      </c>
      <c r="U44" s="52">
        <v>16</v>
      </c>
      <c r="V44" s="25">
        <f t="shared" si="10"/>
        <v>2.9999999999999971E-2</v>
      </c>
      <c r="W44">
        <f t="shared" si="11"/>
        <v>0</v>
      </c>
      <c r="X44">
        <f t="shared" si="12"/>
        <v>0</v>
      </c>
      <c r="Y44" s="41">
        <f t="shared" si="13"/>
        <v>16</v>
      </c>
      <c r="Z44" s="2" t="s">
        <v>150</v>
      </c>
      <c r="AA44">
        <f t="shared" si="14"/>
        <v>0</v>
      </c>
      <c r="AB44">
        <f t="shared" si="15"/>
        <v>0</v>
      </c>
      <c r="AC44" s="41">
        <f t="shared" si="16"/>
        <v>16</v>
      </c>
    </row>
    <row r="45" spans="1:29" ht="27.75" thickBot="1" x14ac:dyDescent="0.35">
      <c r="A45" s="46"/>
      <c r="B45" s="55" t="s">
        <v>57</v>
      </c>
      <c r="C45" s="2" t="s">
        <v>7</v>
      </c>
      <c r="D45" s="5" t="s">
        <v>8</v>
      </c>
      <c r="E45" s="2" t="s">
        <v>9</v>
      </c>
      <c r="F45" s="2" t="s">
        <v>9</v>
      </c>
      <c r="G45" s="2" t="s">
        <v>10</v>
      </c>
      <c r="H45" s="5" t="s">
        <v>18</v>
      </c>
      <c r="I45" s="3" t="s">
        <v>18</v>
      </c>
      <c r="J45" s="4" t="s">
        <v>10</v>
      </c>
      <c r="K45" s="4" t="s">
        <v>10</v>
      </c>
      <c r="L45" s="5" t="s">
        <v>23</v>
      </c>
      <c r="M45" s="5" t="s">
        <v>23</v>
      </c>
      <c r="N45" s="2" t="s">
        <v>14</v>
      </c>
      <c r="O45">
        <f t="shared" si="17"/>
        <v>5</v>
      </c>
      <c r="P45">
        <v>7</v>
      </c>
      <c r="Q45">
        <f t="shared" si="18"/>
        <v>0.41666666666666669</v>
      </c>
      <c r="R45">
        <f t="shared" si="19"/>
        <v>0.58333333333333337</v>
      </c>
      <c r="S45" s="10">
        <v>0.47</v>
      </c>
      <c r="T45" s="10">
        <v>0.47</v>
      </c>
      <c r="U45" s="52">
        <v>18</v>
      </c>
      <c r="V45" s="25">
        <f t="shared" si="10"/>
        <v>0</v>
      </c>
      <c r="W45">
        <f t="shared" si="11"/>
        <v>0</v>
      </c>
      <c r="X45">
        <f t="shared" si="12"/>
        <v>0</v>
      </c>
      <c r="Y45" s="41">
        <f t="shared" si="13"/>
        <v>18</v>
      </c>
      <c r="Z45" s="50" t="s">
        <v>145</v>
      </c>
      <c r="AA45">
        <f t="shared" si="14"/>
        <v>0</v>
      </c>
      <c r="AB45">
        <f t="shared" si="15"/>
        <v>0</v>
      </c>
      <c r="AC45" s="41">
        <f t="shared" si="16"/>
        <v>18</v>
      </c>
    </row>
    <row r="46" spans="1:29" ht="42.75" thickBot="1" x14ac:dyDescent="0.35">
      <c r="A46" s="46" t="s">
        <v>160</v>
      </c>
      <c r="B46" s="55" t="s">
        <v>60</v>
      </c>
      <c r="C46" s="2" t="s">
        <v>7</v>
      </c>
      <c r="D46" s="5" t="s">
        <v>8</v>
      </c>
      <c r="E46" s="2" t="s">
        <v>9</v>
      </c>
      <c r="F46" s="2" t="s">
        <v>9</v>
      </c>
      <c r="G46" s="4" t="s">
        <v>10</v>
      </c>
      <c r="H46" s="3" t="s">
        <v>18</v>
      </c>
      <c r="I46" s="3" t="s">
        <v>18</v>
      </c>
      <c r="J46" s="5" t="s">
        <v>21</v>
      </c>
      <c r="K46" s="5" t="s">
        <v>22</v>
      </c>
      <c r="L46" s="3" t="s">
        <v>23</v>
      </c>
      <c r="M46" s="3" t="s">
        <v>23</v>
      </c>
      <c r="N46" s="4" t="s">
        <v>14</v>
      </c>
      <c r="O46">
        <f t="shared" si="17"/>
        <v>7</v>
      </c>
      <c r="P46">
        <v>5</v>
      </c>
      <c r="Q46">
        <f t="shared" si="18"/>
        <v>0.58333333333333337</v>
      </c>
      <c r="R46">
        <f t="shared" si="19"/>
        <v>0.41666666666666669</v>
      </c>
      <c r="S46" s="10">
        <v>0.51</v>
      </c>
      <c r="T46" s="10">
        <v>0.45</v>
      </c>
      <c r="U46" s="52">
        <v>20</v>
      </c>
      <c r="V46" s="25">
        <f t="shared" si="10"/>
        <v>0.06</v>
      </c>
      <c r="W46">
        <f t="shared" si="11"/>
        <v>0</v>
      </c>
      <c r="X46">
        <f t="shared" si="12"/>
        <v>0</v>
      </c>
      <c r="Y46" s="41">
        <f t="shared" si="13"/>
        <v>20</v>
      </c>
      <c r="Z46" s="38" t="s">
        <v>147</v>
      </c>
      <c r="AA46">
        <f t="shared" si="14"/>
        <v>20</v>
      </c>
      <c r="AB46">
        <f t="shared" si="15"/>
        <v>0</v>
      </c>
      <c r="AC46">
        <f t="shared" si="16"/>
        <v>0</v>
      </c>
    </row>
    <row r="47" spans="1:29" ht="27.75" thickBot="1" x14ac:dyDescent="0.35">
      <c r="A47" s="46"/>
      <c r="B47" s="55" t="s">
        <v>35</v>
      </c>
      <c r="C47" s="2" t="s">
        <v>7</v>
      </c>
      <c r="D47" s="4" t="s">
        <v>16</v>
      </c>
      <c r="E47" s="2" t="s">
        <v>9</v>
      </c>
      <c r="F47" s="2" t="s">
        <v>9</v>
      </c>
      <c r="G47" s="4" t="s">
        <v>10</v>
      </c>
      <c r="H47" s="3" t="s">
        <v>18</v>
      </c>
      <c r="I47" s="3" t="s">
        <v>18</v>
      </c>
      <c r="J47" s="3" t="s">
        <v>21</v>
      </c>
      <c r="K47" s="3" t="s">
        <v>22</v>
      </c>
      <c r="L47" s="3" t="s">
        <v>23</v>
      </c>
      <c r="M47" s="3" t="s">
        <v>23</v>
      </c>
      <c r="N47" s="3" t="s">
        <v>18</v>
      </c>
      <c r="O47">
        <f t="shared" si="17"/>
        <v>7</v>
      </c>
      <c r="P47">
        <v>5</v>
      </c>
      <c r="Q47">
        <f t="shared" si="18"/>
        <v>0.58333333333333337</v>
      </c>
      <c r="R47">
        <f t="shared" si="19"/>
        <v>0.41666666666666669</v>
      </c>
      <c r="S47" s="10">
        <v>0.6</v>
      </c>
      <c r="T47" s="10">
        <v>0.37</v>
      </c>
      <c r="U47" s="52">
        <v>20</v>
      </c>
      <c r="V47" s="25">
        <f t="shared" si="10"/>
        <v>0.22999999999999998</v>
      </c>
      <c r="W47">
        <f t="shared" si="11"/>
        <v>20</v>
      </c>
      <c r="X47">
        <f t="shared" si="12"/>
        <v>0</v>
      </c>
      <c r="Y47">
        <f t="shared" si="13"/>
        <v>0</v>
      </c>
      <c r="AA47">
        <f t="shared" si="14"/>
        <v>20</v>
      </c>
      <c r="AB47">
        <f t="shared" si="15"/>
        <v>0</v>
      </c>
      <c r="AC47">
        <f t="shared" si="16"/>
        <v>0</v>
      </c>
    </row>
    <row r="48" spans="1:29" ht="27.75" thickBot="1" x14ac:dyDescent="0.35">
      <c r="A48" s="46"/>
      <c r="B48" s="55" t="s">
        <v>31</v>
      </c>
      <c r="C48" s="2" t="s">
        <v>7</v>
      </c>
      <c r="D48" s="3" t="s">
        <v>8</v>
      </c>
      <c r="E48" s="2" t="s">
        <v>9</v>
      </c>
      <c r="F48" s="2" t="s">
        <v>9</v>
      </c>
      <c r="G48" s="2" t="s">
        <v>10</v>
      </c>
      <c r="H48" s="4" t="s">
        <v>10</v>
      </c>
      <c r="I48" s="3" t="s">
        <v>18</v>
      </c>
      <c r="J48" s="4" t="s">
        <v>10</v>
      </c>
      <c r="K48" s="2" t="s">
        <v>10</v>
      </c>
      <c r="L48" s="5" t="s">
        <v>23</v>
      </c>
      <c r="M48" s="5" t="s">
        <v>23</v>
      </c>
      <c r="N48" s="4" t="s">
        <v>14</v>
      </c>
      <c r="O48">
        <f t="shared" si="17"/>
        <v>4</v>
      </c>
      <c r="P48">
        <v>8</v>
      </c>
      <c r="Q48">
        <f t="shared" si="18"/>
        <v>0.33333333333333331</v>
      </c>
      <c r="R48">
        <f t="shared" si="19"/>
        <v>0.66666666666666663</v>
      </c>
      <c r="S48" s="10">
        <v>0.49</v>
      </c>
      <c r="T48" s="10">
        <v>0.46</v>
      </c>
      <c r="U48" s="52">
        <v>29</v>
      </c>
      <c r="V48" s="25">
        <f t="shared" si="10"/>
        <v>2.9999999999999971E-2</v>
      </c>
      <c r="W48">
        <f t="shared" si="11"/>
        <v>0</v>
      </c>
      <c r="X48">
        <f t="shared" si="12"/>
        <v>0</v>
      </c>
      <c r="Y48" s="41">
        <f t="shared" si="13"/>
        <v>29</v>
      </c>
      <c r="Z48" s="50" t="s">
        <v>145</v>
      </c>
      <c r="AA48">
        <f t="shared" si="14"/>
        <v>0</v>
      </c>
      <c r="AB48">
        <f t="shared" si="15"/>
        <v>0</v>
      </c>
      <c r="AC48" s="41">
        <f t="shared" si="16"/>
        <v>29</v>
      </c>
    </row>
    <row r="49" spans="1:29" ht="27.75" thickBot="1" x14ac:dyDescent="0.35">
      <c r="A49" s="46"/>
      <c r="B49" s="55" t="s">
        <v>54</v>
      </c>
      <c r="C49" s="2" t="s">
        <v>7</v>
      </c>
      <c r="D49" s="5" t="s">
        <v>8</v>
      </c>
      <c r="E49" s="4" t="s">
        <v>9</v>
      </c>
      <c r="F49" s="2" t="s">
        <v>9</v>
      </c>
      <c r="G49" s="5" t="s">
        <v>30</v>
      </c>
      <c r="H49" s="3" t="s">
        <v>18</v>
      </c>
      <c r="I49" s="3" t="s">
        <v>18</v>
      </c>
      <c r="J49" s="3" t="s">
        <v>21</v>
      </c>
      <c r="K49" s="3" t="s">
        <v>22</v>
      </c>
      <c r="L49" s="3" t="s">
        <v>23</v>
      </c>
      <c r="M49" s="3" t="s">
        <v>23</v>
      </c>
      <c r="N49" s="3" t="s">
        <v>18</v>
      </c>
      <c r="O49">
        <f t="shared" si="17"/>
        <v>9</v>
      </c>
      <c r="P49">
        <v>3</v>
      </c>
      <c r="Q49">
        <f t="shared" si="18"/>
        <v>0.75</v>
      </c>
      <c r="R49">
        <f t="shared" si="19"/>
        <v>0.25</v>
      </c>
      <c r="S49" s="10">
        <v>0.61</v>
      </c>
      <c r="T49" s="10">
        <v>0.28999999999999998</v>
      </c>
      <c r="U49" s="52">
        <v>29</v>
      </c>
      <c r="V49" s="25">
        <f t="shared" si="10"/>
        <v>0.32</v>
      </c>
      <c r="W49">
        <f t="shared" si="11"/>
        <v>29</v>
      </c>
      <c r="X49">
        <f t="shared" si="12"/>
        <v>0</v>
      </c>
      <c r="Y49">
        <f t="shared" si="13"/>
        <v>0</v>
      </c>
      <c r="AA49">
        <f t="shared" si="14"/>
        <v>29</v>
      </c>
      <c r="AB49">
        <f t="shared" si="15"/>
        <v>0</v>
      </c>
      <c r="AC49">
        <f t="shared" si="16"/>
        <v>0</v>
      </c>
    </row>
    <row r="50" spans="1:29" ht="29.25" thickBot="1" x14ac:dyDescent="0.35">
      <c r="A50" s="46"/>
      <c r="B50" s="55" t="s">
        <v>65</v>
      </c>
      <c r="C50" s="2" t="s">
        <v>7</v>
      </c>
      <c r="D50" s="5" t="s">
        <v>8</v>
      </c>
      <c r="E50" s="2" t="s">
        <v>9</v>
      </c>
      <c r="F50" s="2" t="s">
        <v>9</v>
      </c>
      <c r="G50" s="2" t="s">
        <v>10</v>
      </c>
      <c r="H50" s="4" t="s">
        <v>10</v>
      </c>
      <c r="I50" s="4" t="s">
        <v>11</v>
      </c>
      <c r="J50" s="2" t="s">
        <v>10</v>
      </c>
      <c r="K50" s="2" t="s">
        <v>10</v>
      </c>
      <c r="L50" s="2" t="s">
        <v>12</v>
      </c>
      <c r="M50" s="2" t="s">
        <v>13</v>
      </c>
      <c r="N50" s="2" t="s">
        <v>14</v>
      </c>
      <c r="O50">
        <f t="shared" si="17"/>
        <v>1</v>
      </c>
      <c r="P50">
        <v>11</v>
      </c>
      <c r="Q50">
        <f t="shared" si="18"/>
        <v>8.3333333333333329E-2</v>
      </c>
      <c r="R50">
        <f t="shared" si="19"/>
        <v>0.91666666666666663</v>
      </c>
      <c r="S50" s="10">
        <v>0.46</v>
      </c>
      <c r="T50" s="10">
        <v>0.49</v>
      </c>
      <c r="U50" s="52">
        <v>38</v>
      </c>
      <c r="V50" s="25">
        <f t="shared" si="10"/>
        <v>-2.9999999999999971E-2</v>
      </c>
      <c r="W50">
        <f t="shared" si="11"/>
        <v>0</v>
      </c>
      <c r="X50">
        <f t="shared" si="12"/>
        <v>0</v>
      </c>
      <c r="Y50" s="41">
        <f t="shared" si="13"/>
        <v>38</v>
      </c>
      <c r="Z50" s="36" t="s">
        <v>157</v>
      </c>
      <c r="AA50">
        <f t="shared" si="14"/>
        <v>0</v>
      </c>
      <c r="AB50">
        <f t="shared" si="15"/>
        <v>0</v>
      </c>
      <c r="AC50" s="41">
        <f t="shared" si="16"/>
        <v>38</v>
      </c>
    </row>
    <row r="51" spans="1:29" ht="27.75" thickBot="1" x14ac:dyDescent="0.35">
      <c r="A51" s="46"/>
      <c r="B51" s="55" t="s">
        <v>20</v>
      </c>
      <c r="C51" s="2" t="s">
        <v>7</v>
      </c>
      <c r="D51" s="4" t="s">
        <v>16</v>
      </c>
      <c r="E51" s="2" t="s">
        <v>9</v>
      </c>
      <c r="F51" s="2" t="s">
        <v>9</v>
      </c>
      <c r="G51" s="4" t="s">
        <v>10</v>
      </c>
      <c r="H51" s="3" t="s">
        <v>18</v>
      </c>
      <c r="I51" s="3" t="s">
        <v>18</v>
      </c>
      <c r="J51" s="3" t="s">
        <v>21</v>
      </c>
      <c r="K51" s="3" t="s">
        <v>22</v>
      </c>
      <c r="L51" s="3" t="s">
        <v>23</v>
      </c>
      <c r="M51" s="3" t="s">
        <v>23</v>
      </c>
      <c r="N51" s="3" t="s">
        <v>18</v>
      </c>
      <c r="O51">
        <f t="shared" si="17"/>
        <v>7</v>
      </c>
      <c r="P51">
        <v>5</v>
      </c>
      <c r="Q51">
        <f t="shared" si="18"/>
        <v>0.58333333333333337</v>
      </c>
      <c r="R51">
        <f t="shared" si="19"/>
        <v>0.41666666666666669</v>
      </c>
      <c r="S51" s="10">
        <v>0.62</v>
      </c>
      <c r="T51" s="10">
        <v>0.32</v>
      </c>
      <c r="U51" s="52">
        <v>55</v>
      </c>
      <c r="V51" s="25">
        <f t="shared" si="10"/>
        <v>0.3</v>
      </c>
      <c r="W51">
        <f t="shared" si="11"/>
        <v>55</v>
      </c>
      <c r="X51">
        <f t="shared" si="12"/>
        <v>0</v>
      </c>
      <c r="Y51">
        <f t="shared" si="13"/>
        <v>0</v>
      </c>
      <c r="AA51">
        <f t="shared" si="14"/>
        <v>55</v>
      </c>
      <c r="AB51">
        <f t="shared" si="15"/>
        <v>0</v>
      </c>
      <c r="AC51">
        <f t="shared" si="16"/>
        <v>0</v>
      </c>
    </row>
    <row r="52" spans="1:29" ht="41.25" thickBot="1" x14ac:dyDescent="0.35">
      <c r="B52" s="55" t="s">
        <v>162</v>
      </c>
      <c r="C52" s="32" t="s">
        <v>7</v>
      </c>
      <c r="D52" s="5" t="s">
        <v>8</v>
      </c>
      <c r="E52" s="2" t="s">
        <v>9</v>
      </c>
      <c r="F52" s="2" t="s">
        <v>9</v>
      </c>
      <c r="G52" s="2" t="s">
        <v>10</v>
      </c>
      <c r="H52" s="3" t="s">
        <v>18</v>
      </c>
      <c r="I52" s="3" t="s">
        <v>18</v>
      </c>
      <c r="J52" s="5" t="s">
        <v>21</v>
      </c>
      <c r="K52" s="4" t="s">
        <v>10</v>
      </c>
      <c r="L52" s="3" t="s">
        <v>23</v>
      </c>
      <c r="M52" s="5" t="s">
        <v>23</v>
      </c>
      <c r="N52" s="5" t="s">
        <v>18</v>
      </c>
      <c r="O52">
        <f t="shared" si="17"/>
        <v>7</v>
      </c>
      <c r="P52">
        <v>5</v>
      </c>
      <c r="Q52">
        <f t="shared" si="18"/>
        <v>0.58333333333333337</v>
      </c>
      <c r="R52">
        <f t="shared" si="19"/>
        <v>0.41666666666666669</v>
      </c>
      <c r="S52" s="10">
        <v>0.51</v>
      </c>
      <c r="T52" s="10">
        <v>0.44</v>
      </c>
      <c r="U52" s="52">
        <f>SUM(U14:U51)</f>
        <v>493</v>
      </c>
      <c r="W52" s="40">
        <f>SUM(W14:W51)</f>
        <v>216</v>
      </c>
      <c r="X52" s="35">
        <f>SUM(X14:X51)</f>
        <v>72</v>
      </c>
      <c r="Y52" s="35">
        <f>SUM(Y14:Y51)</f>
        <v>205</v>
      </c>
      <c r="Z52" s="63" t="s">
        <v>161</v>
      </c>
      <c r="AA52" s="40">
        <f>SUM(AA14:AA51)</f>
        <v>258</v>
      </c>
      <c r="AB52" s="35">
        <f>SUM(AB14:AB51)</f>
        <v>102</v>
      </c>
      <c r="AC52" s="35">
        <f>SUM(AC14:AC51)</f>
        <v>133</v>
      </c>
    </row>
    <row r="53" spans="1:29" ht="69.75" thickBot="1" x14ac:dyDescent="0.3">
      <c r="B53" s="57" t="s">
        <v>4</v>
      </c>
      <c r="C53" s="27">
        <v>1972</v>
      </c>
      <c r="D53" s="27">
        <v>1976</v>
      </c>
      <c r="E53" s="27">
        <v>1980</v>
      </c>
      <c r="F53" s="27">
        <v>1984</v>
      </c>
      <c r="G53" s="27">
        <v>1988</v>
      </c>
      <c r="H53" s="27">
        <v>1992</v>
      </c>
      <c r="I53" s="27">
        <v>1996</v>
      </c>
      <c r="J53" s="27">
        <v>2000</v>
      </c>
      <c r="K53" s="27">
        <v>2004</v>
      </c>
      <c r="L53" s="27">
        <v>2008</v>
      </c>
      <c r="M53" s="27">
        <v>2012</v>
      </c>
      <c r="N53" s="27">
        <v>2016</v>
      </c>
      <c r="O53" s="11" t="s">
        <v>113</v>
      </c>
      <c r="P53" t="s">
        <v>112</v>
      </c>
      <c r="Q53" s="11" t="s">
        <v>74</v>
      </c>
      <c r="R53" s="11" t="s">
        <v>73</v>
      </c>
      <c r="S53" s="10" t="s">
        <v>93</v>
      </c>
      <c r="T53" s="10"/>
      <c r="U53" s="52" t="s">
        <v>94</v>
      </c>
      <c r="V53" t="s">
        <v>127</v>
      </c>
      <c r="W53" s="34" t="s">
        <v>136</v>
      </c>
      <c r="X53" s="34" t="s">
        <v>137</v>
      </c>
      <c r="Y53" s="34" t="s">
        <v>141</v>
      </c>
      <c r="Z53" s="60" t="s">
        <v>146</v>
      </c>
      <c r="AA53" s="34" t="s">
        <v>138</v>
      </c>
      <c r="AB53" s="34" t="s">
        <v>139</v>
      </c>
      <c r="AC53" s="34" t="s">
        <v>140</v>
      </c>
    </row>
    <row r="54" spans="1:29" ht="28.5" thickBot="1" x14ac:dyDescent="0.3">
      <c r="B54" s="5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11"/>
      <c r="Q54" s="11"/>
      <c r="R54" s="11"/>
      <c r="S54" s="10" t="s">
        <v>128</v>
      </c>
      <c r="T54" s="10" t="s">
        <v>129</v>
      </c>
    </row>
    <row r="55" spans="1:29" x14ac:dyDescent="0.3">
      <c r="W55">
        <f>W54+X54+Y54</f>
        <v>0</v>
      </c>
      <c r="AA55">
        <f>AA54+AB54+AC54</f>
        <v>0</v>
      </c>
    </row>
  </sheetData>
  <sortState ref="A1:AC55">
    <sortCondition ref="U1:U55"/>
  </sortState>
  <phoneticPr fontId="3" type="noConversion"/>
  <conditionalFormatting sqref="C53:N53">
    <cfRule type="containsText" dxfId="1" priority="1" operator="containsText" text="尼克松">
      <formula>NOT(ISERROR(SEARCH("尼克松",C53)))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105"/>
  <sheetViews>
    <sheetView workbookViewId="0">
      <selection activeCell="F46" sqref="F46:J53"/>
    </sheetView>
  </sheetViews>
  <sheetFormatPr defaultRowHeight="13.5" x14ac:dyDescent="0.15"/>
  <cols>
    <col min="6" max="6" width="13" bestFit="1" customWidth="1"/>
    <col min="7" max="7" width="9" style="39"/>
  </cols>
  <sheetData>
    <row r="1" spans="6:9" x14ac:dyDescent="0.15">
      <c r="G1" s="39">
        <v>538</v>
      </c>
      <c r="H1" t="s">
        <v>165</v>
      </c>
      <c r="I1" t="s">
        <v>166</v>
      </c>
    </row>
    <row r="2" spans="6:9" x14ac:dyDescent="0.15">
      <c r="F2" s="67" t="s">
        <v>167</v>
      </c>
      <c r="G2" s="68">
        <v>5</v>
      </c>
      <c r="H2" s="67">
        <f>VLOOKUP(F2,'Sheet3 (2)'!$B$1:$U$52,20,FALSE)</f>
        <v>3</v>
      </c>
      <c r="I2" s="67">
        <f>G2-H2</f>
        <v>2</v>
      </c>
    </row>
    <row r="3" spans="6:9" x14ac:dyDescent="0.15">
      <c r="F3" s="51" t="s">
        <v>57</v>
      </c>
      <c r="G3" s="69">
        <v>20</v>
      </c>
      <c r="H3" s="51">
        <f>VLOOKUP(F3,'Sheet3 (2)'!$B$1:$U$52,20,FALSE)</f>
        <v>18</v>
      </c>
      <c r="I3" s="51">
        <f>G3-H3</f>
        <v>2</v>
      </c>
    </row>
    <row r="4" spans="6:9" x14ac:dyDescent="0.15">
      <c r="F4" s="51" t="s">
        <v>54</v>
      </c>
      <c r="G4" s="69">
        <v>31</v>
      </c>
      <c r="H4" s="51">
        <f>VLOOKUP(F4,'Sheet3 (2)'!$B$1:$U$52,20,FALSE)</f>
        <v>29</v>
      </c>
      <c r="I4" s="51">
        <f>G4-H4</f>
        <v>2</v>
      </c>
    </row>
    <row r="5" spans="6:9" x14ac:dyDescent="0.15">
      <c r="F5" s="51"/>
      <c r="G5" s="69"/>
      <c r="H5" s="51"/>
      <c r="I5" s="51">
        <f>SUM(I1:I4)</f>
        <v>6</v>
      </c>
    </row>
    <row r="6" spans="6:9" x14ac:dyDescent="0.15">
      <c r="F6" s="51" t="s">
        <v>37</v>
      </c>
      <c r="G6" s="69">
        <v>7</v>
      </c>
      <c r="H6" s="51">
        <f>VLOOKUP(F6,'Sheet3 (2)'!$B$1:$U$52,20,FALSE)</f>
        <v>6</v>
      </c>
      <c r="I6" s="51">
        <f t="shared" ref="I6:I53" si="0">G6-H6</f>
        <v>1</v>
      </c>
    </row>
    <row r="7" spans="6:9" x14ac:dyDescent="0.15">
      <c r="F7" s="51" t="s">
        <v>40</v>
      </c>
      <c r="G7" s="69">
        <v>9</v>
      </c>
      <c r="H7" s="51">
        <f>VLOOKUP(F7,'Sheet3 (2)'!$B$1:$U$52,20,FALSE)</f>
        <v>8</v>
      </c>
      <c r="I7" s="51">
        <f t="shared" si="0"/>
        <v>1</v>
      </c>
    </row>
    <row r="8" spans="6:9" x14ac:dyDescent="0.15">
      <c r="F8" s="51" t="s">
        <v>47</v>
      </c>
      <c r="G8" s="69">
        <v>11</v>
      </c>
      <c r="H8" s="51">
        <f>VLOOKUP(F8,'Sheet3 (2)'!$B$1:$U$52,20,FALSE)</f>
        <v>10</v>
      </c>
      <c r="I8" s="51">
        <f t="shared" si="0"/>
        <v>1</v>
      </c>
    </row>
    <row r="9" spans="6:9" x14ac:dyDescent="0.15">
      <c r="F9" s="51" t="s">
        <v>43</v>
      </c>
      <c r="G9" s="69">
        <v>12</v>
      </c>
      <c r="H9" s="51">
        <f>VLOOKUP(F9,'Sheet3 (2)'!$B$1:$U$52,20,FALSE)</f>
        <v>11</v>
      </c>
      <c r="I9" s="51">
        <f t="shared" si="0"/>
        <v>1</v>
      </c>
    </row>
    <row r="10" spans="6:9" x14ac:dyDescent="0.15">
      <c r="F10" s="51" t="s">
        <v>52</v>
      </c>
      <c r="G10" s="69">
        <v>15</v>
      </c>
      <c r="H10" s="51">
        <f>VLOOKUP(F10,'Sheet3 (2)'!$B$1:$U$52,20,FALSE)</f>
        <v>14</v>
      </c>
      <c r="I10" s="51">
        <f t="shared" si="0"/>
        <v>1</v>
      </c>
    </row>
    <row r="11" spans="6:9" x14ac:dyDescent="0.15">
      <c r="F11" s="51" t="s">
        <v>44</v>
      </c>
      <c r="G11" s="69">
        <v>17</v>
      </c>
      <c r="H11" s="51">
        <f>VLOOKUP(F11,'Sheet3 (2)'!$B$1:$U$52,20,FALSE)</f>
        <v>16</v>
      </c>
      <c r="I11" s="51">
        <f t="shared" si="0"/>
        <v>1</v>
      </c>
    </row>
    <row r="12" spans="6:9" x14ac:dyDescent="0.15">
      <c r="F12" s="51" t="s">
        <v>60</v>
      </c>
      <c r="G12" s="69">
        <v>21</v>
      </c>
      <c r="H12" s="51">
        <f>VLOOKUP(F12,'Sheet3 (2)'!$B$1:$U$52,20,FALSE)</f>
        <v>20</v>
      </c>
      <c r="I12" s="51">
        <f t="shared" si="0"/>
        <v>1</v>
      </c>
    </row>
    <row r="13" spans="6:9" x14ac:dyDescent="0.15">
      <c r="F13" s="51" t="s">
        <v>35</v>
      </c>
      <c r="G13" s="69">
        <v>21</v>
      </c>
      <c r="H13" s="51">
        <f>VLOOKUP(F13,'Sheet3 (2)'!$B$1:$U$52,20,FALSE)</f>
        <v>20</v>
      </c>
      <c r="I13" s="51">
        <f t="shared" si="0"/>
        <v>1</v>
      </c>
    </row>
    <row r="14" spans="6:9" x14ac:dyDescent="0.15">
      <c r="F14" t="s">
        <v>15</v>
      </c>
      <c r="G14" s="39">
        <v>3</v>
      </c>
      <c r="H14">
        <f>VLOOKUP(F14,'Sheet3 (2)'!$B$1:$U$52,20,FALSE)</f>
        <v>3</v>
      </c>
      <c r="I14">
        <f t="shared" si="0"/>
        <v>0</v>
      </c>
    </row>
    <row r="15" spans="6:9" x14ac:dyDescent="0.15">
      <c r="F15" t="s">
        <v>63</v>
      </c>
      <c r="G15" s="39">
        <v>3</v>
      </c>
      <c r="H15">
        <f>VLOOKUP(F15,'Sheet3 (2)'!$B$1:$U$52,20,FALSE)</f>
        <v>3</v>
      </c>
      <c r="I15">
        <f t="shared" si="0"/>
        <v>0</v>
      </c>
    </row>
    <row r="16" spans="6:9" x14ac:dyDescent="0.15">
      <c r="F16" t="s">
        <v>26</v>
      </c>
      <c r="G16" s="39">
        <v>3</v>
      </c>
      <c r="H16">
        <f>VLOOKUP(F16,'Sheet3 (2)'!$B$1:$U$52,20,FALSE)</f>
        <v>3</v>
      </c>
      <c r="I16">
        <f t="shared" si="0"/>
        <v>0</v>
      </c>
    </row>
    <row r="17" spans="6:9" ht="27" x14ac:dyDescent="0.3">
      <c r="F17" s="55" t="s">
        <v>27</v>
      </c>
      <c r="G17" s="39">
        <v>3</v>
      </c>
      <c r="H17">
        <f>VLOOKUP(F17,'Sheet3 (2)'!$B$1:$U$52,20,FALSE)</f>
        <v>3</v>
      </c>
      <c r="I17">
        <f t="shared" si="0"/>
        <v>0</v>
      </c>
    </row>
    <row r="18" spans="6:9" x14ac:dyDescent="0.15">
      <c r="F18" t="s">
        <v>48</v>
      </c>
      <c r="G18" s="39">
        <v>3</v>
      </c>
      <c r="H18">
        <f>VLOOKUP(F18,'Sheet3 (2)'!$B$1:$U$52,20,FALSE)</f>
        <v>3</v>
      </c>
      <c r="I18">
        <f t="shared" si="0"/>
        <v>0</v>
      </c>
    </row>
    <row r="19" spans="6:9" x14ac:dyDescent="0.15">
      <c r="F19" t="s">
        <v>67</v>
      </c>
      <c r="G19" s="39">
        <v>3</v>
      </c>
      <c r="H19">
        <f>VLOOKUP(F19,'Sheet3 (2)'!$B$1:$U$52,20,FALSE)</f>
        <v>3</v>
      </c>
      <c r="I19">
        <f t="shared" si="0"/>
        <v>0</v>
      </c>
    </row>
    <row r="20" spans="6:9" x14ac:dyDescent="0.15">
      <c r="F20" t="s">
        <v>72</v>
      </c>
      <c r="G20" s="39">
        <v>3</v>
      </c>
      <c r="H20">
        <f>VLOOKUP(F20,'Sheet3 (2)'!$B$1:$U$52,20,FALSE)</f>
        <v>3</v>
      </c>
      <c r="I20">
        <f t="shared" si="0"/>
        <v>0</v>
      </c>
    </row>
    <row r="21" spans="6:9" x14ac:dyDescent="0.15">
      <c r="F21" t="s">
        <v>56</v>
      </c>
      <c r="G21" s="39">
        <v>3</v>
      </c>
      <c r="H21">
        <f>VLOOKUP(F21,'Sheet3 (2)'!$B$1:$U$52,20,FALSE)</f>
        <v>3</v>
      </c>
      <c r="I21">
        <f t="shared" si="0"/>
        <v>0</v>
      </c>
    </row>
    <row r="22" spans="6:9" x14ac:dyDescent="0.15">
      <c r="F22" t="s">
        <v>41</v>
      </c>
      <c r="G22" s="39">
        <v>4</v>
      </c>
      <c r="H22">
        <f>VLOOKUP(F22,'Sheet3 (2)'!$B$1:$U$52,20,FALSE)</f>
        <v>4</v>
      </c>
      <c r="I22">
        <f t="shared" si="0"/>
        <v>0</v>
      </c>
    </row>
    <row r="23" spans="6:9" x14ac:dyDescent="0.15">
      <c r="F23" t="s">
        <v>61</v>
      </c>
      <c r="G23" s="39">
        <v>4</v>
      </c>
      <c r="H23">
        <f>VLOOKUP(F23,'Sheet3 (2)'!$B$1:$U$52,20,FALSE)</f>
        <v>4</v>
      </c>
      <c r="I23">
        <f t="shared" si="0"/>
        <v>0</v>
      </c>
    </row>
    <row r="24" spans="6:9" x14ac:dyDescent="0.15">
      <c r="F24" t="s">
        <v>33</v>
      </c>
      <c r="G24" s="39">
        <v>4</v>
      </c>
      <c r="H24">
        <f>VLOOKUP(F24,'Sheet3 (2)'!$B$1:$U$52,20,FALSE)</f>
        <v>4</v>
      </c>
      <c r="I24">
        <f t="shared" si="0"/>
        <v>0</v>
      </c>
    </row>
    <row r="25" spans="6:9" x14ac:dyDescent="0.15">
      <c r="F25" t="s">
        <v>51</v>
      </c>
      <c r="G25" s="39">
        <v>4</v>
      </c>
      <c r="H25">
        <f>VLOOKUP(F25,'Sheet3 (2)'!$B$1:$U$52,20,FALSE)</f>
        <v>4</v>
      </c>
      <c r="I25">
        <f t="shared" si="0"/>
        <v>0</v>
      </c>
    </row>
    <row r="26" spans="6:9" x14ac:dyDescent="0.15">
      <c r="F26" t="s">
        <v>34</v>
      </c>
      <c r="G26" s="39">
        <v>4</v>
      </c>
      <c r="H26">
        <f>VLOOKUP(F26,'Sheet3 (2)'!$B$1:$U$52,20,FALSE)</f>
        <v>4</v>
      </c>
      <c r="I26">
        <f t="shared" si="0"/>
        <v>0</v>
      </c>
    </row>
    <row r="27" spans="6:9" x14ac:dyDescent="0.15">
      <c r="F27" t="s">
        <v>70</v>
      </c>
      <c r="G27" s="39">
        <v>5</v>
      </c>
      <c r="H27">
        <f>VLOOKUP(F27,'Sheet3 (2)'!$B$1:$U$52,20,FALSE)</f>
        <v>5</v>
      </c>
      <c r="I27">
        <f t="shared" si="0"/>
        <v>0</v>
      </c>
    </row>
    <row r="28" spans="6:9" x14ac:dyDescent="0.15">
      <c r="F28" t="s">
        <v>53</v>
      </c>
      <c r="G28" s="39">
        <v>5</v>
      </c>
      <c r="H28">
        <f>VLOOKUP(F28,'Sheet3 (2)'!$B$1:$U$52,20,FALSE)</f>
        <v>5</v>
      </c>
      <c r="I28">
        <f t="shared" si="0"/>
        <v>0</v>
      </c>
    </row>
    <row r="29" spans="6:9" x14ac:dyDescent="0.15">
      <c r="F29" t="s">
        <v>19</v>
      </c>
      <c r="G29" s="39">
        <v>6</v>
      </c>
      <c r="H29">
        <f>VLOOKUP(F29,'Sheet3 (2)'!$B$1:$U$52,20,FALSE)</f>
        <v>6</v>
      </c>
      <c r="I29">
        <f t="shared" si="0"/>
        <v>0</v>
      </c>
    </row>
    <row r="30" spans="6:9" x14ac:dyDescent="0.15">
      <c r="F30" t="s">
        <v>46</v>
      </c>
      <c r="G30" s="39">
        <v>6</v>
      </c>
      <c r="H30">
        <f>VLOOKUP(F30,'Sheet3 (2)'!$B$1:$U$52,20,FALSE)</f>
        <v>6</v>
      </c>
      <c r="I30">
        <f t="shared" si="0"/>
        <v>0</v>
      </c>
    </row>
    <row r="31" spans="6:9" x14ac:dyDescent="0.15">
      <c r="F31" t="s">
        <v>38</v>
      </c>
      <c r="G31" s="39">
        <v>6</v>
      </c>
      <c r="H31">
        <f>VLOOKUP(F31,'Sheet3 (2)'!$B$1:$U$52,20,FALSE)</f>
        <v>6</v>
      </c>
      <c r="I31">
        <f t="shared" si="0"/>
        <v>0</v>
      </c>
    </row>
    <row r="32" spans="6:9" x14ac:dyDescent="0.15">
      <c r="F32" t="s">
        <v>58</v>
      </c>
      <c r="G32" s="39">
        <v>7</v>
      </c>
      <c r="H32">
        <f>VLOOKUP(F32,'Sheet3 (2)'!$B$1:$U$52,20,FALSE)</f>
        <v>7</v>
      </c>
      <c r="I32">
        <f t="shared" si="0"/>
        <v>0</v>
      </c>
    </row>
    <row r="33" spans="6:9" x14ac:dyDescent="0.15">
      <c r="F33" t="s">
        <v>59</v>
      </c>
      <c r="G33" s="39">
        <v>7</v>
      </c>
      <c r="H33">
        <f>VLOOKUP(F33,'Sheet3 (2)'!$B$1:$U$52,20,FALSE)</f>
        <v>7</v>
      </c>
      <c r="I33">
        <f t="shared" si="0"/>
        <v>0</v>
      </c>
    </row>
    <row r="34" spans="6:9" x14ac:dyDescent="0.15">
      <c r="F34" t="s">
        <v>25</v>
      </c>
      <c r="G34" s="39">
        <v>7</v>
      </c>
      <c r="H34">
        <f>VLOOKUP(F34,'Sheet3 (2)'!$B$1:$U$52,20,FALSE)</f>
        <v>7</v>
      </c>
      <c r="I34">
        <f t="shared" si="0"/>
        <v>0</v>
      </c>
    </row>
    <row r="35" spans="6:9" x14ac:dyDescent="0.15">
      <c r="F35" t="s">
        <v>39</v>
      </c>
      <c r="G35" s="39">
        <v>8</v>
      </c>
      <c r="H35">
        <f>VLOOKUP(F35,'Sheet3 (2)'!$B$1:$U$52,20,FALSE)</f>
        <v>8</v>
      </c>
      <c r="I35">
        <f t="shared" si="0"/>
        <v>0</v>
      </c>
    </row>
    <row r="36" spans="6:9" ht="27" x14ac:dyDescent="0.3">
      <c r="F36" s="55" t="s">
        <v>6</v>
      </c>
      <c r="G36" s="39">
        <v>9</v>
      </c>
      <c r="H36">
        <f>VLOOKUP(F36,'Sheet3 (2)'!$B$1:$U$52,20,FALSE)</f>
        <v>9</v>
      </c>
      <c r="I36">
        <f t="shared" si="0"/>
        <v>0</v>
      </c>
    </row>
    <row r="37" spans="6:9" x14ac:dyDescent="0.15">
      <c r="F37" t="s">
        <v>24</v>
      </c>
      <c r="G37" s="39">
        <v>9</v>
      </c>
      <c r="H37">
        <f>VLOOKUP(F37,'Sheet3 (2)'!$B$1:$U$52,20,FALSE)</f>
        <v>9</v>
      </c>
      <c r="I37">
        <f t="shared" si="0"/>
        <v>0</v>
      </c>
    </row>
    <row r="38" spans="6:9" x14ac:dyDescent="0.15">
      <c r="F38" t="s">
        <v>42</v>
      </c>
      <c r="G38" s="39">
        <v>10</v>
      </c>
      <c r="H38">
        <f>VLOOKUP(F38,'Sheet3 (2)'!$B$1:$U$52,20,FALSE)</f>
        <v>10</v>
      </c>
      <c r="I38">
        <f t="shared" si="0"/>
        <v>0</v>
      </c>
    </row>
    <row r="39" spans="6:9" x14ac:dyDescent="0.15">
      <c r="F39" t="s">
        <v>45</v>
      </c>
      <c r="G39" s="39">
        <v>10</v>
      </c>
      <c r="H39">
        <f>VLOOKUP(F39,'Sheet3 (2)'!$B$1:$U$52,20,FALSE)</f>
        <v>10</v>
      </c>
      <c r="I39">
        <f t="shared" si="0"/>
        <v>0</v>
      </c>
    </row>
    <row r="40" spans="6:9" x14ac:dyDescent="0.15">
      <c r="F40" t="s">
        <v>71</v>
      </c>
      <c r="G40" s="39">
        <v>10</v>
      </c>
      <c r="H40">
        <f>VLOOKUP(F40,'Sheet3 (2)'!$B$1:$U$52,20,FALSE)</f>
        <v>10</v>
      </c>
      <c r="I40">
        <f t="shared" si="0"/>
        <v>0</v>
      </c>
    </row>
    <row r="41" spans="6:9" x14ac:dyDescent="0.15">
      <c r="F41" t="s">
        <v>64</v>
      </c>
      <c r="G41" s="39">
        <v>11</v>
      </c>
      <c r="H41">
        <f>VLOOKUP(F41,'Sheet3 (2)'!$B$1:$U$52,20,FALSE)</f>
        <v>11</v>
      </c>
      <c r="I41">
        <f t="shared" si="0"/>
        <v>0</v>
      </c>
    </row>
    <row r="42" spans="6:9" x14ac:dyDescent="0.15">
      <c r="F42" t="s">
        <v>36</v>
      </c>
      <c r="G42" s="39">
        <v>11</v>
      </c>
      <c r="H42">
        <f>VLOOKUP(F42,'Sheet3 (2)'!$B$1:$U$52,20,FALSE)</f>
        <v>11</v>
      </c>
      <c r="I42">
        <f t="shared" si="0"/>
        <v>0</v>
      </c>
    </row>
    <row r="43" spans="6:9" x14ac:dyDescent="0.15">
      <c r="F43" t="s">
        <v>68</v>
      </c>
      <c r="G43" s="39">
        <v>13</v>
      </c>
      <c r="H43">
        <f>VLOOKUP(F43,'Sheet3 (2)'!$B$1:$U$52,20,FALSE)</f>
        <v>13</v>
      </c>
      <c r="I43">
        <f t="shared" si="0"/>
        <v>0</v>
      </c>
    </row>
    <row r="44" spans="6:9" x14ac:dyDescent="0.15">
      <c r="F44" t="s">
        <v>55</v>
      </c>
      <c r="G44" s="39">
        <v>15</v>
      </c>
      <c r="H44">
        <f>VLOOKUP(F44,'Sheet3 (2)'!$B$1:$U$52,20,FALSE)</f>
        <v>15</v>
      </c>
      <c r="I44">
        <f t="shared" si="0"/>
        <v>0</v>
      </c>
    </row>
    <row r="45" spans="6:9" x14ac:dyDescent="0.15">
      <c r="F45" t="s">
        <v>20</v>
      </c>
      <c r="G45" s="39">
        <v>55</v>
      </c>
      <c r="H45">
        <f>VLOOKUP(F45,'Sheet3 (2)'!$B$1:$U$52,20,FALSE)</f>
        <v>55</v>
      </c>
      <c r="I45">
        <f t="shared" si="0"/>
        <v>0</v>
      </c>
    </row>
    <row r="46" spans="6:9" x14ac:dyDescent="0.15">
      <c r="F46" s="65" t="s">
        <v>66</v>
      </c>
      <c r="G46" s="66">
        <v>5</v>
      </c>
      <c r="H46" s="65">
        <f>VLOOKUP(F46,'Sheet3 (2)'!$B$1:$U$52,20,FALSE)</f>
        <v>6</v>
      </c>
      <c r="I46" s="65">
        <f t="shared" si="0"/>
        <v>-1</v>
      </c>
    </row>
    <row r="47" spans="6:9" x14ac:dyDescent="0.15">
      <c r="F47" s="65" t="s">
        <v>50</v>
      </c>
      <c r="G47" s="66">
        <v>5</v>
      </c>
      <c r="H47" s="65">
        <f>VLOOKUP(F47,'Sheet3 (2)'!$B$1:$U$52,20,FALSE)</f>
        <v>6</v>
      </c>
      <c r="I47" s="65">
        <f t="shared" si="0"/>
        <v>-1</v>
      </c>
    </row>
    <row r="48" spans="6:9" x14ac:dyDescent="0.15">
      <c r="F48" s="65" t="s">
        <v>62</v>
      </c>
      <c r="G48" s="66">
        <v>8</v>
      </c>
      <c r="H48" s="65">
        <f>VLOOKUP(F48,'Sheet3 (2)'!$B$1:$U$52,20,FALSE)</f>
        <v>9</v>
      </c>
      <c r="I48" s="65">
        <f t="shared" si="0"/>
        <v>-1</v>
      </c>
    </row>
    <row r="49" spans="6:9" x14ac:dyDescent="0.15">
      <c r="F49" t="s">
        <v>17</v>
      </c>
      <c r="G49" s="39">
        <v>10</v>
      </c>
      <c r="H49">
        <f>VLOOKUP(F49,'Sheet3 (2)'!$B$1:$U$52,20,FALSE)</f>
        <v>11</v>
      </c>
      <c r="I49">
        <f t="shared" si="0"/>
        <v>-1</v>
      </c>
    </row>
    <row r="50" spans="6:9" x14ac:dyDescent="0.15">
      <c r="F50" t="s">
        <v>69</v>
      </c>
      <c r="G50" s="39">
        <v>11</v>
      </c>
      <c r="H50">
        <f>VLOOKUP(F50,'Sheet3 (2)'!$B$1:$U$52,20,FALSE)</f>
        <v>12</v>
      </c>
      <c r="I50">
        <f t="shared" si="0"/>
        <v>-1</v>
      </c>
    </row>
    <row r="51" spans="6:9" x14ac:dyDescent="0.15">
      <c r="F51" t="s">
        <v>32</v>
      </c>
      <c r="G51" s="39">
        <v>15</v>
      </c>
      <c r="H51">
        <f>VLOOKUP(F51,'Sheet3 (2)'!$B$1:$U$52,20,FALSE)</f>
        <v>16</v>
      </c>
      <c r="I51">
        <f t="shared" si="0"/>
        <v>-1</v>
      </c>
    </row>
    <row r="52" spans="6:9" x14ac:dyDescent="0.15">
      <c r="F52" t="s">
        <v>31</v>
      </c>
      <c r="G52" s="39">
        <v>27</v>
      </c>
      <c r="H52">
        <f>VLOOKUP(F52,'Sheet3 (2)'!$B$1:$U$52,20,FALSE)</f>
        <v>29</v>
      </c>
      <c r="I52">
        <f t="shared" si="0"/>
        <v>-2</v>
      </c>
    </row>
    <row r="53" spans="6:9" x14ac:dyDescent="0.15">
      <c r="F53" t="s">
        <v>65</v>
      </c>
      <c r="G53" s="39">
        <v>34</v>
      </c>
      <c r="H53">
        <f>VLOOKUP(F53,'Sheet3 (2)'!$B$1:$U$52,20,FALSE)</f>
        <v>38</v>
      </c>
      <c r="I53">
        <f t="shared" si="0"/>
        <v>-4</v>
      </c>
    </row>
    <row r="54" spans="6:9" ht="16.5" x14ac:dyDescent="0.15">
      <c r="F54" s="64"/>
    </row>
    <row r="55" spans="6:9" ht="16.5" x14ac:dyDescent="0.15">
      <c r="F55" s="64"/>
    </row>
    <row r="56" spans="6:9" ht="16.5" x14ac:dyDescent="0.15">
      <c r="F56" s="64"/>
    </row>
    <row r="57" spans="6:9" ht="16.5" x14ac:dyDescent="0.15">
      <c r="F57" s="64"/>
    </row>
    <row r="58" spans="6:9" ht="16.5" x14ac:dyDescent="0.15">
      <c r="F58" s="64"/>
    </row>
    <row r="59" spans="6:9" ht="16.5" x14ac:dyDescent="0.15">
      <c r="F59" s="64"/>
    </row>
    <row r="60" spans="6:9" ht="16.5" x14ac:dyDescent="0.15">
      <c r="F60" s="64"/>
    </row>
    <row r="61" spans="6:9" ht="16.5" x14ac:dyDescent="0.15">
      <c r="F61" s="64"/>
    </row>
    <row r="62" spans="6:9" ht="16.5" x14ac:dyDescent="0.15">
      <c r="F62" s="64"/>
    </row>
    <row r="63" spans="6:9" ht="16.5" x14ac:dyDescent="0.15">
      <c r="F63" s="64"/>
    </row>
    <row r="64" spans="6:9" ht="16.5" x14ac:dyDescent="0.15">
      <c r="F64" s="64"/>
    </row>
    <row r="65" spans="6:6" ht="16.5" x14ac:dyDescent="0.15">
      <c r="F65" s="64"/>
    </row>
    <row r="66" spans="6:6" ht="16.5" x14ac:dyDescent="0.15">
      <c r="F66" s="64"/>
    </row>
    <row r="67" spans="6:6" ht="16.5" x14ac:dyDescent="0.15">
      <c r="F67" s="64"/>
    </row>
    <row r="68" spans="6:6" ht="16.5" x14ac:dyDescent="0.15">
      <c r="F68" s="64"/>
    </row>
    <row r="69" spans="6:6" ht="16.5" x14ac:dyDescent="0.15">
      <c r="F69" s="64"/>
    </row>
    <row r="70" spans="6:6" ht="16.5" x14ac:dyDescent="0.15">
      <c r="F70" s="64"/>
    </row>
    <row r="71" spans="6:6" ht="16.5" x14ac:dyDescent="0.15">
      <c r="F71" s="64"/>
    </row>
    <row r="72" spans="6:6" ht="16.5" x14ac:dyDescent="0.15">
      <c r="F72" s="64"/>
    </row>
    <row r="73" spans="6:6" ht="16.5" x14ac:dyDescent="0.15">
      <c r="F73" s="64"/>
    </row>
    <row r="74" spans="6:6" ht="16.5" x14ac:dyDescent="0.15">
      <c r="F74" s="64"/>
    </row>
    <row r="75" spans="6:6" ht="16.5" x14ac:dyDescent="0.15">
      <c r="F75" s="64"/>
    </row>
    <row r="76" spans="6:6" ht="16.5" x14ac:dyDescent="0.15">
      <c r="F76" s="64"/>
    </row>
    <row r="77" spans="6:6" ht="16.5" x14ac:dyDescent="0.15">
      <c r="F77" s="64"/>
    </row>
    <row r="78" spans="6:6" ht="16.5" x14ac:dyDescent="0.15">
      <c r="F78" s="64"/>
    </row>
    <row r="79" spans="6:6" ht="16.5" x14ac:dyDescent="0.15">
      <c r="F79" s="64"/>
    </row>
    <row r="80" spans="6:6" ht="16.5" x14ac:dyDescent="0.15">
      <c r="F80" s="64"/>
    </row>
    <row r="81" spans="6:6" ht="16.5" x14ac:dyDescent="0.15">
      <c r="F81" s="64"/>
    </row>
    <row r="82" spans="6:6" ht="16.5" x14ac:dyDescent="0.15">
      <c r="F82" s="64"/>
    </row>
    <row r="83" spans="6:6" ht="16.5" x14ac:dyDescent="0.15">
      <c r="F83" s="64"/>
    </row>
    <row r="84" spans="6:6" ht="16.5" x14ac:dyDescent="0.15">
      <c r="F84" s="64"/>
    </row>
    <row r="85" spans="6:6" ht="16.5" x14ac:dyDescent="0.15">
      <c r="F85" s="64"/>
    </row>
    <row r="86" spans="6:6" ht="16.5" x14ac:dyDescent="0.15">
      <c r="F86" s="64"/>
    </row>
    <row r="87" spans="6:6" ht="16.5" x14ac:dyDescent="0.15">
      <c r="F87" s="64"/>
    </row>
    <row r="88" spans="6:6" ht="16.5" x14ac:dyDescent="0.15">
      <c r="F88" s="64"/>
    </row>
    <row r="89" spans="6:6" ht="16.5" x14ac:dyDescent="0.15">
      <c r="F89" s="64"/>
    </row>
    <row r="90" spans="6:6" ht="16.5" x14ac:dyDescent="0.15">
      <c r="F90" s="64"/>
    </row>
    <row r="91" spans="6:6" ht="16.5" x14ac:dyDescent="0.15">
      <c r="F91" s="64"/>
    </row>
    <row r="92" spans="6:6" ht="16.5" x14ac:dyDescent="0.15">
      <c r="F92" s="64"/>
    </row>
    <row r="93" spans="6:6" ht="16.5" x14ac:dyDescent="0.15">
      <c r="F93" s="64"/>
    </row>
    <row r="94" spans="6:6" ht="16.5" x14ac:dyDescent="0.15">
      <c r="F94" s="64"/>
    </row>
    <row r="95" spans="6:6" ht="16.5" x14ac:dyDescent="0.15">
      <c r="F95" s="64"/>
    </row>
    <row r="96" spans="6:6" ht="16.5" x14ac:dyDescent="0.15">
      <c r="F96" s="64"/>
    </row>
    <row r="97" spans="6:6" ht="16.5" x14ac:dyDescent="0.15">
      <c r="F97" s="64"/>
    </row>
    <row r="98" spans="6:6" ht="16.5" x14ac:dyDescent="0.15">
      <c r="F98" s="64"/>
    </row>
    <row r="99" spans="6:6" ht="16.5" x14ac:dyDescent="0.15">
      <c r="F99" s="64"/>
    </row>
    <row r="100" spans="6:6" ht="16.5" x14ac:dyDescent="0.15">
      <c r="F100" s="64"/>
    </row>
    <row r="101" spans="6:6" ht="16.5" x14ac:dyDescent="0.15">
      <c r="F101" s="64"/>
    </row>
    <row r="102" spans="6:6" ht="16.5" x14ac:dyDescent="0.15">
      <c r="F102" s="64"/>
    </row>
    <row r="103" spans="6:6" ht="16.5" x14ac:dyDescent="0.15">
      <c r="F103" s="64" t="s">
        <v>163</v>
      </c>
    </row>
    <row r="105" spans="6:6" ht="33" x14ac:dyDescent="0.15">
      <c r="F105" s="64" t="s">
        <v>164</v>
      </c>
    </row>
  </sheetData>
  <sortState ref="F1:I105">
    <sortCondition descending="1" ref="I1:I105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"/>
  <sheetViews>
    <sheetView workbookViewId="0">
      <selection activeCell="C2" sqref="C2:D2"/>
    </sheetView>
  </sheetViews>
  <sheetFormatPr defaultRowHeight="13.5" x14ac:dyDescent="0.15"/>
  <cols>
    <col min="1" max="1" width="10.5" customWidth="1"/>
    <col min="2" max="2" width="13.25" customWidth="1"/>
  </cols>
  <sheetData>
    <row r="1" spans="1:14" x14ac:dyDescent="0.15">
      <c r="B1" t="s">
        <v>5</v>
      </c>
      <c r="C1">
        <v>1972</v>
      </c>
      <c r="D1">
        <v>1976</v>
      </c>
      <c r="E1">
        <v>1980</v>
      </c>
      <c r="F1">
        <v>1984</v>
      </c>
      <c r="G1">
        <v>1988</v>
      </c>
      <c r="H1">
        <v>1992</v>
      </c>
      <c r="I1">
        <v>1996</v>
      </c>
      <c r="J1">
        <v>2000</v>
      </c>
      <c r="K1">
        <v>2004</v>
      </c>
      <c r="L1">
        <v>2008</v>
      </c>
      <c r="M1">
        <v>2012</v>
      </c>
      <c r="N1">
        <v>2016</v>
      </c>
    </row>
    <row r="2" spans="1:14" x14ac:dyDescent="0.15">
      <c r="A2" t="s">
        <v>0</v>
      </c>
      <c r="C2" t="s">
        <v>1</v>
      </c>
      <c r="D2" t="s">
        <v>2</v>
      </c>
    </row>
    <row r="7" spans="1:14" x14ac:dyDescent="0.15">
      <c r="A7" t="s">
        <v>3</v>
      </c>
      <c r="C7" t="s">
        <v>1</v>
      </c>
      <c r="D7" t="s">
        <v>2</v>
      </c>
    </row>
  </sheetData>
  <phoneticPr fontId="3" type="noConversion"/>
  <hyperlinks>
    <hyperlink ref="C1" r:id="rId1" tooltip="1972年美国总统选举" display="https://zh.wikipedia.org/wiki/1972%E5%B9%B4%E7%BE%8E%E5%9B%BD%E6%80%BB%E7%BB%9F%E9%80%89%E4%B8%BE"/>
    <hyperlink ref="D1" r:id="rId2" tooltip="1976年美国总统选举" display="https://zh.wikipedia.org/wiki/1976%E5%B9%B4%E7%BE%8E%E5%9B%BD%E6%80%BB%E7%BB%9F%E9%80%89%E4%B8%BE"/>
    <hyperlink ref="E1" r:id="rId3" tooltip="1980年美国总统选举" display="https://zh.wikipedia.org/wiki/1980%E5%B9%B4%E7%BE%8E%E5%9B%BD%E6%80%BB%E7%BB%9F%E9%80%89%E4%B8%BE"/>
    <hyperlink ref="F1" r:id="rId4" tooltip="1984年美国总统选举" display="https://zh.wikipedia.org/wiki/1984%E5%B9%B4%E7%BE%8E%E5%9B%BD%E6%80%BB%E7%BB%9F%E9%80%89%E4%B8%BE"/>
    <hyperlink ref="G1" r:id="rId5" tooltip="1988年美国总统选举" display="https://zh.wikipedia.org/wiki/1988%E5%B9%B4%E7%BE%8E%E5%9B%BD%E6%80%BB%E7%BB%9F%E9%80%89%E4%B8%BE"/>
    <hyperlink ref="H1" r:id="rId6" tooltip="1992年美国总统选举" display="https://zh.wikipedia.org/wiki/1992%E5%B9%B4%E7%BE%8E%E5%9B%BD%E6%80%BB%E7%BB%9F%E9%80%89%E4%B8%BE"/>
    <hyperlink ref="I1" r:id="rId7" tooltip="1996年美国总统选举" display="https://zh.wikipedia.org/wiki/1996%E5%B9%B4%E7%BE%8E%E5%9B%BD%E6%80%BB%E7%BB%9F%E9%80%89%E4%B8%BE"/>
    <hyperlink ref="J1" r:id="rId8" tooltip="2000年美国总统选举" display="https://zh.wikipedia.org/wiki/2000%E5%B9%B4%E7%BE%8E%E5%9B%BD%E6%80%BB%E7%BB%9F%E9%80%89%E4%B8%BE"/>
    <hyperlink ref="K1" r:id="rId9" tooltip="2004年美国总统选举" display="https://zh.wikipedia.org/wiki/2004%E5%B9%B4%E7%BE%8E%E5%9B%BD%E6%80%BB%E7%BB%9F%E9%80%89%E4%B8%BE"/>
    <hyperlink ref="L1" r:id="rId10" tooltip="2008年美国总统选举" display="https://zh.wikipedia.org/wiki/2008%E5%B9%B4%E7%BE%8E%E5%9B%BD%E6%80%BB%E7%BB%9F%E9%80%89%E4%B8%BE"/>
    <hyperlink ref="M1" r:id="rId11" tooltip="2012年美国总统选举" display="https://zh.wikipedia.org/wiki/2012%E5%B9%B4%E7%BE%8E%E5%9B%BD%E6%80%BB%E7%BB%9F%E9%80%89%E4%B8%BE"/>
    <hyperlink ref="N1" r:id="rId12" tooltip="2016年美国总统选举" display="https://zh.wikipedia.org/wiki/2016%E5%B9%B4%E7%BE%8E%E5%9C%8B%E7%B8%BD%E7%B5%B1%E9%81%B8%E8%88%89"/>
  </hyperlinks>
  <pageMargins left="0.7" right="0.7" top="0.75" bottom="0.75" header="0.3" footer="0.3"/>
  <pageSetup paperSize="9" orientation="portrait" horizontalDpi="300" verticalDpi="300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3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O1" sqref="O1:U1"/>
    </sheetView>
  </sheetViews>
  <sheetFormatPr defaultRowHeight="13.5" x14ac:dyDescent="0.15"/>
  <cols>
    <col min="1" max="1" width="13.25" customWidth="1"/>
    <col min="2" max="2" width="18.75" customWidth="1"/>
    <col min="10" max="10" width="17.375" customWidth="1"/>
    <col min="12" max="12" width="21.375" customWidth="1"/>
    <col min="14" max="14" width="22.5" customWidth="1"/>
    <col min="15" max="15" width="14.625" style="11" customWidth="1"/>
    <col min="16" max="16" width="14" style="11" customWidth="1"/>
    <col min="17" max="17" width="12.75" style="10" customWidth="1"/>
    <col min="18" max="18" width="11.75" style="10" customWidth="1"/>
    <col min="19" max="20" width="10.875" customWidth="1"/>
  </cols>
  <sheetData>
    <row r="1" spans="1:21" ht="15.75" thickBot="1" x14ac:dyDescent="0.2">
      <c r="B1" s="9" t="s">
        <v>4</v>
      </c>
      <c r="C1" s="30">
        <v>1972</v>
      </c>
      <c r="D1" s="30">
        <v>1976</v>
      </c>
      <c r="E1" s="30">
        <v>1980</v>
      </c>
      <c r="F1" s="30">
        <v>1984</v>
      </c>
      <c r="G1" s="30">
        <v>1988</v>
      </c>
      <c r="H1" s="30">
        <v>1992</v>
      </c>
      <c r="I1" s="30">
        <v>1996</v>
      </c>
      <c r="J1" s="30">
        <v>2000</v>
      </c>
      <c r="K1" s="30">
        <v>2004</v>
      </c>
      <c r="L1" s="30">
        <v>2008</v>
      </c>
      <c r="M1" s="30">
        <v>2012</v>
      </c>
      <c r="N1" s="30">
        <v>2016</v>
      </c>
      <c r="O1" t="s">
        <v>73</v>
      </c>
      <c r="P1" s="11" t="s">
        <v>74</v>
      </c>
      <c r="Q1" s="10" t="s">
        <v>93</v>
      </c>
      <c r="S1" t="s">
        <v>94</v>
      </c>
      <c r="T1" t="s">
        <v>108</v>
      </c>
      <c r="U1" t="s">
        <v>102</v>
      </c>
    </row>
    <row r="2" spans="1:21" ht="15" thickBot="1" x14ac:dyDescent="0.2">
      <c r="B2" s="27" t="s">
        <v>15</v>
      </c>
      <c r="C2" s="2" t="s">
        <v>7</v>
      </c>
      <c r="D2" s="2" t="s">
        <v>16</v>
      </c>
      <c r="E2" s="2" t="s">
        <v>9</v>
      </c>
      <c r="F2" s="2" t="s">
        <v>9</v>
      </c>
      <c r="G2" s="2" t="s">
        <v>10</v>
      </c>
      <c r="H2" s="2" t="s">
        <v>10</v>
      </c>
      <c r="I2" s="2" t="s">
        <v>11</v>
      </c>
      <c r="J2" s="2" t="s">
        <v>10</v>
      </c>
      <c r="K2" s="2" t="s">
        <v>10</v>
      </c>
      <c r="L2" s="2" t="s">
        <v>12</v>
      </c>
      <c r="M2" s="2" t="s">
        <v>13</v>
      </c>
      <c r="N2" s="2" t="s">
        <v>14</v>
      </c>
      <c r="O2" s="11">
        <v>1</v>
      </c>
      <c r="P2" s="11">
        <v>0</v>
      </c>
      <c r="Q2" s="10">
        <v>0.49</v>
      </c>
      <c r="R2" s="10">
        <v>0.43</v>
      </c>
      <c r="S2">
        <v>3</v>
      </c>
      <c r="U2" s="25">
        <f>Q2-R2</f>
        <v>0.06</v>
      </c>
    </row>
    <row r="3" spans="1:21" ht="15" thickBot="1" x14ac:dyDescent="0.2">
      <c r="A3" s="22"/>
      <c r="B3" t="s">
        <v>34</v>
      </c>
      <c r="C3" s="2" t="s">
        <v>7</v>
      </c>
      <c r="D3" s="2" t="s">
        <v>16</v>
      </c>
      <c r="E3" s="2" t="s">
        <v>9</v>
      </c>
      <c r="F3" s="2" t="s">
        <v>9</v>
      </c>
      <c r="G3" s="2" t="s">
        <v>10</v>
      </c>
      <c r="H3" s="2" t="s">
        <v>10</v>
      </c>
      <c r="I3" s="2" t="s">
        <v>11</v>
      </c>
      <c r="J3" s="2" t="s">
        <v>10</v>
      </c>
      <c r="K3" s="2" t="s">
        <v>10</v>
      </c>
      <c r="L3" s="2" t="s">
        <v>12</v>
      </c>
      <c r="M3" s="2" t="s">
        <v>13</v>
      </c>
      <c r="N3" s="2" t="s">
        <v>14</v>
      </c>
      <c r="O3" s="11">
        <v>1</v>
      </c>
      <c r="P3" s="11">
        <v>0</v>
      </c>
      <c r="Q3" s="10">
        <v>0.59</v>
      </c>
      <c r="R3" s="10">
        <v>0.39</v>
      </c>
      <c r="S3">
        <v>4</v>
      </c>
      <c r="U3" s="25">
        <f>Q3-R3</f>
        <v>0.19999999999999996</v>
      </c>
    </row>
    <row r="4" spans="1:21" ht="15" thickBot="1" x14ac:dyDescent="0.2">
      <c r="A4" s="22"/>
      <c r="B4" t="s">
        <v>38</v>
      </c>
      <c r="C4" s="2" t="s">
        <v>7</v>
      </c>
      <c r="D4" s="2" t="s">
        <v>16</v>
      </c>
      <c r="E4" s="2" t="s">
        <v>9</v>
      </c>
      <c r="F4" s="2" t="s">
        <v>9</v>
      </c>
      <c r="G4" s="2" t="s">
        <v>10</v>
      </c>
      <c r="H4" s="2" t="s">
        <v>10</v>
      </c>
      <c r="I4" s="2" t="s">
        <v>11</v>
      </c>
      <c r="J4" s="2" t="s">
        <v>10</v>
      </c>
      <c r="K4" s="2" t="s">
        <v>10</v>
      </c>
      <c r="L4" s="2" t="s">
        <v>12</v>
      </c>
      <c r="M4" s="2" t="s">
        <v>13</v>
      </c>
      <c r="N4" s="2" t="s">
        <v>14</v>
      </c>
      <c r="O4" s="11">
        <v>1</v>
      </c>
      <c r="P4" s="11">
        <v>0</v>
      </c>
      <c r="Q4" s="10">
        <v>0.52</v>
      </c>
      <c r="R4" s="10">
        <v>0.43</v>
      </c>
      <c r="S4">
        <v>6</v>
      </c>
      <c r="U4" s="25">
        <f>Q4-R4</f>
        <v>9.0000000000000024E-2</v>
      </c>
    </row>
    <row r="5" spans="1:21" ht="29.25" thickBot="1" x14ac:dyDescent="0.2">
      <c r="A5" s="22"/>
      <c r="B5" s="29" t="s">
        <v>49</v>
      </c>
      <c r="C5" s="2" t="s">
        <v>7</v>
      </c>
      <c r="D5" s="2" t="s">
        <v>16</v>
      </c>
      <c r="E5" s="2" t="s">
        <v>9</v>
      </c>
      <c r="F5" s="2" t="s">
        <v>9</v>
      </c>
      <c r="G5" s="2" t="s">
        <v>10</v>
      </c>
      <c r="H5" s="2" t="s">
        <v>10</v>
      </c>
      <c r="I5" s="2" t="s">
        <v>11</v>
      </c>
      <c r="J5" s="14" t="s">
        <v>79</v>
      </c>
      <c r="K5" s="2" t="s">
        <v>10</v>
      </c>
      <c r="L5" s="2" t="s">
        <v>91</v>
      </c>
      <c r="M5" s="2" t="s">
        <v>13</v>
      </c>
      <c r="N5" s="2" t="s">
        <v>92</v>
      </c>
      <c r="O5" s="19">
        <v>1</v>
      </c>
      <c r="P5" s="17">
        <v>0</v>
      </c>
      <c r="Q5" s="24" t="s">
        <v>98</v>
      </c>
      <c r="R5" s="24" t="s">
        <v>99</v>
      </c>
      <c r="S5">
        <v>3</v>
      </c>
      <c r="T5" s="23" t="s">
        <v>100</v>
      </c>
      <c r="U5" s="26" t="s">
        <v>106</v>
      </c>
    </row>
    <row r="6" spans="1:21" ht="15" thickBot="1" x14ac:dyDescent="0.2">
      <c r="A6" s="22"/>
      <c r="B6" t="s">
        <v>56</v>
      </c>
      <c r="C6" s="2" t="s">
        <v>7</v>
      </c>
      <c r="D6" s="2" t="s">
        <v>16</v>
      </c>
      <c r="E6" s="2" t="s">
        <v>9</v>
      </c>
      <c r="F6" s="2" t="s">
        <v>9</v>
      </c>
      <c r="G6" s="2" t="s">
        <v>10</v>
      </c>
      <c r="H6" s="2" t="s">
        <v>10</v>
      </c>
      <c r="I6" s="12" t="s">
        <v>109</v>
      </c>
      <c r="J6" s="2" t="s">
        <v>10</v>
      </c>
      <c r="K6" s="2" t="s">
        <v>10</v>
      </c>
      <c r="L6" s="2" t="s">
        <v>12</v>
      </c>
      <c r="M6" s="2" t="s">
        <v>13</v>
      </c>
      <c r="N6" s="14" t="s">
        <v>85</v>
      </c>
      <c r="O6" s="11">
        <v>1</v>
      </c>
      <c r="P6" s="11">
        <v>0</v>
      </c>
      <c r="Q6" s="10">
        <v>0.59</v>
      </c>
      <c r="R6" s="10">
        <v>0.39</v>
      </c>
      <c r="S6">
        <v>3</v>
      </c>
      <c r="U6" s="25">
        <f t="shared" ref="U6:U36" si="0">Q6-R6</f>
        <v>0.19999999999999996</v>
      </c>
    </row>
    <row r="7" spans="1:21" ht="15" thickBot="1" x14ac:dyDescent="0.2">
      <c r="A7" s="22"/>
      <c r="B7" t="s">
        <v>58</v>
      </c>
      <c r="C7" s="2" t="s">
        <v>7</v>
      </c>
      <c r="D7" s="4" t="s">
        <v>16</v>
      </c>
      <c r="E7" s="2" t="s">
        <v>9</v>
      </c>
      <c r="F7" s="2" t="s">
        <v>9</v>
      </c>
      <c r="G7" s="2" t="s">
        <v>10</v>
      </c>
      <c r="H7" s="2" t="s">
        <v>10</v>
      </c>
      <c r="I7" s="2" t="s">
        <v>11</v>
      </c>
      <c r="J7" s="2" t="s">
        <v>10</v>
      </c>
      <c r="K7" s="2" t="s">
        <v>10</v>
      </c>
      <c r="L7" s="2" t="s">
        <v>12</v>
      </c>
      <c r="M7" s="2" t="s">
        <v>13</v>
      </c>
      <c r="N7" s="14" t="s">
        <v>83</v>
      </c>
      <c r="O7" s="11">
        <v>1</v>
      </c>
      <c r="P7" s="11">
        <v>0</v>
      </c>
      <c r="Q7" s="10">
        <v>0.59</v>
      </c>
      <c r="R7" s="10">
        <v>0.39</v>
      </c>
      <c r="S7">
        <v>7</v>
      </c>
      <c r="U7" s="25">
        <f t="shared" si="0"/>
        <v>0.19999999999999996</v>
      </c>
    </row>
    <row r="8" spans="1:21" ht="15" thickBot="1" x14ac:dyDescent="0.2">
      <c r="A8" s="22"/>
      <c r="B8" t="s">
        <v>63</v>
      </c>
      <c r="C8" s="2" t="s">
        <v>7</v>
      </c>
      <c r="D8" s="4" t="s">
        <v>16</v>
      </c>
      <c r="E8" s="2" t="s">
        <v>9</v>
      </c>
      <c r="F8" s="2" t="s">
        <v>9</v>
      </c>
      <c r="G8" s="2" t="s">
        <v>10</v>
      </c>
      <c r="H8" s="4" t="s">
        <v>10</v>
      </c>
      <c r="I8" s="4" t="s">
        <v>11</v>
      </c>
      <c r="J8" s="2" t="s">
        <v>10</v>
      </c>
      <c r="K8" s="2" t="s">
        <v>10</v>
      </c>
      <c r="L8" s="14" t="s">
        <v>87</v>
      </c>
      <c r="M8" s="2" t="s">
        <v>13</v>
      </c>
      <c r="N8" s="2" t="s">
        <v>14</v>
      </c>
      <c r="O8" s="11">
        <v>1</v>
      </c>
      <c r="P8" s="11">
        <v>0</v>
      </c>
      <c r="Q8" s="10">
        <v>0.53</v>
      </c>
      <c r="R8" s="10">
        <v>0.42</v>
      </c>
      <c r="S8">
        <v>3</v>
      </c>
      <c r="U8" s="25">
        <f t="shared" si="0"/>
        <v>0.11000000000000004</v>
      </c>
    </row>
    <row r="9" spans="1:21" ht="15" thickBot="1" x14ac:dyDescent="0.2">
      <c r="A9" s="22"/>
      <c r="B9" t="s">
        <v>66</v>
      </c>
      <c r="C9" s="2" t="s">
        <v>7</v>
      </c>
      <c r="D9" s="2" t="s">
        <v>16</v>
      </c>
      <c r="E9" s="2" t="s">
        <v>9</v>
      </c>
      <c r="F9" s="2" t="s">
        <v>9</v>
      </c>
      <c r="G9" s="2" t="s">
        <v>10</v>
      </c>
      <c r="H9" s="2" t="s">
        <v>10</v>
      </c>
      <c r="I9" s="2" t="s">
        <v>11</v>
      </c>
      <c r="J9" s="2" t="s">
        <v>10</v>
      </c>
      <c r="K9" s="2" t="s">
        <v>10</v>
      </c>
      <c r="L9" s="2" t="s">
        <v>12</v>
      </c>
      <c r="M9" s="2" t="s">
        <v>13</v>
      </c>
      <c r="N9" s="2" t="s">
        <v>14</v>
      </c>
      <c r="O9" s="11">
        <v>1</v>
      </c>
      <c r="P9" s="11">
        <v>0</v>
      </c>
      <c r="Q9" s="10">
        <v>0.51</v>
      </c>
      <c r="R9" s="10">
        <v>0.41</v>
      </c>
      <c r="S9">
        <v>6</v>
      </c>
      <c r="U9" s="25">
        <f t="shared" si="0"/>
        <v>0.10000000000000003</v>
      </c>
    </row>
    <row r="10" spans="1:21" ht="15" thickBot="1" x14ac:dyDescent="0.2">
      <c r="A10" s="22"/>
      <c r="B10" t="s">
        <v>72</v>
      </c>
      <c r="C10" s="2" t="s">
        <v>7</v>
      </c>
      <c r="D10" s="2" t="s">
        <v>16</v>
      </c>
      <c r="E10" s="2" t="s">
        <v>9</v>
      </c>
      <c r="F10" s="2" t="s">
        <v>9</v>
      </c>
      <c r="G10" s="2" t="s">
        <v>10</v>
      </c>
      <c r="H10" s="2" t="s">
        <v>10</v>
      </c>
      <c r="I10" s="2" t="s">
        <v>11</v>
      </c>
      <c r="J10" s="2" t="s">
        <v>10</v>
      </c>
      <c r="K10" s="2" t="s">
        <v>10</v>
      </c>
      <c r="L10" s="2" t="s">
        <v>12</v>
      </c>
      <c r="M10" s="2" t="s">
        <v>13</v>
      </c>
      <c r="N10" s="2" t="s">
        <v>14</v>
      </c>
      <c r="O10" s="11">
        <v>1</v>
      </c>
      <c r="P10" s="11">
        <v>0</v>
      </c>
      <c r="Q10" s="10">
        <v>0.62</v>
      </c>
      <c r="R10" s="10">
        <v>0.33</v>
      </c>
      <c r="S10">
        <v>3</v>
      </c>
      <c r="U10" s="25">
        <f t="shared" si="0"/>
        <v>0.28999999999999998</v>
      </c>
    </row>
    <row r="11" spans="1:21" ht="15" thickBot="1" x14ac:dyDescent="0.2">
      <c r="A11" s="22"/>
      <c r="B11" t="s">
        <v>62</v>
      </c>
      <c r="C11" s="2" t="s">
        <v>7</v>
      </c>
      <c r="D11" s="3" t="s">
        <v>8</v>
      </c>
      <c r="E11" s="4" t="s">
        <v>9</v>
      </c>
      <c r="F11" s="2" t="s">
        <v>9</v>
      </c>
      <c r="G11" s="2" t="s">
        <v>10</v>
      </c>
      <c r="H11" s="2" t="s">
        <v>10</v>
      </c>
      <c r="I11" s="2" t="s">
        <v>11</v>
      </c>
      <c r="J11" s="2" t="s">
        <v>10</v>
      </c>
      <c r="K11" s="2" t="s">
        <v>10</v>
      </c>
      <c r="L11" s="14" t="s">
        <v>88</v>
      </c>
      <c r="M11" s="2" t="s">
        <v>13</v>
      </c>
      <c r="N11" s="2" t="s">
        <v>14</v>
      </c>
      <c r="O11" s="11">
        <v>1</v>
      </c>
      <c r="P11" s="11">
        <v>0</v>
      </c>
      <c r="Q11" s="10">
        <v>0.47</v>
      </c>
      <c r="R11" s="10">
        <v>0.49</v>
      </c>
      <c r="S11">
        <v>15</v>
      </c>
      <c r="U11" s="25">
        <f t="shared" si="0"/>
        <v>-2.0000000000000018E-2</v>
      </c>
    </row>
    <row r="12" spans="1:21" ht="15" thickBot="1" x14ac:dyDescent="0.2">
      <c r="A12" s="22"/>
      <c r="B12" t="s">
        <v>65</v>
      </c>
      <c r="C12" s="2" t="s">
        <v>7</v>
      </c>
      <c r="D12" s="5" t="s">
        <v>8</v>
      </c>
      <c r="E12" s="2" t="s">
        <v>9</v>
      </c>
      <c r="F12" s="2" t="s">
        <v>9</v>
      </c>
      <c r="G12" s="2" t="s">
        <v>10</v>
      </c>
      <c r="H12" s="4" t="s">
        <v>10</v>
      </c>
      <c r="I12" s="4" t="s">
        <v>11</v>
      </c>
      <c r="J12" s="2" t="s">
        <v>10</v>
      </c>
      <c r="K12" s="2" t="s">
        <v>10</v>
      </c>
      <c r="L12" s="2" t="s">
        <v>12</v>
      </c>
      <c r="M12" s="2" t="s">
        <v>13</v>
      </c>
      <c r="N12" s="14" t="s">
        <v>83</v>
      </c>
      <c r="O12" s="11">
        <v>1</v>
      </c>
      <c r="P12" s="11">
        <v>0</v>
      </c>
      <c r="Q12" s="10">
        <v>0.46</v>
      </c>
      <c r="R12" s="10">
        <v>0.49</v>
      </c>
      <c r="S12">
        <v>38</v>
      </c>
      <c r="U12" s="25">
        <f t="shared" si="0"/>
        <v>-2.9999999999999971E-2</v>
      </c>
    </row>
    <row r="13" spans="1:21" ht="15" thickBot="1" x14ac:dyDescent="0.2">
      <c r="A13" s="22"/>
      <c r="B13" t="s">
        <v>17</v>
      </c>
      <c r="C13" s="2" t="s">
        <v>7</v>
      </c>
      <c r="D13" s="2" t="s">
        <v>16</v>
      </c>
      <c r="E13" s="2" t="s">
        <v>9</v>
      </c>
      <c r="F13" s="2" t="s">
        <v>9</v>
      </c>
      <c r="G13" s="2" t="s">
        <v>10</v>
      </c>
      <c r="H13" s="4" t="s">
        <v>10</v>
      </c>
      <c r="I13" s="5" t="s">
        <v>18</v>
      </c>
      <c r="J13" s="14" t="s">
        <v>81</v>
      </c>
      <c r="K13" s="2" t="s">
        <v>10</v>
      </c>
      <c r="L13" s="2" t="s">
        <v>12</v>
      </c>
      <c r="M13" s="2" t="s">
        <v>13</v>
      </c>
      <c r="N13" s="4" t="s">
        <v>14</v>
      </c>
      <c r="O13" s="21">
        <v>0.91666666666666663</v>
      </c>
      <c r="P13" s="11">
        <v>8.3333333333333329E-2</v>
      </c>
      <c r="Q13" s="10">
        <v>0.47</v>
      </c>
      <c r="R13" s="10">
        <v>0.48</v>
      </c>
      <c r="S13">
        <v>11</v>
      </c>
      <c r="U13" s="25">
        <f t="shared" si="0"/>
        <v>-1.0000000000000009E-2</v>
      </c>
    </row>
    <row r="14" spans="1:21" ht="15" thickBot="1" x14ac:dyDescent="0.2">
      <c r="A14" s="22"/>
      <c r="B14" t="s">
        <v>6</v>
      </c>
      <c r="C14" s="2" t="s">
        <v>7</v>
      </c>
      <c r="D14" s="3" t="s">
        <v>8</v>
      </c>
      <c r="E14" s="4" t="s">
        <v>9</v>
      </c>
      <c r="F14" s="2" t="s">
        <v>9</v>
      </c>
      <c r="G14" s="2" t="s">
        <v>10</v>
      </c>
      <c r="H14" s="2" t="s">
        <v>10</v>
      </c>
      <c r="I14" s="2" t="s">
        <v>11</v>
      </c>
      <c r="J14" s="2" t="s">
        <v>10</v>
      </c>
      <c r="K14" s="2" t="s">
        <v>10</v>
      </c>
      <c r="L14" s="2" t="s">
        <v>12</v>
      </c>
      <c r="M14" s="2" t="s">
        <v>13</v>
      </c>
      <c r="N14" s="2" t="s">
        <v>14</v>
      </c>
      <c r="O14" s="11">
        <v>0.91666666666666663</v>
      </c>
      <c r="P14" s="11">
        <v>8.3333333333333329E-2</v>
      </c>
      <c r="Q14" s="10">
        <v>0.57999999999999996</v>
      </c>
      <c r="R14" s="10">
        <v>0.39</v>
      </c>
      <c r="S14">
        <v>9</v>
      </c>
      <c r="U14" s="25">
        <f t="shared" si="0"/>
        <v>0.18999999999999995</v>
      </c>
    </row>
    <row r="15" spans="1:21" ht="15" thickBot="1" x14ac:dyDescent="0.2">
      <c r="A15" s="22"/>
      <c r="B15" t="s">
        <v>101</v>
      </c>
      <c r="C15" s="2" t="s">
        <v>7</v>
      </c>
      <c r="D15" s="2" t="s">
        <v>16</v>
      </c>
      <c r="E15" s="2" t="s">
        <v>9</v>
      </c>
      <c r="F15" s="2" t="s">
        <v>9</v>
      </c>
      <c r="G15" s="2" t="s">
        <v>10</v>
      </c>
      <c r="H15" s="2" t="s">
        <v>10</v>
      </c>
      <c r="I15" s="2" t="s">
        <v>11</v>
      </c>
      <c r="J15" s="2" t="s">
        <v>10</v>
      </c>
      <c r="K15" s="2" t="s">
        <v>10</v>
      </c>
      <c r="L15" s="5" t="s">
        <v>23</v>
      </c>
      <c r="M15" s="2" t="s">
        <v>13</v>
      </c>
      <c r="N15" s="14" t="s">
        <v>83</v>
      </c>
      <c r="O15" s="11">
        <v>0.91666666666666663</v>
      </c>
      <c r="P15" s="11">
        <v>8.3333333333333329E-2</v>
      </c>
      <c r="Q15" s="10">
        <v>0.49</v>
      </c>
      <c r="R15" s="10">
        <v>0.42</v>
      </c>
      <c r="S15">
        <v>11</v>
      </c>
      <c r="U15" s="25">
        <f t="shared" si="0"/>
        <v>7.0000000000000007E-2</v>
      </c>
    </row>
    <row r="16" spans="1:21" ht="15" thickBot="1" x14ac:dyDescent="0.2">
      <c r="A16" s="22"/>
      <c r="B16" t="s">
        <v>46</v>
      </c>
      <c r="C16" s="2" t="s">
        <v>7</v>
      </c>
      <c r="D16" s="5" t="s">
        <v>8</v>
      </c>
      <c r="E16" s="4" t="s">
        <v>9</v>
      </c>
      <c r="F16" s="2" t="s">
        <v>9</v>
      </c>
      <c r="G16" s="2" t="s">
        <v>10</v>
      </c>
      <c r="H16" s="2" t="s">
        <v>10</v>
      </c>
      <c r="I16" s="2" t="s">
        <v>11</v>
      </c>
      <c r="J16" s="14" t="s">
        <v>81</v>
      </c>
      <c r="K16" s="2" t="s">
        <v>10</v>
      </c>
      <c r="L16" s="2" t="s">
        <v>12</v>
      </c>
      <c r="M16" s="2" t="s">
        <v>13</v>
      </c>
      <c r="N16" s="2" t="s">
        <v>14</v>
      </c>
      <c r="O16" s="11">
        <v>0.91666666666666663</v>
      </c>
      <c r="P16" s="11">
        <v>8.3333333333333329E-2</v>
      </c>
      <c r="Q16" s="10">
        <v>0.56999999999999995</v>
      </c>
      <c r="R16" s="10">
        <v>0.4</v>
      </c>
      <c r="S16">
        <v>6</v>
      </c>
      <c r="U16" s="25">
        <f t="shared" si="0"/>
        <v>0.16999999999999993</v>
      </c>
    </row>
    <row r="17" spans="1:21" ht="15" thickBot="1" x14ac:dyDescent="0.2">
      <c r="A17" s="22"/>
      <c r="B17" t="s">
        <v>48</v>
      </c>
      <c r="C17" s="2" t="s">
        <v>7</v>
      </c>
      <c r="D17" s="2" t="s">
        <v>16</v>
      </c>
      <c r="E17" s="2" t="s">
        <v>9</v>
      </c>
      <c r="F17" s="2" t="s">
        <v>9</v>
      </c>
      <c r="G17" s="2" t="s">
        <v>10</v>
      </c>
      <c r="H17" s="5" t="s">
        <v>18</v>
      </c>
      <c r="I17" s="4" t="s">
        <v>11</v>
      </c>
      <c r="J17" s="2" t="s">
        <v>10</v>
      </c>
      <c r="K17" s="2" t="s">
        <v>10</v>
      </c>
      <c r="L17" s="4" t="s">
        <v>12</v>
      </c>
      <c r="M17" s="2" t="s">
        <v>13</v>
      </c>
      <c r="N17" s="2" t="s">
        <v>14</v>
      </c>
      <c r="O17" s="11">
        <v>0.91666666666666663</v>
      </c>
      <c r="P17" s="11">
        <v>8.3333333333333329E-2</v>
      </c>
      <c r="Q17" s="10">
        <v>0.5</v>
      </c>
      <c r="R17" s="10">
        <v>0.45</v>
      </c>
      <c r="S17">
        <v>3</v>
      </c>
      <c r="U17" s="25">
        <f t="shared" si="0"/>
        <v>4.9999999999999989E-2</v>
      </c>
    </row>
    <row r="18" spans="1:21" ht="15" thickBot="1" x14ac:dyDescent="0.2">
      <c r="A18" s="22"/>
      <c r="B18" t="s">
        <v>55</v>
      </c>
      <c r="C18" s="2" t="s">
        <v>7</v>
      </c>
      <c r="D18" s="3" t="s">
        <v>8</v>
      </c>
      <c r="E18" s="4" t="s">
        <v>9</v>
      </c>
      <c r="F18" s="2" t="s">
        <v>9</v>
      </c>
      <c r="G18" s="2" t="s">
        <v>10</v>
      </c>
      <c r="H18" s="4" t="s">
        <v>10</v>
      </c>
      <c r="I18" s="4" t="s">
        <v>11</v>
      </c>
      <c r="J18" s="2" t="s">
        <v>10</v>
      </c>
      <c r="K18" s="2" t="s">
        <v>10</v>
      </c>
      <c r="L18" s="5" t="s">
        <v>23</v>
      </c>
      <c r="M18" s="4" t="s">
        <v>13</v>
      </c>
      <c r="N18" s="12" t="s">
        <v>75</v>
      </c>
      <c r="O18" s="11">
        <v>0.91666666666666663</v>
      </c>
      <c r="P18" s="11">
        <v>8.3333333333333329E-2</v>
      </c>
      <c r="Q18" s="10">
        <v>0.47</v>
      </c>
      <c r="R18" s="10">
        <v>0.49</v>
      </c>
      <c r="S18">
        <v>15</v>
      </c>
      <c r="U18" s="25">
        <f t="shared" si="0"/>
        <v>-2.0000000000000018E-2</v>
      </c>
    </row>
    <row r="19" spans="1:21" ht="15" thickBot="1" x14ac:dyDescent="0.2">
      <c r="A19" s="22"/>
      <c r="B19" t="s">
        <v>32</v>
      </c>
      <c r="C19" s="2" t="s">
        <v>7</v>
      </c>
      <c r="D19" s="3" t="s">
        <v>8</v>
      </c>
      <c r="E19" s="3" t="s">
        <v>8</v>
      </c>
      <c r="F19" s="2" t="s">
        <v>9</v>
      </c>
      <c r="G19" s="2" t="s">
        <v>10</v>
      </c>
      <c r="H19" s="5" t="s">
        <v>18</v>
      </c>
      <c r="I19" s="4" t="s">
        <v>11</v>
      </c>
      <c r="J19" s="2" t="s">
        <v>10</v>
      </c>
      <c r="K19" s="2" t="s">
        <v>10</v>
      </c>
      <c r="L19" s="2" t="s">
        <v>12</v>
      </c>
      <c r="M19" s="2" t="s">
        <v>13</v>
      </c>
      <c r="N19" s="2" t="s">
        <v>14</v>
      </c>
      <c r="O19" s="11">
        <v>0.91666666666666663</v>
      </c>
      <c r="P19" s="11">
        <v>8.3333333333333329E-2</v>
      </c>
      <c r="Q19" s="10">
        <v>0.46</v>
      </c>
      <c r="R19" s="10">
        <v>0.49</v>
      </c>
      <c r="S19">
        <v>16</v>
      </c>
      <c r="U19" s="25">
        <f t="shared" si="0"/>
        <v>-2.9999999999999971E-2</v>
      </c>
    </row>
    <row r="20" spans="1:21" ht="15" thickBot="1" x14ac:dyDescent="0.2">
      <c r="A20" s="22"/>
      <c r="B20" t="s">
        <v>19</v>
      </c>
      <c r="C20" s="2" t="s">
        <v>7</v>
      </c>
      <c r="D20" s="3" t="s">
        <v>8</v>
      </c>
      <c r="E20" s="4" t="s">
        <v>9</v>
      </c>
      <c r="F20" s="2" t="s">
        <v>9</v>
      </c>
      <c r="G20" s="2" t="s">
        <v>10</v>
      </c>
      <c r="H20" s="3" t="s">
        <v>18</v>
      </c>
      <c r="I20" s="3" t="s">
        <v>18</v>
      </c>
      <c r="J20" s="2" t="s">
        <v>10</v>
      </c>
      <c r="K20" s="2" t="s">
        <v>10</v>
      </c>
      <c r="L20" s="2" t="s">
        <v>12</v>
      </c>
      <c r="M20" s="2" t="s">
        <v>13</v>
      </c>
      <c r="N20" s="2" t="s">
        <v>14</v>
      </c>
      <c r="O20" s="21">
        <v>0.83333333333333337</v>
      </c>
      <c r="P20" s="11">
        <v>0.16666666666666666</v>
      </c>
      <c r="Q20" s="10">
        <v>0.6</v>
      </c>
      <c r="R20" s="10">
        <v>0.35</v>
      </c>
      <c r="S20">
        <v>6</v>
      </c>
      <c r="U20" s="25">
        <f t="shared" si="0"/>
        <v>0.25</v>
      </c>
    </row>
    <row r="21" spans="1:21" ht="15" thickBot="1" x14ac:dyDescent="0.2">
      <c r="A21" s="22"/>
      <c r="B21" t="s">
        <v>95</v>
      </c>
      <c r="C21" s="2" t="s">
        <v>7</v>
      </c>
      <c r="D21" s="13" t="s">
        <v>96</v>
      </c>
      <c r="E21" s="4" t="s">
        <v>9</v>
      </c>
      <c r="F21" s="2" t="s">
        <v>9</v>
      </c>
      <c r="G21" s="2" t="s">
        <v>10</v>
      </c>
      <c r="H21" s="5" t="s">
        <v>18</v>
      </c>
      <c r="I21" s="15" t="s">
        <v>97</v>
      </c>
      <c r="J21" s="2" t="s">
        <v>10</v>
      </c>
      <c r="K21" s="2" t="s">
        <v>10</v>
      </c>
      <c r="L21" s="2" t="s">
        <v>12</v>
      </c>
      <c r="M21" s="2" t="s">
        <v>13</v>
      </c>
      <c r="N21" s="14" t="s">
        <v>75</v>
      </c>
      <c r="O21" s="21">
        <v>0.83333333333333337</v>
      </c>
      <c r="P21" s="11">
        <v>0.16666666666666666</v>
      </c>
      <c r="Q21" s="10">
        <v>0.56999999999999995</v>
      </c>
      <c r="R21" s="10">
        <v>0.4</v>
      </c>
      <c r="S21">
        <v>8</v>
      </c>
      <c r="U21" s="25">
        <f t="shared" si="0"/>
        <v>0.16999999999999993</v>
      </c>
    </row>
    <row r="22" spans="1:21" ht="16.5" customHeight="1" thickBot="1" x14ac:dyDescent="0.2">
      <c r="A22" s="22"/>
      <c r="B22" t="s">
        <v>40</v>
      </c>
      <c r="C22" s="6" t="s">
        <v>7</v>
      </c>
      <c r="D22" s="8" t="s">
        <v>8</v>
      </c>
      <c r="E22" s="6" t="s">
        <v>9</v>
      </c>
      <c r="F22" s="6" t="s">
        <v>9</v>
      </c>
      <c r="G22" s="6" t="s">
        <v>10</v>
      </c>
      <c r="H22" s="16" t="s">
        <v>18</v>
      </c>
      <c r="I22" s="8" t="s">
        <v>18</v>
      </c>
      <c r="J22" s="6" t="s">
        <v>10</v>
      </c>
      <c r="K22" s="6" t="s">
        <v>10</v>
      </c>
      <c r="L22" s="6" t="s">
        <v>12</v>
      </c>
      <c r="M22" s="6" t="s">
        <v>13</v>
      </c>
      <c r="N22" s="18" t="s">
        <v>82</v>
      </c>
      <c r="O22" s="21">
        <v>0.83333333333333337</v>
      </c>
      <c r="P22" s="11">
        <v>0.16666666666666666</v>
      </c>
      <c r="Q22" s="10">
        <v>0.56999999999999995</v>
      </c>
      <c r="R22" s="10">
        <v>0.36</v>
      </c>
      <c r="S22">
        <v>8</v>
      </c>
      <c r="U22" s="25">
        <f t="shared" si="0"/>
        <v>0.20999999999999996</v>
      </c>
    </row>
    <row r="23" spans="1:21" ht="15" thickBot="1" x14ac:dyDescent="0.2">
      <c r="A23" s="22"/>
      <c r="B23" t="s">
        <v>47</v>
      </c>
      <c r="C23" s="2" t="s">
        <v>7</v>
      </c>
      <c r="D23" s="5" t="s">
        <v>8</v>
      </c>
      <c r="E23" s="2" t="s">
        <v>9</v>
      </c>
      <c r="F23" s="2" t="s">
        <v>9</v>
      </c>
      <c r="G23" s="4" t="s">
        <v>10</v>
      </c>
      <c r="H23" s="3" t="s">
        <v>18</v>
      </c>
      <c r="I23" s="3" t="s">
        <v>18</v>
      </c>
      <c r="J23" s="4" t="s">
        <v>10</v>
      </c>
      <c r="K23" s="2" t="s">
        <v>10</v>
      </c>
      <c r="L23" s="4" t="s">
        <v>12</v>
      </c>
      <c r="M23" s="2" t="s">
        <v>13</v>
      </c>
      <c r="N23" s="2" t="s">
        <v>14</v>
      </c>
      <c r="O23" s="21">
        <v>0.83333333333333337</v>
      </c>
      <c r="P23" s="11">
        <v>0.16666666666666666</v>
      </c>
      <c r="Q23" s="10">
        <v>0.51</v>
      </c>
      <c r="R23" s="10">
        <v>0.44</v>
      </c>
      <c r="S23">
        <v>10</v>
      </c>
      <c r="U23" s="25">
        <f t="shared" si="0"/>
        <v>7.0000000000000007E-2</v>
      </c>
    </row>
    <row r="24" spans="1:21" ht="15" thickBot="1" x14ac:dyDescent="0.2">
      <c r="A24" s="22"/>
      <c r="B24" t="s">
        <v>64</v>
      </c>
      <c r="C24" s="2" t="s">
        <v>7</v>
      </c>
      <c r="D24" s="3" t="s">
        <v>8</v>
      </c>
      <c r="E24" s="4" t="s">
        <v>9</v>
      </c>
      <c r="F24" s="2" t="s">
        <v>9</v>
      </c>
      <c r="G24" s="2" t="s">
        <v>10</v>
      </c>
      <c r="H24" s="5" t="s">
        <v>18</v>
      </c>
      <c r="I24" s="5" t="s">
        <v>18</v>
      </c>
      <c r="J24" s="4" t="s">
        <v>10</v>
      </c>
      <c r="K24" s="2" t="s">
        <v>10</v>
      </c>
      <c r="L24" s="2" t="s">
        <v>12</v>
      </c>
      <c r="M24" s="2" t="s">
        <v>13</v>
      </c>
      <c r="N24" s="2" t="s">
        <v>14</v>
      </c>
      <c r="O24" s="21">
        <v>0.83333333333333337</v>
      </c>
      <c r="P24" s="11">
        <v>0.16666666666666666</v>
      </c>
      <c r="Q24" s="10">
        <v>0.57999999999999996</v>
      </c>
      <c r="R24" s="10">
        <v>0.4</v>
      </c>
      <c r="S24">
        <v>11</v>
      </c>
      <c r="U24" s="25">
        <f t="shared" si="0"/>
        <v>0.17999999999999994</v>
      </c>
    </row>
    <row r="25" spans="1:21" ht="15" thickBot="1" x14ac:dyDescent="0.2">
      <c r="A25" s="22"/>
      <c r="B25" t="s">
        <v>68</v>
      </c>
      <c r="C25" s="2" t="s">
        <v>7</v>
      </c>
      <c r="D25" s="4" t="s">
        <v>16</v>
      </c>
      <c r="E25" s="2" t="s">
        <v>9</v>
      </c>
      <c r="F25" s="2" t="s">
        <v>9</v>
      </c>
      <c r="G25" s="2" t="s">
        <v>10</v>
      </c>
      <c r="H25" s="4" t="s">
        <v>10</v>
      </c>
      <c r="I25" s="4" t="s">
        <v>11</v>
      </c>
      <c r="J25" s="2" t="s">
        <v>10</v>
      </c>
      <c r="K25" s="2" t="s">
        <v>10</v>
      </c>
      <c r="L25" s="13" t="s">
        <v>86</v>
      </c>
      <c r="M25" s="5" t="s">
        <v>23</v>
      </c>
      <c r="N25" s="3" t="s">
        <v>18</v>
      </c>
      <c r="O25" s="11">
        <v>0.75</v>
      </c>
      <c r="P25" s="11">
        <v>0.25</v>
      </c>
      <c r="Q25" s="10">
        <v>0.41</v>
      </c>
      <c r="R25" s="10">
        <v>0.53</v>
      </c>
      <c r="S25">
        <v>13</v>
      </c>
      <c r="U25" s="25">
        <f t="shared" si="0"/>
        <v>-0.12000000000000005</v>
      </c>
    </row>
    <row r="26" spans="1:21" ht="15" thickBot="1" x14ac:dyDescent="0.2">
      <c r="B26" t="s">
        <v>31</v>
      </c>
      <c r="C26" s="2" t="s">
        <v>7</v>
      </c>
      <c r="D26" s="3" t="s">
        <v>8</v>
      </c>
      <c r="E26" s="2" t="s">
        <v>9</v>
      </c>
      <c r="F26" s="2" t="s">
        <v>9</v>
      </c>
      <c r="G26" s="2" t="s">
        <v>10</v>
      </c>
      <c r="H26" s="4" t="s">
        <v>10</v>
      </c>
      <c r="I26" s="3" t="s">
        <v>18</v>
      </c>
      <c r="J26" s="4" t="s">
        <v>10</v>
      </c>
      <c r="K26" s="2" t="s">
        <v>10</v>
      </c>
      <c r="L26" s="5" t="s">
        <v>23</v>
      </c>
      <c r="M26" s="5" t="s">
        <v>23</v>
      </c>
      <c r="N26" s="12" t="s">
        <v>75</v>
      </c>
      <c r="O26" s="11">
        <v>0.75</v>
      </c>
      <c r="P26" s="11">
        <v>0.25</v>
      </c>
      <c r="Q26" s="10">
        <v>0.46</v>
      </c>
      <c r="R26" s="10">
        <v>0.49</v>
      </c>
      <c r="S26">
        <v>29</v>
      </c>
      <c r="U26" s="25">
        <f t="shared" si="0"/>
        <v>-2.9999999999999971E-2</v>
      </c>
    </row>
    <row r="27" spans="1:21" ht="15" thickBot="1" x14ac:dyDescent="0.2">
      <c r="B27" t="s">
        <v>24</v>
      </c>
      <c r="C27" s="2" t="s">
        <v>7</v>
      </c>
      <c r="D27" s="2" t="s">
        <v>16</v>
      </c>
      <c r="E27" s="2" t="s">
        <v>9</v>
      </c>
      <c r="F27" s="2" t="s">
        <v>9</v>
      </c>
      <c r="G27" s="2" t="s">
        <v>10</v>
      </c>
      <c r="H27" s="5" t="s">
        <v>18</v>
      </c>
      <c r="I27" s="4" t="s">
        <v>11</v>
      </c>
      <c r="J27" s="14" t="s">
        <v>79</v>
      </c>
      <c r="K27" s="4" t="s">
        <v>10</v>
      </c>
      <c r="L27" s="3" t="s">
        <v>23</v>
      </c>
      <c r="M27" s="3" t="s">
        <v>23</v>
      </c>
      <c r="N27" s="5" t="s">
        <v>18</v>
      </c>
      <c r="O27" s="11">
        <v>0.66666666666666663</v>
      </c>
      <c r="P27" s="11">
        <v>0.33333333333333331</v>
      </c>
      <c r="Q27" s="10">
        <v>0.4</v>
      </c>
      <c r="R27" s="10">
        <v>0.42</v>
      </c>
      <c r="S27">
        <v>9</v>
      </c>
      <c r="U27" s="25">
        <f t="shared" si="0"/>
        <v>-1.9999999999999962E-2</v>
      </c>
    </row>
    <row r="28" spans="1:21" ht="15" thickBot="1" x14ac:dyDescent="0.2">
      <c r="B28" t="s">
        <v>57</v>
      </c>
      <c r="C28" s="2" t="s">
        <v>7</v>
      </c>
      <c r="D28" s="5" t="s">
        <v>8</v>
      </c>
      <c r="E28" s="2" t="s">
        <v>9</v>
      </c>
      <c r="F28" s="2" t="s">
        <v>9</v>
      </c>
      <c r="G28" s="2" t="s">
        <v>10</v>
      </c>
      <c r="H28" s="5" t="s">
        <v>18</v>
      </c>
      <c r="I28" s="3" t="s">
        <v>18</v>
      </c>
      <c r="J28" s="4" t="s">
        <v>10</v>
      </c>
      <c r="K28" s="4" t="s">
        <v>10</v>
      </c>
      <c r="L28" s="5" t="s">
        <v>23</v>
      </c>
      <c r="M28" s="5" t="s">
        <v>23</v>
      </c>
      <c r="N28" s="2" t="s">
        <v>14</v>
      </c>
      <c r="O28" s="11">
        <v>0.66666666666666663</v>
      </c>
      <c r="P28" s="11">
        <v>0.33333333333333331</v>
      </c>
      <c r="Q28" s="10">
        <v>0.47</v>
      </c>
      <c r="R28" s="10">
        <v>0.47</v>
      </c>
      <c r="S28">
        <v>18</v>
      </c>
      <c r="U28" s="25">
        <f t="shared" si="0"/>
        <v>0</v>
      </c>
    </row>
    <row r="29" spans="1:21" ht="15" thickBot="1" x14ac:dyDescent="0.2">
      <c r="B29" t="s">
        <v>50</v>
      </c>
      <c r="C29" s="2" t="s">
        <v>7</v>
      </c>
      <c r="D29" s="4" t="s">
        <v>16</v>
      </c>
      <c r="E29" s="2" t="s">
        <v>9</v>
      </c>
      <c r="F29" s="2" t="s">
        <v>9</v>
      </c>
      <c r="G29" s="2" t="s">
        <v>10</v>
      </c>
      <c r="H29" s="5" t="s">
        <v>18</v>
      </c>
      <c r="I29" s="5" t="s">
        <v>18</v>
      </c>
      <c r="J29" s="4" t="s">
        <v>10</v>
      </c>
      <c r="K29" s="4" t="s">
        <v>10</v>
      </c>
      <c r="L29" s="3" t="s">
        <v>23</v>
      </c>
      <c r="M29" s="3" t="s">
        <v>23</v>
      </c>
      <c r="N29" s="5" t="s">
        <v>18</v>
      </c>
      <c r="O29" s="21">
        <v>0.58333333333333337</v>
      </c>
      <c r="P29" s="11">
        <v>0.41666666666666669</v>
      </c>
      <c r="Q29" s="10">
        <v>0.44</v>
      </c>
      <c r="R29" s="10">
        <v>0.5</v>
      </c>
      <c r="S29">
        <v>6</v>
      </c>
      <c r="U29" s="25">
        <f t="shared" si="0"/>
        <v>-0.06</v>
      </c>
    </row>
    <row r="30" spans="1:21" ht="15" thickBot="1" x14ac:dyDescent="0.2">
      <c r="B30" t="s">
        <v>70</v>
      </c>
      <c r="C30" s="6" t="s">
        <v>7</v>
      </c>
      <c r="D30" s="8" t="s">
        <v>8</v>
      </c>
      <c r="E30" s="16" t="s">
        <v>8</v>
      </c>
      <c r="F30" s="6" t="s">
        <v>9</v>
      </c>
      <c r="G30" s="16" t="s">
        <v>30</v>
      </c>
      <c r="H30" s="8" t="s">
        <v>18</v>
      </c>
      <c r="I30" s="8" t="s">
        <v>18</v>
      </c>
      <c r="J30" s="6" t="s">
        <v>10</v>
      </c>
      <c r="K30" s="6" t="s">
        <v>10</v>
      </c>
      <c r="L30" s="2" t="s">
        <v>12</v>
      </c>
      <c r="M30" s="6" t="s">
        <v>13</v>
      </c>
      <c r="N30" s="14" t="s">
        <v>75</v>
      </c>
      <c r="O30" s="20">
        <v>0.58333333333333337</v>
      </c>
      <c r="P30" s="11">
        <v>0.41666666666666669</v>
      </c>
      <c r="Q30" s="10">
        <v>0.56000000000000005</v>
      </c>
      <c r="R30" s="10">
        <v>0.39</v>
      </c>
      <c r="S30">
        <v>5</v>
      </c>
      <c r="U30" s="25">
        <f t="shared" si="0"/>
        <v>0.17000000000000004</v>
      </c>
    </row>
    <row r="31" spans="1:21" ht="15" thickBot="1" x14ac:dyDescent="0.2">
      <c r="B31" t="s">
        <v>37</v>
      </c>
      <c r="C31" s="2" t="s">
        <v>7</v>
      </c>
      <c r="D31" s="4" t="s">
        <v>16</v>
      </c>
      <c r="E31" s="2" t="s">
        <v>9</v>
      </c>
      <c r="F31" s="2" t="s">
        <v>9</v>
      </c>
      <c r="G31" s="3" t="s">
        <v>30</v>
      </c>
      <c r="H31" s="3" t="s">
        <v>18</v>
      </c>
      <c r="I31" s="3" t="s">
        <v>18</v>
      </c>
      <c r="J31" s="5" t="s">
        <v>21</v>
      </c>
      <c r="K31" s="4" t="s">
        <v>10</v>
      </c>
      <c r="L31" s="3" t="s">
        <v>23</v>
      </c>
      <c r="M31" s="3" t="s">
        <v>23</v>
      </c>
      <c r="N31" s="2" t="s">
        <v>14</v>
      </c>
      <c r="O31" s="11">
        <v>0.5</v>
      </c>
      <c r="P31" s="11">
        <v>0.5</v>
      </c>
      <c r="Q31" s="10">
        <v>0.47</v>
      </c>
      <c r="R31" s="10">
        <v>0.46</v>
      </c>
      <c r="S31">
        <v>6</v>
      </c>
      <c r="U31" s="25">
        <f t="shared" si="0"/>
        <v>9.9999999999999534E-3</v>
      </c>
    </row>
    <row r="32" spans="1:21" ht="15" thickBot="1" x14ac:dyDescent="0.2">
      <c r="B32" t="s">
        <v>51</v>
      </c>
      <c r="C32" s="2" t="s">
        <v>7</v>
      </c>
      <c r="D32" s="2" t="s">
        <v>16</v>
      </c>
      <c r="E32" s="2" t="s">
        <v>9</v>
      </c>
      <c r="F32" s="2" t="s">
        <v>9</v>
      </c>
      <c r="G32" s="2" t="s">
        <v>10</v>
      </c>
      <c r="H32" s="5" t="s">
        <v>18</v>
      </c>
      <c r="I32" s="3" t="s">
        <v>18</v>
      </c>
      <c r="J32" s="4" t="s">
        <v>10</v>
      </c>
      <c r="K32" s="5" t="s">
        <v>22</v>
      </c>
      <c r="L32" s="3" t="s">
        <v>23</v>
      </c>
      <c r="M32" s="3" t="s">
        <v>23</v>
      </c>
      <c r="N32" s="15" t="s">
        <v>84</v>
      </c>
      <c r="O32" s="21">
        <v>0.5</v>
      </c>
      <c r="P32" s="11">
        <v>0.5</v>
      </c>
      <c r="Q32" s="10">
        <v>0.42</v>
      </c>
      <c r="R32" s="10">
        <v>0.53</v>
      </c>
      <c r="S32">
        <v>4</v>
      </c>
      <c r="U32" s="25">
        <f t="shared" si="0"/>
        <v>-0.11000000000000004</v>
      </c>
    </row>
    <row r="33" spans="1:21" ht="15" thickBot="1" x14ac:dyDescent="0.2">
      <c r="B33" t="s">
        <v>53</v>
      </c>
      <c r="C33" s="2" t="s">
        <v>7</v>
      </c>
      <c r="D33" s="4" t="s">
        <v>16</v>
      </c>
      <c r="E33" s="2" t="s">
        <v>9</v>
      </c>
      <c r="F33" s="2" t="s">
        <v>9</v>
      </c>
      <c r="G33" s="4" t="s">
        <v>10</v>
      </c>
      <c r="H33" s="3" t="s">
        <v>18</v>
      </c>
      <c r="I33" s="3" t="s">
        <v>18</v>
      </c>
      <c r="J33" s="5" t="s">
        <v>21</v>
      </c>
      <c r="K33" s="4" t="s">
        <v>10</v>
      </c>
      <c r="L33" s="3" t="s">
        <v>23</v>
      </c>
      <c r="M33" s="3" t="s">
        <v>23</v>
      </c>
      <c r="N33" s="13" t="s">
        <v>84</v>
      </c>
      <c r="O33" s="21">
        <v>0.5</v>
      </c>
      <c r="P33" s="11">
        <v>0.5</v>
      </c>
      <c r="Q33" s="10">
        <v>0.39</v>
      </c>
      <c r="R33" s="10">
        <v>0.53</v>
      </c>
      <c r="S33">
        <v>5</v>
      </c>
      <c r="U33" s="25">
        <f t="shared" si="0"/>
        <v>-0.14000000000000001</v>
      </c>
    </row>
    <row r="34" spans="1:21" ht="15" thickBot="1" x14ac:dyDescent="0.2">
      <c r="A34" s="22"/>
      <c r="B34" t="s">
        <v>20</v>
      </c>
      <c r="C34" s="2" t="s">
        <v>7</v>
      </c>
      <c r="D34" s="4" t="s">
        <v>16</v>
      </c>
      <c r="E34" s="2" t="s">
        <v>9</v>
      </c>
      <c r="F34" s="2" t="s">
        <v>9</v>
      </c>
      <c r="G34" s="4" t="s">
        <v>10</v>
      </c>
      <c r="H34" s="3" t="s">
        <v>18</v>
      </c>
      <c r="I34" s="3" t="s">
        <v>18</v>
      </c>
      <c r="J34" s="13" t="s">
        <v>80</v>
      </c>
      <c r="K34" s="3" t="s">
        <v>22</v>
      </c>
      <c r="L34" s="3" t="s">
        <v>23</v>
      </c>
      <c r="M34" s="3" t="s">
        <v>23</v>
      </c>
      <c r="N34" s="3" t="s">
        <v>18</v>
      </c>
      <c r="O34" s="11">
        <v>0.41666666666666669</v>
      </c>
      <c r="P34" s="11">
        <v>0.58333333333333337</v>
      </c>
      <c r="Q34" s="10">
        <v>0.32</v>
      </c>
      <c r="R34" s="10">
        <v>0.62</v>
      </c>
      <c r="S34">
        <v>55</v>
      </c>
      <c r="U34" s="25">
        <f t="shared" si="0"/>
        <v>-0.3</v>
      </c>
    </row>
    <row r="35" spans="1:21" ht="15" thickBot="1" x14ac:dyDescent="0.2">
      <c r="A35" s="22"/>
      <c r="B35" t="s">
        <v>25</v>
      </c>
      <c r="C35" s="2" t="s">
        <v>7</v>
      </c>
      <c r="D35" s="2" t="s">
        <v>16</v>
      </c>
      <c r="E35" s="2" t="s">
        <v>9</v>
      </c>
      <c r="F35" s="2" t="s">
        <v>9</v>
      </c>
      <c r="G35" s="2" t="s">
        <v>10</v>
      </c>
      <c r="H35" s="3" t="s">
        <v>18</v>
      </c>
      <c r="I35" s="3" t="s">
        <v>18</v>
      </c>
      <c r="J35" s="13" t="s">
        <v>78</v>
      </c>
      <c r="K35" s="3" t="s">
        <v>22</v>
      </c>
      <c r="L35" s="3" t="s">
        <v>23</v>
      </c>
      <c r="M35" s="3" t="s">
        <v>23</v>
      </c>
      <c r="N35" s="3" t="s">
        <v>18</v>
      </c>
      <c r="O35" s="11">
        <v>0.41666666666666669</v>
      </c>
      <c r="P35" s="11">
        <v>0.58333333333333337</v>
      </c>
      <c r="Q35" s="10">
        <v>0.34</v>
      </c>
      <c r="R35" s="10">
        <v>0.64</v>
      </c>
      <c r="S35">
        <v>7</v>
      </c>
      <c r="U35" s="25">
        <f t="shared" si="0"/>
        <v>-0.3</v>
      </c>
    </row>
    <row r="36" spans="1:21" ht="15" thickBot="1" x14ac:dyDescent="0.2">
      <c r="A36" s="22"/>
      <c r="B36" t="s">
        <v>35</v>
      </c>
      <c r="C36" s="2" t="s">
        <v>7</v>
      </c>
      <c r="D36" s="4" t="s">
        <v>16</v>
      </c>
      <c r="E36" s="2" t="s">
        <v>9</v>
      </c>
      <c r="F36" s="2" t="s">
        <v>9</v>
      </c>
      <c r="G36" s="4" t="s">
        <v>10</v>
      </c>
      <c r="H36" s="3" t="s">
        <v>18</v>
      </c>
      <c r="I36" s="3" t="s">
        <v>18</v>
      </c>
      <c r="J36" s="3" t="s">
        <v>21</v>
      </c>
      <c r="K36" s="3" t="s">
        <v>22</v>
      </c>
      <c r="L36" s="3" t="s">
        <v>23</v>
      </c>
      <c r="M36" s="3" t="s">
        <v>23</v>
      </c>
      <c r="N36" s="3" t="s">
        <v>18</v>
      </c>
      <c r="O36" s="11">
        <v>0.41666666666666669</v>
      </c>
      <c r="P36" s="11">
        <v>0.58333333333333337</v>
      </c>
      <c r="Q36" s="10">
        <v>0.37</v>
      </c>
      <c r="R36" s="10">
        <v>0.6</v>
      </c>
      <c r="S36">
        <v>20</v>
      </c>
      <c r="U36" s="25">
        <f t="shared" si="0"/>
        <v>-0.22999999999999998</v>
      </c>
    </row>
    <row r="37" spans="1:21" ht="43.5" thickBot="1" x14ac:dyDescent="0.2">
      <c r="A37" s="22"/>
      <c r="B37" s="29" t="s">
        <v>41</v>
      </c>
      <c r="C37" s="2" t="s">
        <v>7</v>
      </c>
      <c r="D37" s="4" t="s">
        <v>16</v>
      </c>
      <c r="E37" s="4" t="s">
        <v>9</v>
      </c>
      <c r="F37" s="2" t="s">
        <v>9</v>
      </c>
      <c r="G37" s="2" t="s">
        <v>10</v>
      </c>
      <c r="H37" s="3" t="s">
        <v>18</v>
      </c>
      <c r="I37" s="3" t="s">
        <v>18</v>
      </c>
      <c r="J37" s="3" t="s">
        <v>89</v>
      </c>
      <c r="K37" s="3" t="s">
        <v>22</v>
      </c>
      <c r="L37" s="3" t="s">
        <v>23</v>
      </c>
      <c r="M37" s="3" t="s">
        <v>23</v>
      </c>
      <c r="N37" s="5" t="s">
        <v>90</v>
      </c>
      <c r="O37" s="19">
        <v>0.41666666666666669</v>
      </c>
      <c r="P37" s="17">
        <v>0.58333333333333337</v>
      </c>
      <c r="Q37" s="24" t="s">
        <v>104</v>
      </c>
      <c r="R37" s="24" t="s">
        <v>103</v>
      </c>
      <c r="S37">
        <v>4</v>
      </c>
      <c r="T37" s="23" t="s">
        <v>105</v>
      </c>
      <c r="U37" s="31" t="s">
        <v>107</v>
      </c>
    </row>
    <row r="38" spans="1:21" ht="15" thickBot="1" x14ac:dyDescent="0.2">
      <c r="A38" s="22"/>
      <c r="B38" t="s">
        <v>44</v>
      </c>
      <c r="C38" s="2" t="s">
        <v>7</v>
      </c>
      <c r="D38" s="2" t="s">
        <v>16</v>
      </c>
      <c r="E38" s="2" t="s">
        <v>9</v>
      </c>
      <c r="F38" s="2" t="s">
        <v>9</v>
      </c>
      <c r="G38" s="2" t="s">
        <v>10</v>
      </c>
      <c r="H38" s="3" t="s">
        <v>18</v>
      </c>
      <c r="I38" s="3" t="s">
        <v>18</v>
      </c>
      <c r="J38" s="3" t="s">
        <v>21</v>
      </c>
      <c r="K38" s="5" t="s">
        <v>22</v>
      </c>
      <c r="L38" s="3" t="s">
        <v>23</v>
      </c>
      <c r="M38" s="3" t="s">
        <v>23</v>
      </c>
      <c r="N38" s="4" t="s">
        <v>14</v>
      </c>
      <c r="O38" s="11">
        <v>0.41666666666666669</v>
      </c>
      <c r="P38" s="11">
        <v>0.58333333333333337</v>
      </c>
      <c r="Q38" s="10">
        <v>0.44</v>
      </c>
      <c r="R38" s="10">
        <v>0.51</v>
      </c>
      <c r="S38">
        <v>16</v>
      </c>
      <c r="U38" s="25">
        <f t="shared" ref="U38:U52" si="1">Q38-R38</f>
        <v>-7.0000000000000007E-2</v>
      </c>
    </row>
    <row r="39" spans="1:21" ht="15" thickBot="1" x14ac:dyDescent="0.2">
      <c r="A39" s="22"/>
      <c r="B39" t="s">
        <v>52</v>
      </c>
      <c r="C39" s="2" t="s">
        <v>7</v>
      </c>
      <c r="D39" s="4" t="s">
        <v>16</v>
      </c>
      <c r="E39" s="2" t="s">
        <v>9</v>
      </c>
      <c r="F39" s="2" t="s">
        <v>9</v>
      </c>
      <c r="G39" s="2" t="s">
        <v>10</v>
      </c>
      <c r="H39" s="5" t="s">
        <v>18</v>
      </c>
      <c r="I39" s="3" t="s">
        <v>18</v>
      </c>
      <c r="J39" s="3" t="s">
        <v>21</v>
      </c>
      <c r="K39" s="3" t="s">
        <v>22</v>
      </c>
      <c r="L39" s="3" t="s">
        <v>23</v>
      </c>
      <c r="M39" s="3" t="s">
        <v>23</v>
      </c>
      <c r="N39" s="3" t="s">
        <v>18</v>
      </c>
      <c r="O39" s="11">
        <v>0.41666666666666669</v>
      </c>
      <c r="P39" s="11">
        <v>0.58333333333333337</v>
      </c>
      <c r="Q39" s="10">
        <v>0.37</v>
      </c>
      <c r="R39" s="10">
        <v>0.56999999999999995</v>
      </c>
      <c r="S39">
        <v>14</v>
      </c>
      <c r="U39" s="25">
        <f t="shared" si="1"/>
        <v>-0.19999999999999996</v>
      </c>
    </row>
    <row r="40" spans="1:21" ht="15" thickBot="1" x14ac:dyDescent="0.2">
      <c r="A40" s="22"/>
      <c r="B40" t="s">
        <v>60</v>
      </c>
      <c r="C40" s="2" t="s">
        <v>7</v>
      </c>
      <c r="D40" s="5" t="s">
        <v>8</v>
      </c>
      <c r="E40" s="2" t="s">
        <v>9</v>
      </c>
      <c r="F40" s="2" t="s">
        <v>9</v>
      </c>
      <c r="G40" s="4" t="s">
        <v>10</v>
      </c>
      <c r="H40" s="3" t="s">
        <v>18</v>
      </c>
      <c r="I40" s="3" t="s">
        <v>18</v>
      </c>
      <c r="J40" s="5" t="s">
        <v>21</v>
      </c>
      <c r="K40" s="5" t="s">
        <v>22</v>
      </c>
      <c r="L40" s="13" t="s">
        <v>86</v>
      </c>
      <c r="M40" s="3" t="s">
        <v>23</v>
      </c>
      <c r="N40" s="4" t="s">
        <v>14</v>
      </c>
      <c r="O40" s="21">
        <v>0.41666666666666669</v>
      </c>
      <c r="P40" s="11">
        <v>0.58333333333333337</v>
      </c>
      <c r="Q40" s="10">
        <v>0.45</v>
      </c>
      <c r="R40" s="10">
        <v>0.51</v>
      </c>
      <c r="S40">
        <v>20</v>
      </c>
      <c r="U40" s="25">
        <f t="shared" si="1"/>
        <v>-0.06</v>
      </c>
    </row>
    <row r="41" spans="1:21" ht="15" thickBot="1" x14ac:dyDescent="0.2">
      <c r="A41" s="22"/>
      <c r="B41" t="s">
        <v>67</v>
      </c>
      <c r="C41" s="2" t="s">
        <v>7</v>
      </c>
      <c r="D41" s="2" t="s">
        <v>16</v>
      </c>
      <c r="E41" s="2" t="s">
        <v>9</v>
      </c>
      <c r="F41" s="2" t="s">
        <v>9</v>
      </c>
      <c r="G41" s="4" t="s">
        <v>10</v>
      </c>
      <c r="H41" s="3" t="s">
        <v>18</v>
      </c>
      <c r="I41" s="3" t="s">
        <v>18</v>
      </c>
      <c r="J41" s="3" t="s">
        <v>21</v>
      </c>
      <c r="K41" s="3" t="s">
        <v>22</v>
      </c>
      <c r="L41" s="3" t="s">
        <v>23</v>
      </c>
      <c r="M41" s="3" t="s">
        <v>23</v>
      </c>
      <c r="N41" s="3" t="s">
        <v>18</v>
      </c>
      <c r="O41" s="11">
        <v>0.41666666666666669</v>
      </c>
      <c r="P41" s="11">
        <v>0.58333333333333337</v>
      </c>
      <c r="Q41" s="10">
        <v>0.32</v>
      </c>
      <c r="R41" s="10">
        <v>0.67</v>
      </c>
      <c r="S41">
        <v>3</v>
      </c>
      <c r="U41" s="25">
        <f t="shared" si="1"/>
        <v>-0.35000000000000003</v>
      </c>
    </row>
    <row r="42" spans="1:21" ht="15" thickBot="1" x14ac:dyDescent="0.2">
      <c r="A42" s="22"/>
      <c r="B42" t="s">
        <v>26</v>
      </c>
      <c r="C42" s="2" t="s">
        <v>7</v>
      </c>
      <c r="D42" s="3" t="s">
        <v>8</v>
      </c>
      <c r="E42" s="4" t="s">
        <v>9</v>
      </c>
      <c r="F42" s="2" t="s">
        <v>9</v>
      </c>
      <c r="G42" s="2" t="s">
        <v>10</v>
      </c>
      <c r="H42" s="3" t="s">
        <v>18</v>
      </c>
      <c r="I42" s="3" t="s">
        <v>18</v>
      </c>
      <c r="J42" s="3" t="s">
        <v>21</v>
      </c>
      <c r="K42" s="3" t="s">
        <v>22</v>
      </c>
      <c r="L42" s="3" t="s">
        <v>23</v>
      </c>
      <c r="M42" s="3" t="s">
        <v>23</v>
      </c>
      <c r="N42" s="3" t="s">
        <v>18</v>
      </c>
      <c r="O42" s="11">
        <v>0.33333333333333331</v>
      </c>
      <c r="P42" s="11">
        <v>0.66666666666666663</v>
      </c>
      <c r="Q42" s="10">
        <v>0.33</v>
      </c>
      <c r="R42" s="10">
        <v>0.54</v>
      </c>
      <c r="S42">
        <v>3</v>
      </c>
      <c r="U42" s="25">
        <f t="shared" si="1"/>
        <v>-0.21000000000000002</v>
      </c>
    </row>
    <row r="43" spans="1:21" ht="15" thickBot="1" x14ac:dyDescent="0.2">
      <c r="A43" s="22"/>
      <c r="B43" t="s">
        <v>59</v>
      </c>
      <c r="C43" s="2" t="s">
        <v>7</v>
      </c>
      <c r="D43" s="4" t="s">
        <v>16</v>
      </c>
      <c r="E43" s="2" t="s">
        <v>9</v>
      </c>
      <c r="F43" s="2" t="s">
        <v>9</v>
      </c>
      <c r="G43" s="5" t="s">
        <v>30</v>
      </c>
      <c r="H43" s="3" t="s">
        <v>18</v>
      </c>
      <c r="I43" s="3" t="s">
        <v>18</v>
      </c>
      <c r="J43" s="5" t="s">
        <v>21</v>
      </c>
      <c r="K43" s="5" t="s">
        <v>22</v>
      </c>
      <c r="L43" s="3" t="s">
        <v>23</v>
      </c>
      <c r="M43" s="3" t="s">
        <v>23</v>
      </c>
      <c r="N43" s="3" t="s">
        <v>18</v>
      </c>
      <c r="O43" s="11">
        <v>0.33333333333333331</v>
      </c>
      <c r="P43" s="11">
        <v>0.66666666666666663</v>
      </c>
      <c r="Q43" s="10">
        <v>0.38</v>
      </c>
      <c r="R43" s="10">
        <v>0.6</v>
      </c>
      <c r="S43">
        <v>7</v>
      </c>
      <c r="U43" s="25">
        <f t="shared" si="1"/>
        <v>-0.21999999999999997</v>
      </c>
    </row>
    <row r="44" spans="1:21" ht="15" thickBot="1" x14ac:dyDescent="0.2">
      <c r="A44" s="22"/>
      <c r="B44" t="s">
        <v>71</v>
      </c>
      <c r="C44" s="2" t="s">
        <v>7</v>
      </c>
      <c r="D44" s="5" t="s">
        <v>8</v>
      </c>
      <c r="E44" s="4" t="s">
        <v>9</v>
      </c>
      <c r="F44" s="2" t="s">
        <v>9</v>
      </c>
      <c r="G44" s="5" t="s">
        <v>30</v>
      </c>
      <c r="H44" s="5" t="s">
        <v>18</v>
      </c>
      <c r="I44" s="3" t="s">
        <v>18</v>
      </c>
      <c r="J44" s="5" t="s">
        <v>21</v>
      </c>
      <c r="K44" s="5" t="s">
        <v>22</v>
      </c>
      <c r="L44" s="3" t="s">
        <v>23</v>
      </c>
      <c r="M44" s="3" t="s">
        <v>23</v>
      </c>
      <c r="N44" s="12" t="s">
        <v>75</v>
      </c>
      <c r="O44" s="11">
        <v>0.33333333333333331</v>
      </c>
      <c r="P44" s="11">
        <v>0.66666666666666663</v>
      </c>
      <c r="Q44" s="10">
        <v>0.44</v>
      </c>
      <c r="R44" s="10">
        <v>0.52</v>
      </c>
      <c r="S44">
        <v>10</v>
      </c>
      <c r="U44" s="25">
        <f t="shared" si="1"/>
        <v>-8.0000000000000016E-2</v>
      </c>
    </row>
    <row r="45" spans="1:21" ht="15" thickBot="1" x14ac:dyDescent="0.2">
      <c r="A45" s="22"/>
      <c r="B45" t="s">
        <v>42</v>
      </c>
      <c r="C45" s="2" t="s">
        <v>7</v>
      </c>
      <c r="D45" s="3" t="s">
        <v>8</v>
      </c>
      <c r="E45" s="5" t="s">
        <v>8</v>
      </c>
      <c r="F45" s="2" t="s">
        <v>9</v>
      </c>
      <c r="G45" s="4" t="s">
        <v>10</v>
      </c>
      <c r="H45" s="3" t="s">
        <v>18</v>
      </c>
      <c r="I45" s="3" t="s">
        <v>18</v>
      </c>
      <c r="J45" s="3" t="s">
        <v>21</v>
      </c>
      <c r="K45" s="3" t="s">
        <v>22</v>
      </c>
      <c r="L45" s="3" t="s">
        <v>23</v>
      </c>
      <c r="M45" s="3" t="s">
        <v>23</v>
      </c>
      <c r="N45" s="3" t="s">
        <v>18</v>
      </c>
      <c r="O45" s="11">
        <v>0.25</v>
      </c>
      <c r="P45" s="11">
        <v>0.75</v>
      </c>
      <c r="Q45" s="10">
        <v>0.32</v>
      </c>
      <c r="R45" s="10">
        <v>0.6</v>
      </c>
      <c r="S45">
        <v>10</v>
      </c>
      <c r="U45" s="25">
        <f t="shared" si="1"/>
        <v>-0.27999999999999997</v>
      </c>
    </row>
    <row r="46" spans="1:21" ht="15" thickBot="1" x14ac:dyDescent="0.2">
      <c r="A46" s="22"/>
      <c r="B46" t="s">
        <v>54</v>
      </c>
      <c r="C46" s="2" t="s">
        <v>7</v>
      </c>
      <c r="D46" s="5" t="s">
        <v>8</v>
      </c>
      <c r="E46" s="4" t="s">
        <v>9</v>
      </c>
      <c r="F46" s="2" t="s">
        <v>9</v>
      </c>
      <c r="G46" s="5" t="s">
        <v>30</v>
      </c>
      <c r="H46" s="3" t="s">
        <v>18</v>
      </c>
      <c r="I46" s="3" t="s">
        <v>18</v>
      </c>
      <c r="J46" s="3" t="s">
        <v>21</v>
      </c>
      <c r="K46" s="3" t="s">
        <v>22</v>
      </c>
      <c r="L46" s="3" t="s">
        <v>23</v>
      </c>
      <c r="M46" s="3" t="s">
        <v>23</v>
      </c>
      <c r="N46" s="3" t="s">
        <v>18</v>
      </c>
      <c r="O46" s="11">
        <v>0.25</v>
      </c>
      <c r="P46" s="11">
        <v>0.75</v>
      </c>
      <c r="Q46" s="10">
        <v>0.28999999999999998</v>
      </c>
      <c r="R46" s="10">
        <v>0.61</v>
      </c>
      <c r="S46">
        <v>29</v>
      </c>
      <c r="U46" s="25">
        <f t="shared" si="1"/>
        <v>-0.32</v>
      </c>
    </row>
    <row r="47" spans="1:21" ht="15" thickBot="1" x14ac:dyDescent="0.2">
      <c r="A47" s="22"/>
      <c r="B47" t="s">
        <v>69</v>
      </c>
      <c r="C47" s="2" t="s">
        <v>7</v>
      </c>
      <c r="D47" s="4" t="s">
        <v>16</v>
      </c>
      <c r="E47" s="2" t="s">
        <v>9</v>
      </c>
      <c r="F47" s="2" t="s">
        <v>9</v>
      </c>
      <c r="G47" s="5" t="s">
        <v>30</v>
      </c>
      <c r="H47" s="3" t="s">
        <v>18</v>
      </c>
      <c r="I47" s="3" t="s">
        <v>18</v>
      </c>
      <c r="J47" s="3" t="s">
        <v>21</v>
      </c>
      <c r="K47" s="3" t="s">
        <v>22</v>
      </c>
      <c r="L47" s="3" t="s">
        <v>23</v>
      </c>
      <c r="M47" s="3" t="s">
        <v>23</v>
      </c>
      <c r="N47" s="3" t="s">
        <v>18</v>
      </c>
      <c r="O47" s="11">
        <v>0.16666666666666666</v>
      </c>
      <c r="P47" s="11">
        <v>0.83333333333333337</v>
      </c>
      <c r="Q47" s="10">
        <v>0.36</v>
      </c>
      <c r="R47" s="10">
        <v>0.57999999999999996</v>
      </c>
      <c r="S47">
        <v>12</v>
      </c>
      <c r="U47" s="25">
        <f t="shared" si="1"/>
        <v>-0.21999999999999997</v>
      </c>
    </row>
    <row r="48" spans="1:21" ht="15" thickBot="1" x14ac:dyDescent="0.2">
      <c r="A48" s="22"/>
      <c r="B48" t="s">
        <v>43</v>
      </c>
      <c r="C48" s="3" t="s">
        <v>28</v>
      </c>
      <c r="D48" s="3" t="s">
        <v>8</v>
      </c>
      <c r="E48" s="4" t="s">
        <v>9</v>
      </c>
      <c r="F48" s="4" t="s">
        <v>9</v>
      </c>
      <c r="G48" s="3" t="s">
        <v>30</v>
      </c>
      <c r="H48" s="3" t="s">
        <v>18</v>
      </c>
      <c r="I48" s="3" t="s">
        <v>18</v>
      </c>
      <c r="J48" s="3" t="s">
        <v>21</v>
      </c>
      <c r="K48" s="3" t="s">
        <v>22</v>
      </c>
      <c r="L48" s="3" t="s">
        <v>23</v>
      </c>
      <c r="M48" s="3" t="s">
        <v>23</v>
      </c>
      <c r="N48" s="13" t="s">
        <v>84</v>
      </c>
      <c r="O48" s="11">
        <v>0.16666666666666666</v>
      </c>
      <c r="P48" s="11">
        <v>0.83333333333333337</v>
      </c>
      <c r="Q48" s="10">
        <v>0.28999999999999998</v>
      </c>
      <c r="R48" s="10">
        <v>0.67</v>
      </c>
      <c r="S48">
        <v>11</v>
      </c>
      <c r="U48" s="25">
        <f t="shared" si="1"/>
        <v>-0.38000000000000006</v>
      </c>
    </row>
    <row r="49" spans="1:21" ht="15" thickBot="1" x14ac:dyDescent="0.2">
      <c r="A49" s="22"/>
      <c r="B49" t="s">
        <v>61</v>
      </c>
      <c r="C49" s="2" t="s">
        <v>7</v>
      </c>
      <c r="D49" s="3" t="s">
        <v>8</v>
      </c>
      <c r="E49" s="3" t="s">
        <v>8</v>
      </c>
      <c r="F49" s="4" t="s">
        <v>9</v>
      </c>
      <c r="G49" s="3" t="s">
        <v>30</v>
      </c>
      <c r="H49" s="3" t="s">
        <v>18</v>
      </c>
      <c r="I49" s="3" t="s">
        <v>18</v>
      </c>
      <c r="J49" s="3" t="s">
        <v>21</v>
      </c>
      <c r="K49" s="3" t="s">
        <v>22</v>
      </c>
      <c r="L49" s="3" t="s">
        <v>23</v>
      </c>
      <c r="M49" s="3" t="s">
        <v>23</v>
      </c>
      <c r="N49" s="3" t="s">
        <v>18</v>
      </c>
      <c r="O49" s="11">
        <v>0.16666666666666666</v>
      </c>
      <c r="P49" s="11">
        <v>0.83333333333333337</v>
      </c>
      <c r="Q49" s="10">
        <v>0.31</v>
      </c>
      <c r="R49" s="10">
        <v>0.68</v>
      </c>
      <c r="S49">
        <v>4</v>
      </c>
      <c r="U49" s="25">
        <f t="shared" si="1"/>
        <v>-0.37000000000000005</v>
      </c>
    </row>
    <row r="50" spans="1:21" ht="15" thickBot="1" x14ac:dyDescent="0.2">
      <c r="A50" s="22"/>
      <c r="B50" t="s">
        <v>33</v>
      </c>
      <c r="C50" s="2" t="s">
        <v>7</v>
      </c>
      <c r="D50" s="5" t="s">
        <v>8</v>
      </c>
      <c r="E50" s="5" t="s">
        <v>8</v>
      </c>
      <c r="F50" s="2" t="s">
        <v>9</v>
      </c>
      <c r="G50" s="3" t="s">
        <v>30</v>
      </c>
      <c r="H50" s="3" t="s">
        <v>18</v>
      </c>
      <c r="I50" s="3" t="s">
        <v>18</v>
      </c>
      <c r="J50" s="3" t="s">
        <v>21</v>
      </c>
      <c r="K50" s="3" t="s">
        <v>22</v>
      </c>
      <c r="L50" s="3" t="s">
        <v>23</v>
      </c>
      <c r="M50" s="3" t="s">
        <v>23</v>
      </c>
      <c r="N50" s="3" t="s">
        <v>18</v>
      </c>
      <c r="O50" s="11">
        <v>8.3333333333333329E-2</v>
      </c>
      <c r="P50" s="11">
        <v>0.91666666666666663</v>
      </c>
      <c r="Q50" s="10">
        <v>0.28000000000000003</v>
      </c>
      <c r="R50" s="10">
        <v>0.61</v>
      </c>
      <c r="S50">
        <v>4</v>
      </c>
      <c r="U50" s="25">
        <f t="shared" si="1"/>
        <v>-0.32999999999999996</v>
      </c>
    </row>
    <row r="51" spans="1:21" ht="15" thickBot="1" x14ac:dyDescent="0.2">
      <c r="A51" s="22"/>
      <c r="B51" s="29" t="s">
        <v>45</v>
      </c>
      <c r="C51" s="2" t="s">
        <v>7</v>
      </c>
      <c r="D51" s="3" t="s">
        <v>8</v>
      </c>
      <c r="E51" s="5" t="s">
        <v>8</v>
      </c>
      <c r="F51" s="5" t="s">
        <v>29</v>
      </c>
      <c r="G51" s="3" t="s">
        <v>30</v>
      </c>
      <c r="H51" s="3" t="s">
        <v>18</v>
      </c>
      <c r="I51" s="3" t="s">
        <v>18</v>
      </c>
      <c r="J51" s="15" t="s">
        <v>78</v>
      </c>
      <c r="K51" s="5" t="s">
        <v>22</v>
      </c>
      <c r="L51" s="3" t="s">
        <v>23</v>
      </c>
      <c r="M51" s="3" t="s">
        <v>23</v>
      </c>
      <c r="N51" s="5" t="s">
        <v>18</v>
      </c>
      <c r="O51" s="11">
        <v>0</v>
      </c>
      <c r="P51" s="11">
        <v>1</v>
      </c>
      <c r="Q51" s="10">
        <v>0.42</v>
      </c>
      <c r="R51" s="10">
        <v>0.51</v>
      </c>
      <c r="S51">
        <v>10</v>
      </c>
      <c r="U51" s="25">
        <f t="shared" si="1"/>
        <v>-9.0000000000000024E-2</v>
      </c>
    </row>
    <row r="52" spans="1:21" ht="15" thickBot="1" x14ac:dyDescent="0.2">
      <c r="A52" s="22"/>
      <c r="B52" s="29" t="s">
        <v>27</v>
      </c>
      <c r="C52" s="3" t="s">
        <v>28</v>
      </c>
      <c r="D52" s="3" t="s">
        <v>8</v>
      </c>
      <c r="E52" s="3" t="s">
        <v>8</v>
      </c>
      <c r="F52" s="3" t="s">
        <v>29</v>
      </c>
      <c r="G52" s="3" t="s">
        <v>30</v>
      </c>
      <c r="H52" s="3" t="s">
        <v>18</v>
      </c>
      <c r="I52" s="3" t="s">
        <v>18</v>
      </c>
      <c r="J52" s="13" t="s">
        <v>77</v>
      </c>
      <c r="K52" s="3" t="s">
        <v>22</v>
      </c>
      <c r="L52" s="3" t="s">
        <v>23</v>
      </c>
      <c r="M52" s="3" t="s">
        <v>23</v>
      </c>
      <c r="N52" s="13" t="s">
        <v>76</v>
      </c>
      <c r="O52" s="11">
        <v>0</v>
      </c>
      <c r="P52" s="11">
        <v>1</v>
      </c>
      <c r="Q52" s="10">
        <v>0.1</v>
      </c>
      <c r="R52" s="10">
        <v>0.88</v>
      </c>
      <c r="S52">
        <v>3</v>
      </c>
      <c r="U52" s="25">
        <f t="shared" si="1"/>
        <v>-0.78</v>
      </c>
    </row>
    <row r="53" spans="1:21" ht="15.75" thickBot="1" x14ac:dyDescent="0.2">
      <c r="A53" s="22"/>
      <c r="B53" s="2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</sheetData>
  <sortState ref="B1:U53">
    <sortCondition descending="1" ref="O1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Z54"/>
  <sheetViews>
    <sheetView tabSelected="1" zoomScale="85" zoomScaleNormal="85" workbookViewId="0">
      <pane xSplit="2" ySplit="1" topLeftCell="M26" activePane="bottomRight" state="frozen"/>
      <selection pane="topRight" activeCell="C1" sqref="C1"/>
      <selection pane="bottomLeft" activeCell="A2" sqref="A2"/>
      <selection pane="bottomRight" activeCell="W6" sqref="W6"/>
    </sheetView>
  </sheetViews>
  <sheetFormatPr defaultRowHeight="13.5" x14ac:dyDescent="0.15"/>
  <cols>
    <col min="2" max="2" width="24.5" customWidth="1"/>
    <col min="3" max="3" width="18.75" customWidth="1"/>
    <col min="4" max="4" width="18.5" customWidth="1"/>
    <col min="5" max="5" width="15.625" customWidth="1"/>
    <col min="6" max="6" width="18.5" customWidth="1"/>
    <col min="7" max="7" width="20.25" customWidth="1"/>
    <col min="10" max="10" width="18.25" customWidth="1"/>
    <col min="12" max="12" width="22.25" customWidth="1"/>
    <col min="14" max="14" width="22.625" customWidth="1"/>
    <col min="15" max="15" width="4.375" customWidth="1"/>
    <col min="16" max="16" width="4.25" customWidth="1"/>
    <col min="17" max="17" width="14.5" customWidth="1"/>
    <col min="18" max="18" width="15.25" customWidth="1"/>
    <col min="21" max="21" width="11.375" customWidth="1"/>
    <col min="22" max="22" width="12.125" customWidth="1"/>
    <col min="26" max="26" width="36.75" style="43" customWidth="1"/>
  </cols>
  <sheetData>
    <row r="1" spans="1:26" ht="68.25" thickBot="1" x14ac:dyDescent="0.2">
      <c r="B1" s="9" t="s">
        <v>4</v>
      </c>
      <c r="C1">
        <v>1972</v>
      </c>
      <c r="D1">
        <v>1976</v>
      </c>
      <c r="E1">
        <v>1980</v>
      </c>
      <c r="F1">
        <v>1984</v>
      </c>
      <c r="G1">
        <v>1988</v>
      </c>
      <c r="H1">
        <v>1992</v>
      </c>
      <c r="I1">
        <v>1996</v>
      </c>
      <c r="J1">
        <v>2000</v>
      </c>
      <c r="K1">
        <v>2004</v>
      </c>
      <c r="L1">
        <v>2008</v>
      </c>
      <c r="M1">
        <v>2012</v>
      </c>
      <c r="N1">
        <v>2016</v>
      </c>
      <c r="O1" s="11" t="s">
        <v>113</v>
      </c>
      <c r="P1" t="s">
        <v>112</v>
      </c>
      <c r="Q1" s="11" t="s">
        <v>115</v>
      </c>
      <c r="R1" s="11" t="s">
        <v>114</v>
      </c>
      <c r="S1" s="10" t="s">
        <v>93</v>
      </c>
      <c r="T1" s="10"/>
      <c r="U1" t="s">
        <v>94</v>
      </c>
      <c r="V1" t="s">
        <v>127</v>
      </c>
      <c r="W1" s="34" t="s">
        <v>168</v>
      </c>
      <c r="X1" s="34" t="s">
        <v>170</v>
      </c>
      <c r="Y1" s="34" t="s">
        <v>169</v>
      </c>
      <c r="Z1" s="44" t="s">
        <v>146</v>
      </c>
    </row>
    <row r="2" spans="1:26" ht="15.75" thickBot="1" x14ac:dyDescent="0.2">
      <c r="B2" s="28"/>
      <c r="O2" s="11"/>
      <c r="Q2" s="11"/>
      <c r="R2" s="11"/>
      <c r="S2" s="10" t="s">
        <v>128</v>
      </c>
      <c r="T2" s="10" t="s">
        <v>129</v>
      </c>
    </row>
    <row r="3" spans="1:26" ht="15" thickBot="1" x14ac:dyDescent="0.2">
      <c r="A3" s="70" t="s">
        <v>123</v>
      </c>
      <c r="B3" t="s">
        <v>27</v>
      </c>
      <c r="C3" s="3" t="s">
        <v>28</v>
      </c>
      <c r="D3" s="3" t="s">
        <v>8</v>
      </c>
      <c r="E3" s="3" t="s">
        <v>8</v>
      </c>
      <c r="F3" s="3" t="s">
        <v>29</v>
      </c>
      <c r="G3" s="3" t="s">
        <v>30</v>
      </c>
      <c r="H3" s="3" t="s">
        <v>18</v>
      </c>
      <c r="I3" s="3" t="s">
        <v>18</v>
      </c>
      <c r="J3" s="3" t="s">
        <v>21</v>
      </c>
      <c r="K3" s="3" t="s">
        <v>22</v>
      </c>
      <c r="L3" s="3" t="s">
        <v>23</v>
      </c>
      <c r="M3" s="3" t="s">
        <v>23</v>
      </c>
      <c r="N3" s="3" t="s">
        <v>18</v>
      </c>
      <c r="O3">
        <f t="shared" ref="O3:O34" si="0">12-P3</f>
        <v>12</v>
      </c>
      <c r="P3">
        <v>0</v>
      </c>
      <c r="Q3">
        <f t="shared" ref="Q3:Q34" si="1">O3/12</f>
        <v>1</v>
      </c>
      <c r="R3">
        <f t="shared" ref="R3:R34" si="2">P3/12</f>
        <v>0</v>
      </c>
      <c r="S3" s="10">
        <v>0.88</v>
      </c>
      <c r="T3" s="10">
        <v>0.1</v>
      </c>
      <c r="U3">
        <f>VLOOKUP(B3,Sheet5!$F$2:$G$53,2,)</f>
        <v>3</v>
      </c>
      <c r="V3" s="25">
        <f t="shared" ref="V3:V16" si="3">S3-T3</f>
        <v>0.78</v>
      </c>
      <c r="W3">
        <f>IF(V3&gt;=7%, U3, 0)</f>
        <v>3</v>
      </c>
      <c r="X3">
        <f>IF(V3&lt;=-7%, U3, 0)</f>
        <v>0</v>
      </c>
      <c r="Y3">
        <f>IF(AND(W3=0,X3=0),U3,0)</f>
        <v>0</v>
      </c>
    </row>
    <row r="4" spans="1:26" ht="15" thickBot="1" x14ac:dyDescent="0.2">
      <c r="A4" s="70"/>
      <c r="B4" t="s">
        <v>45</v>
      </c>
      <c r="C4" s="2" t="s">
        <v>7</v>
      </c>
      <c r="D4" s="3" t="s">
        <v>8</v>
      </c>
      <c r="E4" s="5" t="s">
        <v>8</v>
      </c>
      <c r="F4" s="5" t="s">
        <v>29</v>
      </c>
      <c r="G4" s="3" t="s">
        <v>30</v>
      </c>
      <c r="H4" s="3" t="s">
        <v>18</v>
      </c>
      <c r="I4" s="3" t="s">
        <v>18</v>
      </c>
      <c r="J4" s="5" t="s">
        <v>21</v>
      </c>
      <c r="K4" s="5" t="s">
        <v>22</v>
      </c>
      <c r="L4" s="3" t="s">
        <v>23</v>
      </c>
      <c r="M4" s="3" t="s">
        <v>23</v>
      </c>
      <c r="N4" s="5" t="s">
        <v>18</v>
      </c>
      <c r="O4">
        <f t="shared" si="0"/>
        <v>11</v>
      </c>
      <c r="P4">
        <v>1</v>
      </c>
      <c r="Q4">
        <f t="shared" si="1"/>
        <v>0.91666666666666663</v>
      </c>
      <c r="R4">
        <f t="shared" si="2"/>
        <v>8.3333333333333329E-2</v>
      </c>
      <c r="S4" s="10">
        <v>0.51</v>
      </c>
      <c r="T4" s="10">
        <v>0.42</v>
      </c>
      <c r="U4">
        <f>VLOOKUP(B4,Sheet5!$F$2:$G$53,2,)</f>
        <v>10</v>
      </c>
      <c r="V4" s="25">
        <f t="shared" si="3"/>
        <v>9.0000000000000024E-2</v>
      </c>
      <c r="W4">
        <f t="shared" ref="W4:W53" si="4">IF(V4&gt;=7%, U4, 0)</f>
        <v>10</v>
      </c>
      <c r="X4">
        <f t="shared" ref="X4:X16" si="5">IF(V4&lt;=-7%, U4, 0)</f>
        <v>0</v>
      </c>
      <c r="Y4">
        <f t="shared" ref="Y4:Y16" si="6">IF(AND(W4=0,X4=0),U4,0)</f>
        <v>0</v>
      </c>
    </row>
    <row r="5" spans="1:26" ht="15" thickBot="1" x14ac:dyDescent="0.2">
      <c r="A5" s="70"/>
      <c r="B5" t="s">
        <v>33</v>
      </c>
      <c r="C5" s="2" t="s">
        <v>7</v>
      </c>
      <c r="D5" s="5" t="s">
        <v>8</v>
      </c>
      <c r="E5" s="5" t="s">
        <v>8</v>
      </c>
      <c r="F5" s="2" t="s">
        <v>9</v>
      </c>
      <c r="G5" s="3" t="s">
        <v>30</v>
      </c>
      <c r="H5" s="3" t="s">
        <v>18</v>
      </c>
      <c r="I5" s="3" t="s">
        <v>18</v>
      </c>
      <c r="J5" s="3" t="s">
        <v>21</v>
      </c>
      <c r="K5" s="3" t="s">
        <v>22</v>
      </c>
      <c r="L5" s="3" t="s">
        <v>23</v>
      </c>
      <c r="M5" s="3" t="s">
        <v>23</v>
      </c>
      <c r="N5" s="3" t="s">
        <v>18</v>
      </c>
      <c r="O5">
        <f t="shared" si="0"/>
        <v>10</v>
      </c>
      <c r="P5">
        <v>2</v>
      </c>
      <c r="Q5">
        <f t="shared" si="1"/>
        <v>0.83333333333333337</v>
      </c>
      <c r="R5">
        <f t="shared" si="2"/>
        <v>0.16666666666666666</v>
      </c>
      <c r="S5" s="10">
        <v>0.61</v>
      </c>
      <c r="T5" s="10">
        <v>0.28000000000000003</v>
      </c>
      <c r="U5">
        <f>VLOOKUP(B5,Sheet5!$F$2:$G$53,2,)</f>
        <v>4</v>
      </c>
      <c r="V5" s="25">
        <f t="shared" si="3"/>
        <v>0.32999999999999996</v>
      </c>
      <c r="W5">
        <f t="shared" si="4"/>
        <v>4</v>
      </c>
      <c r="X5">
        <f t="shared" si="5"/>
        <v>0</v>
      </c>
      <c r="Y5">
        <f t="shared" si="6"/>
        <v>0</v>
      </c>
    </row>
    <row r="6" spans="1:26" ht="15" thickBot="1" x14ac:dyDescent="0.2">
      <c r="A6" s="70"/>
      <c r="B6" t="s">
        <v>43</v>
      </c>
      <c r="C6" s="3" t="s">
        <v>28</v>
      </c>
      <c r="D6" s="3" t="s">
        <v>8</v>
      </c>
      <c r="E6" s="4" t="s">
        <v>9</v>
      </c>
      <c r="F6" s="4" t="s">
        <v>9</v>
      </c>
      <c r="G6" s="3" t="s">
        <v>30</v>
      </c>
      <c r="H6" s="3" t="s">
        <v>18</v>
      </c>
      <c r="I6" s="3" t="s">
        <v>18</v>
      </c>
      <c r="J6" s="3" t="s">
        <v>21</v>
      </c>
      <c r="K6" s="3" t="s">
        <v>22</v>
      </c>
      <c r="L6" s="3" t="s">
        <v>23</v>
      </c>
      <c r="M6" s="3" t="s">
        <v>23</v>
      </c>
      <c r="N6" s="3" t="s">
        <v>18</v>
      </c>
      <c r="O6">
        <f t="shared" si="0"/>
        <v>10</v>
      </c>
      <c r="P6">
        <v>2</v>
      </c>
      <c r="Q6">
        <f t="shared" si="1"/>
        <v>0.83333333333333337</v>
      </c>
      <c r="R6">
        <f t="shared" si="2"/>
        <v>0.16666666666666666</v>
      </c>
      <c r="S6" s="10">
        <v>0.67</v>
      </c>
      <c r="T6" s="10">
        <v>0.28999999999999998</v>
      </c>
      <c r="U6">
        <v>11</v>
      </c>
      <c r="V6" s="25">
        <f t="shared" si="3"/>
        <v>0.38000000000000006</v>
      </c>
      <c r="W6">
        <f t="shared" si="4"/>
        <v>11</v>
      </c>
      <c r="X6">
        <f t="shared" si="5"/>
        <v>0</v>
      </c>
      <c r="Y6">
        <f t="shared" si="6"/>
        <v>0</v>
      </c>
    </row>
    <row r="7" spans="1:26" ht="15" thickBot="1" x14ac:dyDescent="0.2">
      <c r="A7" s="70"/>
      <c r="B7" t="s">
        <v>61</v>
      </c>
      <c r="C7" s="2" t="s">
        <v>7</v>
      </c>
      <c r="D7" s="3" t="s">
        <v>8</v>
      </c>
      <c r="E7" s="3" t="s">
        <v>8</v>
      </c>
      <c r="F7" s="4" t="s">
        <v>9</v>
      </c>
      <c r="G7" s="3" t="s">
        <v>30</v>
      </c>
      <c r="H7" s="3" t="s">
        <v>18</v>
      </c>
      <c r="I7" s="3" t="s">
        <v>18</v>
      </c>
      <c r="J7" s="3" t="s">
        <v>21</v>
      </c>
      <c r="K7" s="3" t="s">
        <v>22</v>
      </c>
      <c r="L7" s="3" t="s">
        <v>23</v>
      </c>
      <c r="M7" s="3" t="s">
        <v>23</v>
      </c>
      <c r="N7" s="3" t="s">
        <v>18</v>
      </c>
      <c r="O7">
        <f t="shared" si="0"/>
        <v>10</v>
      </c>
      <c r="P7">
        <v>2</v>
      </c>
      <c r="Q7">
        <f t="shared" si="1"/>
        <v>0.83333333333333337</v>
      </c>
      <c r="R7">
        <f t="shared" si="2"/>
        <v>0.16666666666666666</v>
      </c>
      <c r="S7" s="10">
        <v>0.68</v>
      </c>
      <c r="T7" s="10">
        <v>0.31</v>
      </c>
      <c r="U7">
        <f>VLOOKUP(B7,Sheet5!$F$2:$G$53,2,)</f>
        <v>4</v>
      </c>
      <c r="V7" s="25">
        <f t="shared" si="3"/>
        <v>0.37000000000000005</v>
      </c>
      <c r="W7">
        <f t="shared" si="4"/>
        <v>4</v>
      </c>
      <c r="X7">
        <f t="shared" si="5"/>
        <v>0</v>
      </c>
      <c r="Y7">
        <f t="shared" si="6"/>
        <v>0</v>
      </c>
    </row>
    <row r="8" spans="1:26" ht="15" thickBot="1" x14ac:dyDescent="0.2">
      <c r="A8" s="70"/>
      <c r="B8" t="s">
        <v>42</v>
      </c>
      <c r="C8" s="2" t="s">
        <v>7</v>
      </c>
      <c r="D8" s="3" t="s">
        <v>8</v>
      </c>
      <c r="E8" s="5" t="s">
        <v>8</v>
      </c>
      <c r="F8" s="2" t="s">
        <v>9</v>
      </c>
      <c r="G8" s="4" t="s">
        <v>10</v>
      </c>
      <c r="H8" s="3" t="s">
        <v>18</v>
      </c>
      <c r="I8" s="3" t="s">
        <v>18</v>
      </c>
      <c r="J8" s="3" t="s">
        <v>21</v>
      </c>
      <c r="K8" s="3" t="s">
        <v>22</v>
      </c>
      <c r="L8" s="3" t="s">
        <v>23</v>
      </c>
      <c r="M8" s="3" t="s">
        <v>23</v>
      </c>
      <c r="N8" s="3" t="s">
        <v>18</v>
      </c>
      <c r="O8">
        <f t="shared" si="0"/>
        <v>9</v>
      </c>
      <c r="P8">
        <v>3</v>
      </c>
      <c r="Q8">
        <f t="shared" si="1"/>
        <v>0.75</v>
      </c>
      <c r="R8">
        <f t="shared" si="2"/>
        <v>0.25</v>
      </c>
      <c r="S8" s="10">
        <v>0.6</v>
      </c>
      <c r="T8" s="10">
        <v>0.32</v>
      </c>
      <c r="U8">
        <f>VLOOKUP(B8,Sheet5!$F$2:$G$53,2,)</f>
        <v>10</v>
      </c>
      <c r="V8" s="25">
        <f t="shared" si="3"/>
        <v>0.27999999999999997</v>
      </c>
      <c r="W8">
        <f t="shared" si="4"/>
        <v>10</v>
      </c>
      <c r="X8">
        <f t="shared" si="5"/>
        <v>0</v>
      </c>
      <c r="Y8">
        <f t="shared" si="6"/>
        <v>0</v>
      </c>
    </row>
    <row r="9" spans="1:26" ht="15" thickBot="1" x14ac:dyDescent="0.2">
      <c r="A9" s="70"/>
      <c r="B9" t="s">
        <v>54</v>
      </c>
      <c r="C9" s="2" t="s">
        <v>7</v>
      </c>
      <c r="D9" s="5" t="s">
        <v>8</v>
      </c>
      <c r="E9" s="4" t="s">
        <v>9</v>
      </c>
      <c r="F9" s="2" t="s">
        <v>9</v>
      </c>
      <c r="G9" s="5" t="s">
        <v>30</v>
      </c>
      <c r="H9" s="3" t="s">
        <v>18</v>
      </c>
      <c r="I9" s="3" t="s">
        <v>18</v>
      </c>
      <c r="J9" s="3" t="s">
        <v>21</v>
      </c>
      <c r="K9" s="3" t="s">
        <v>22</v>
      </c>
      <c r="L9" s="3" t="s">
        <v>23</v>
      </c>
      <c r="M9" s="3" t="s">
        <v>23</v>
      </c>
      <c r="N9" s="3" t="s">
        <v>18</v>
      </c>
      <c r="O9">
        <f t="shared" si="0"/>
        <v>9</v>
      </c>
      <c r="P9">
        <v>3</v>
      </c>
      <c r="Q9">
        <f t="shared" si="1"/>
        <v>0.75</v>
      </c>
      <c r="R9">
        <f t="shared" si="2"/>
        <v>0.25</v>
      </c>
      <c r="S9" s="10">
        <v>0.61</v>
      </c>
      <c r="T9" s="10">
        <v>0.28999999999999998</v>
      </c>
      <c r="U9">
        <v>29</v>
      </c>
      <c r="V9" s="25">
        <f t="shared" si="3"/>
        <v>0.32</v>
      </c>
      <c r="W9">
        <f t="shared" si="4"/>
        <v>29</v>
      </c>
      <c r="X9">
        <f t="shared" si="5"/>
        <v>0</v>
      </c>
      <c r="Y9">
        <f t="shared" si="6"/>
        <v>0</v>
      </c>
    </row>
    <row r="10" spans="1:26" ht="15" thickBot="1" x14ac:dyDescent="0.2">
      <c r="A10" s="70"/>
      <c r="B10" t="s">
        <v>26</v>
      </c>
      <c r="C10" s="2" t="s">
        <v>7</v>
      </c>
      <c r="D10" s="3" t="s">
        <v>8</v>
      </c>
      <c r="E10" s="4" t="s">
        <v>9</v>
      </c>
      <c r="F10" s="2" t="s">
        <v>9</v>
      </c>
      <c r="G10" s="2" t="s">
        <v>10</v>
      </c>
      <c r="H10" s="3" t="s">
        <v>18</v>
      </c>
      <c r="I10" s="3" t="s">
        <v>18</v>
      </c>
      <c r="J10" s="3" t="s">
        <v>21</v>
      </c>
      <c r="K10" s="3" t="s">
        <v>22</v>
      </c>
      <c r="L10" s="3" t="s">
        <v>23</v>
      </c>
      <c r="M10" s="3" t="s">
        <v>23</v>
      </c>
      <c r="N10" s="3" t="s">
        <v>18</v>
      </c>
      <c r="O10">
        <f t="shared" si="0"/>
        <v>8</v>
      </c>
      <c r="P10">
        <v>4</v>
      </c>
      <c r="Q10">
        <f t="shared" si="1"/>
        <v>0.66666666666666663</v>
      </c>
      <c r="R10">
        <f t="shared" si="2"/>
        <v>0.33333333333333331</v>
      </c>
      <c r="S10" s="10">
        <v>0.54</v>
      </c>
      <c r="T10" s="10">
        <v>0.33</v>
      </c>
      <c r="U10">
        <f>VLOOKUP(B10,Sheet5!$F$2:$G$53,2,)</f>
        <v>3</v>
      </c>
      <c r="V10" s="25">
        <f t="shared" si="3"/>
        <v>0.21000000000000002</v>
      </c>
      <c r="W10">
        <f t="shared" si="4"/>
        <v>3</v>
      </c>
      <c r="X10">
        <f t="shared" si="5"/>
        <v>0</v>
      </c>
      <c r="Y10">
        <f t="shared" si="6"/>
        <v>0</v>
      </c>
    </row>
    <row r="11" spans="1:26" ht="15" thickBot="1" x14ac:dyDescent="0.2">
      <c r="A11" s="70"/>
      <c r="B11" t="s">
        <v>59</v>
      </c>
      <c r="C11" s="2" t="s">
        <v>7</v>
      </c>
      <c r="D11" s="4" t="s">
        <v>16</v>
      </c>
      <c r="E11" s="2" t="s">
        <v>9</v>
      </c>
      <c r="F11" s="2" t="s">
        <v>9</v>
      </c>
      <c r="G11" s="5" t="s">
        <v>30</v>
      </c>
      <c r="H11" s="3" t="s">
        <v>18</v>
      </c>
      <c r="I11" s="3" t="s">
        <v>18</v>
      </c>
      <c r="J11" s="5" t="s">
        <v>21</v>
      </c>
      <c r="K11" s="5" t="s">
        <v>22</v>
      </c>
      <c r="L11" s="3" t="s">
        <v>23</v>
      </c>
      <c r="M11" s="3" t="s">
        <v>23</v>
      </c>
      <c r="N11" s="3" t="s">
        <v>18</v>
      </c>
      <c r="O11">
        <f t="shared" si="0"/>
        <v>8</v>
      </c>
      <c r="P11">
        <v>4</v>
      </c>
      <c r="Q11">
        <f t="shared" si="1"/>
        <v>0.66666666666666663</v>
      </c>
      <c r="R11">
        <f t="shared" si="2"/>
        <v>0.33333333333333331</v>
      </c>
      <c r="S11" s="10">
        <v>0.6</v>
      </c>
      <c r="T11" s="10">
        <v>0.38</v>
      </c>
      <c r="U11">
        <f>VLOOKUP(B11,Sheet5!$F$2:$G$53,2,)</f>
        <v>7</v>
      </c>
      <c r="V11" s="25">
        <f t="shared" si="3"/>
        <v>0.21999999999999997</v>
      </c>
      <c r="W11">
        <f t="shared" si="4"/>
        <v>7</v>
      </c>
      <c r="X11">
        <f t="shared" si="5"/>
        <v>0</v>
      </c>
      <c r="Y11">
        <f t="shared" si="6"/>
        <v>0</v>
      </c>
    </row>
    <row r="12" spans="1:26" ht="15" thickBot="1" x14ac:dyDescent="0.2">
      <c r="A12" s="70"/>
      <c r="B12" t="s">
        <v>69</v>
      </c>
      <c r="C12" s="2" t="s">
        <v>7</v>
      </c>
      <c r="D12" s="4" t="s">
        <v>16</v>
      </c>
      <c r="E12" s="2" t="s">
        <v>9</v>
      </c>
      <c r="F12" s="2" t="s">
        <v>9</v>
      </c>
      <c r="G12" s="5" t="s">
        <v>30</v>
      </c>
      <c r="H12" s="3" t="s">
        <v>18</v>
      </c>
      <c r="I12" s="3" t="s">
        <v>18</v>
      </c>
      <c r="J12" s="3" t="s">
        <v>21</v>
      </c>
      <c r="K12" s="3" t="s">
        <v>22</v>
      </c>
      <c r="L12" s="3" t="s">
        <v>23</v>
      </c>
      <c r="M12" s="3" t="s">
        <v>23</v>
      </c>
      <c r="N12" s="3" t="s">
        <v>18</v>
      </c>
      <c r="O12">
        <f t="shared" si="0"/>
        <v>8</v>
      </c>
      <c r="P12">
        <v>4</v>
      </c>
      <c r="Q12">
        <f t="shared" si="1"/>
        <v>0.66666666666666663</v>
      </c>
      <c r="R12">
        <f t="shared" si="2"/>
        <v>0.33333333333333331</v>
      </c>
      <c r="S12" s="10">
        <v>0.57999999999999996</v>
      </c>
      <c r="T12" s="10">
        <v>0.36</v>
      </c>
      <c r="U12">
        <v>12</v>
      </c>
      <c r="V12" s="25">
        <f t="shared" si="3"/>
        <v>0.21999999999999997</v>
      </c>
      <c r="W12">
        <f t="shared" si="4"/>
        <v>12</v>
      </c>
      <c r="X12">
        <f t="shared" si="5"/>
        <v>0</v>
      </c>
      <c r="Y12">
        <f t="shared" si="6"/>
        <v>0</v>
      </c>
    </row>
    <row r="13" spans="1:26" ht="15" thickBot="1" x14ac:dyDescent="0.2">
      <c r="A13" s="70"/>
      <c r="B13" t="s">
        <v>71</v>
      </c>
      <c r="C13" s="2" t="s">
        <v>7</v>
      </c>
      <c r="D13" s="5" t="s">
        <v>8</v>
      </c>
      <c r="E13" s="4" t="s">
        <v>9</v>
      </c>
      <c r="F13" s="2" t="s">
        <v>9</v>
      </c>
      <c r="G13" s="5" t="s">
        <v>30</v>
      </c>
      <c r="H13" s="5" t="s">
        <v>18</v>
      </c>
      <c r="I13" s="3" t="s">
        <v>18</v>
      </c>
      <c r="J13" s="5" t="s">
        <v>21</v>
      </c>
      <c r="K13" s="5" t="s">
        <v>22</v>
      </c>
      <c r="L13" s="3" t="s">
        <v>23</v>
      </c>
      <c r="M13" s="3" t="s">
        <v>23</v>
      </c>
      <c r="N13" s="4" t="s">
        <v>14</v>
      </c>
      <c r="O13">
        <f t="shared" si="0"/>
        <v>8</v>
      </c>
      <c r="P13">
        <v>4</v>
      </c>
      <c r="Q13">
        <f t="shared" si="1"/>
        <v>0.66666666666666663</v>
      </c>
      <c r="R13">
        <f t="shared" si="2"/>
        <v>0.33333333333333331</v>
      </c>
      <c r="S13" s="10">
        <v>0.52</v>
      </c>
      <c r="T13" s="10">
        <v>0.44</v>
      </c>
      <c r="U13">
        <f>VLOOKUP(B13,Sheet5!$F$2:$G$53,2,)</f>
        <v>10</v>
      </c>
      <c r="V13" s="25">
        <f t="shared" si="3"/>
        <v>8.0000000000000016E-2</v>
      </c>
      <c r="W13">
        <f t="shared" si="4"/>
        <v>10</v>
      </c>
      <c r="X13">
        <f t="shared" si="5"/>
        <v>0</v>
      </c>
      <c r="Y13">
        <f t="shared" si="6"/>
        <v>0</v>
      </c>
    </row>
    <row r="14" spans="1:26" ht="15" thickBot="1" x14ac:dyDescent="0.2">
      <c r="A14" s="70"/>
      <c r="B14" t="s">
        <v>20</v>
      </c>
      <c r="C14" s="2" t="s">
        <v>7</v>
      </c>
      <c r="D14" s="4" t="s">
        <v>16</v>
      </c>
      <c r="E14" s="2" t="s">
        <v>9</v>
      </c>
      <c r="F14" s="2" t="s">
        <v>9</v>
      </c>
      <c r="G14" s="4" t="s">
        <v>10</v>
      </c>
      <c r="H14" s="3" t="s">
        <v>18</v>
      </c>
      <c r="I14" s="3" t="s">
        <v>18</v>
      </c>
      <c r="J14" s="3" t="s">
        <v>21</v>
      </c>
      <c r="K14" s="3" t="s">
        <v>22</v>
      </c>
      <c r="L14" s="3" t="s">
        <v>23</v>
      </c>
      <c r="M14" s="3" t="s">
        <v>23</v>
      </c>
      <c r="N14" s="3" t="s">
        <v>18</v>
      </c>
      <c r="O14">
        <f t="shared" si="0"/>
        <v>7</v>
      </c>
      <c r="P14">
        <v>5</v>
      </c>
      <c r="Q14">
        <f t="shared" si="1"/>
        <v>0.58333333333333337</v>
      </c>
      <c r="R14">
        <f t="shared" si="2"/>
        <v>0.41666666666666669</v>
      </c>
      <c r="S14" s="10">
        <v>0.62</v>
      </c>
      <c r="T14" s="10">
        <v>0.32</v>
      </c>
      <c r="U14">
        <f>VLOOKUP(B14,Sheet5!$F$2:$G$53,2,)</f>
        <v>55</v>
      </c>
      <c r="V14" s="25">
        <f t="shared" si="3"/>
        <v>0.3</v>
      </c>
      <c r="W14">
        <f t="shared" si="4"/>
        <v>55</v>
      </c>
      <c r="X14">
        <f t="shared" si="5"/>
        <v>0</v>
      </c>
      <c r="Y14">
        <f t="shared" si="6"/>
        <v>0</v>
      </c>
    </row>
    <row r="15" spans="1:26" ht="15" thickBot="1" x14ac:dyDescent="0.2">
      <c r="A15" s="70"/>
      <c r="B15" t="s">
        <v>25</v>
      </c>
      <c r="C15" s="2" t="s">
        <v>7</v>
      </c>
      <c r="D15" s="2" t="s">
        <v>16</v>
      </c>
      <c r="E15" s="2" t="s">
        <v>9</v>
      </c>
      <c r="F15" s="2" t="s">
        <v>9</v>
      </c>
      <c r="G15" s="2" t="s">
        <v>10</v>
      </c>
      <c r="H15" s="3" t="s">
        <v>18</v>
      </c>
      <c r="I15" s="3" t="s">
        <v>18</v>
      </c>
      <c r="J15" s="3" t="s">
        <v>21</v>
      </c>
      <c r="K15" s="3" t="s">
        <v>22</v>
      </c>
      <c r="L15" s="3" t="s">
        <v>23</v>
      </c>
      <c r="M15" s="3" t="s">
        <v>23</v>
      </c>
      <c r="N15" s="3" t="s">
        <v>18</v>
      </c>
      <c r="O15">
        <f t="shared" si="0"/>
        <v>7</v>
      </c>
      <c r="P15">
        <v>5</v>
      </c>
      <c r="Q15">
        <f t="shared" si="1"/>
        <v>0.58333333333333337</v>
      </c>
      <c r="R15">
        <f t="shared" si="2"/>
        <v>0.41666666666666669</v>
      </c>
      <c r="S15" s="10">
        <v>0.64</v>
      </c>
      <c r="T15" s="10">
        <v>0.34</v>
      </c>
      <c r="U15">
        <f>VLOOKUP(B15,Sheet5!$F$2:$G$53,2,)</f>
        <v>7</v>
      </c>
      <c r="V15" s="25">
        <f t="shared" si="3"/>
        <v>0.3</v>
      </c>
      <c r="W15">
        <f t="shared" si="4"/>
        <v>7</v>
      </c>
      <c r="X15">
        <f t="shared" si="5"/>
        <v>0</v>
      </c>
      <c r="Y15">
        <f t="shared" si="6"/>
        <v>0</v>
      </c>
    </row>
    <row r="16" spans="1:26" ht="15" thickBot="1" x14ac:dyDescent="0.2">
      <c r="A16" s="70"/>
      <c r="B16" t="s">
        <v>35</v>
      </c>
      <c r="C16" s="2" t="s">
        <v>7</v>
      </c>
      <c r="D16" s="4" t="s">
        <v>16</v>
      </c>
      <c r="E16" s="2" t="s">
        <v>9</v>
      </c>
      <c r="F16" s="2" t="s">
        <v>9</v>
      </c>
      <c r="G16" s="4" t="s">
        <v>10</v>
      </c>
      <c r="H16" s="3" t="s">
        <v>18</v>
      </c>
      <c r="I16" s="3" t="s">
        <v>18</v>
      </c>
      <c r="J16" s="3" t="s">
        <v>21</v>
      </c>
      <c r="K16" s="3" t="s">
        <v>22</v>
      </c>
      <c r="L16" s="3" t="s">
        <v>23</v>
      </c>
      <c r="M16" s="3" t="s">
        <v>23</v>
      </c>
      <c r="N16" s="3" t="s">
        <v>18</v>
      </c>
      <c r="O16">
        <f t="shared" si="0"/>
        <v>7</v>
      </c>
      <c r="P16">
        <v>5</v>
      </c>
      <c r="Q16">
        <f t="shared" si="1"/>
        <v>0.58333333333333337</v>
      </c>
      <c r="R16">
        <f t="shared" si="2"/>
        <v>0.41666666666666669</v>
      </c>
      <c r="S16" s="10">
        <v>0.6</v>
      </c>
      <c r="T16" s="10">
        <v>0.37</v>
      </c>
      <c r="U16">
        <v>20</v>
      </c>
      <c r="V16" s="25">
        <f t="shared" si="3"/>
        <v>0.22999999999999998</v>
      </c>
      <c r="W16">
        <f t="shared" si="4"/>
        <v>20</v>
      </c>
      <c r="X16">
        <f t="shared" si="5"/>
        <v>0</v>
      </c>
      <c r="Y16">
        <f t="shared" si="6"/>
        <v>0</v>
      </c>
    </row>
    <row r="17" spans="1:26" ht="55.5" thickTop="1" thickBot="1" x14ac:dyDescent="0.2">
      <c r="A17" s="70"/>
      <c r="B17" t="s">
        <v>41</v>
      </c>
      <c r="C17" s="2" t="s">
        <v>7</v>
      </c>
      <c r="D17" s="4" t="s">
        <v>16</v>
      </c>
      <c r="E17" s="4" t="s">
        <v>9</v>
      </c>
      <c r="F17" s="2" t="s">
        <v>9</v>
      </c>
      <c r="G17" s="2" t="s">
        <v>10</v>
      </c>
      <c r="H17" s="3" t="s">
        <v>18</v>
      </c>
      <c r="I17" s="3" t="s">
        <v>18</v>
      </c>
      <c r="J17" s="5" t="s">
        <v>116</v>
      </c>
      <c r="K17" s="3" t="s">
        <v>22</v>
      </c>
      <c r="L17" s="3" t="s">
        <v>23</v>
      </c>
      <c r="M17" s="3" t="s">
        <v>23</v>
      </c>
      <c r="N17" s="5" t="s">
        <v>117</v>
      </c>
      <c r="O17">
        <f t="shared" si="0"/>
        <v>7</v>
      </c>
      <c r="P17">
        <v>5</v>
      </c>
      <c r="Q17">
        <f t="shared" si="1"/>
        <v>0.58333333333333337</v>
      </c>
      <c r="R17">
        <f t="shared" si="2"/>
        <v>0.41666666666666669</v>
      </c>
      <c r="S17" s="24" t="s">
        <v>119</v>
      </c>
      <c r="T17" s="24" t="s">
        <v>120</v>
      </c>
      <c r="U17">
        <f>VLOOKUP(B17,Sheet5!$F$2:$G$53,2,)</f>
        <v>4</v>
      </c>
      <c r="V17" s="26" t="s">
        <v>125</v>
      </c>
      <c r="W17" s="23">
        <v>3</v>
      </c>
      <c r="X17" s="23" t="s">
        <v>131</v>
      </c>
      <c r="Y17" s="23">
        <v>1</v>
      </c>
      <c r="Z17" s="45" t="s">
        <v>143</v>
      </c>
    </row>
    <row r="18" spans="1:26" ht="15" thickBot="1" x14ac:dyDescent="0.2">
      <c r="A18" s="70"/>
      <c r="B18" t="s">
        <v>52</v>
      </c>
      <c r="C18" s="2" t="s">
        <v>7</v>
      </c>
      <c r="D18" s="4" t="s">
        <v>16</v>
      </c>
      <c r="E18" s="2" t="s">
        <v>9</v>
      </c>
      <c r="F18" s="2" t="s">
        <v>9</v>
      </c>
      <c r="G18" s="2" t="s">
        <v>10</v>
      </c>
      <c r="H18" s="5" t="s">
        <v>18</v>
      </c>
      <c r="I18" s="3" t="s">
        <v>18</v>
      </c>
      <c r="J18" s="3" t="s">
        <v>21</v>
      </c>
      <c r="K18" s="3" t="s">
        <v>22</v>
      </c>
      <c r="L18" s="3" t="s">
        <v>23</v>
      </c>
      <c r="M18" s="3" t="s">
        <v>23</v>
      </c>
      <c r="N18" s="3" t="s">
        <v>18</v>
      </c>
      <c r="O18">
        <f t="shared" si="0"/>
        <v>7</v>
      </c>
      <c r="P18">
        <v>5</v>
      </c>
      <c r="Q18">
        <f t="shared" si="1"/>
        <v>0.58333333333333337</v>
      </c>
      <c r="R18">
        <f t="shared" si="2"/>
        <v>0.41666666666666669</v>
      </c>
      <c r="S18" s="10">
        <v>0.56999999999999995</v>
      </c>
      <c r="T18" s="10">
        <v>0.37</v>
      </c>
      <c r="U18">
        <v>14</v>
      </c>
      <c r="V18" s="25">
        <f t="shared" ref="V18:V47" si="7">S18-T18</f>
        <v>0.19999999999999996</v>
      </c>
      <c r="W18">
        <f t="shared" si="4"/>
        <v>14</v>
      </c>
      <c r="X18">
        <f t="shared" ref="X18:X53" si="8">IF(V18&lt;=-8%, U18, 0)</f>
        <v>0</v>
      </c>
      <c r="Y18">
        <f t="shared" ref="Y18:Y47" si="9">IF(AND(W18=0,X18=0),U18,0)</f>
        <v>0</v>
      </c>
    </row>
    <row r="19" spans="1:26" ht="42.75" thickBot="1" x14ac:dyDescent="0.2">
      <c r="A19" s="70" t="s">
        <v>160</v>
      </c>
      <c r="B19" t="s">
        <v>60</v>
      </c>
      <c r="C19" s="2" t="s">
        <v>7</v>
      </c>
      <c r="D19" s="5" t="s">
        <v>8</v>
      </c>
      <c r="E19" s="2" t="s">
        <v>9</v>
      </c>
      <c r="F19" s="2" t="s">
        <v>9</v>
      </c>
      <c r="G19" s="4" t="s">
        <v>10</v>
      </c>
      <c r="H19" s="3" t="s">
        <v>18</v>
      </c>
      <c r="I19" s="3" t="s">
        <v>18</v>
      </c>
      <c r="J19" s="5" t="s">
        <v>21</v>
      </c>
      <c r="K19" s="5" t="s">
        <v>22</v>
      </c>
      <c r="L19" s="3" t="s">
        <v>23</v>
      </c>
      <c r="M19" s="3" t="s">
        <v>23</v>
      </c>
      <c r="N19" s="4" t="s">
        <v>14</v>
      </c>
      <c r="O19">
        <f t="shared" si="0"/>
        <v>7</v>
      </c>
      <c r="P19">
        <v>5</v>
      </c>
      <c r="Q19">
        <f t="shared" si="1"/>
        <v>0.58333333333333337</v>
      </c>
      <c r="R19">
        <f t="shared" si="2"/>
        <v>0.41666666666666669</v>
      </c>
      <c r="S19" s="10">
        <v>0.51</v>
      </c>
      <c r="T19" s="10">
        <v>0.45</v>
      </c>
      <c r="U19">
        <v>20</v>
      </c>
      <c r="V19" s="25">
        <f t="shared" si="7"/>
        <v>0.06</v>
      </c>
      <c r="W19">
        <f t="shared" si="4"/>
        <v>0</v>
      </c>
      <c r="X19">
        <f t="shared" si="8"/>
        <v>0</v>
      </c>
      <c r="Y19" s="41">
        <f t="shared" si="9"/>
        <v>20</v>
      </c>
      <c r="Z19" s="3" t="s">
        <v>147</v>
      </c>
    </row>
    <row r="20" spans="1:26" ht="15" thickBot="1" x14ac:dyDescent="0.2">
      <c r="A20" s="70"/>
      <c r="B20" t="s">
        <v>67</v>
      </c>
      <c r="C20" s="2" t="s">
        <v>7</v>
      </c>
      <c r="D20" s="2" t="s">
        <v>16</v>
      </c>
      <c r="E20" s="2" t="s">
        <v>9</v>
      </c>
      <c r="F20" s="2" t="s">
        <v>9</v>
      </c>
      <c r="G20" s="4" t="s">
        <v>10</v>
      </c>
      <c r="H20" s="3" t="s">
        <v>18</v>
      </c>
      <c r="I20" s="3" t="s">
        <v>18</v>
      </c>
      <c r="J20" s="3" t="s">
        <v>21</v>
      </c>
      <c r="K20" s="3" t="s">
        <v>22</v>
      </c>
      <c r="L20" s="3" t="s">
        <v>23</v>
      </c>
      <c r="M20" s="3" t="s">
        <v>23</v>
      </c>
      <c r="N20" s="3" t="s">
        <v>18</v>
      </c>
      <c r="O20">
        <f t="shared" si="0"/>
        <v>7</v>
      </c>
      <c r="P20">
        <v>5</v>
      </c>
      <c r="Q20">
        <f t="shared" si="1"/>
        <v>0.58333333333333337</v>
      </c>
      <c r="R20">
        <f t="shared" si="2"/>
        <v>0.41666666666666669</v>
      </c>
      <c r="S20" s="10">
        <v>0.67</v>
      </c>
      <c r="T20" s="10">
        <v>0.32</v>
      </c>
      <c r="U20">
        <f>VLOOKUP(B20,Sheet5!$F$2:$G$53,2,)</f>
        <v>3</v>
      </c>
      <c r="V20" s="25">
        <f t="shared" si="7"/>
        <v>0.35000000000000003</v>
      </c>
      <c r="W20">
        <f t="shared" si="4"/>
        <v>3</v>
      </c>
      <c r="X20">
        <f t="shared" si="8"/>
        <v>0</v>
      </c>
      <c r="Y20">
        <f t="shared" si="9"/>
        <v>0</v>
      </c>
    </row>
    <row r="21" spans="1:26" ht="28.5" thickTop="1" thickBot="1" x14ac:dyDescent="0.2">
      <c r="A21" s="70"/>
      <c r="B21" t="s">
        <v>144</v>
      </c>
      <c r="C21" s="6" t="s">
        <v>7</v>
      </c>
      <c r="D21" s="7" t="s">
        <v>16</v>
      </c>
      <c r="E21" s="6" t="s">
        <v>9</v>
      </c>
      <c r="F21" s="6" t="s">
        <v>9</v>
      </c>
      <c r="G21" s="8" t="s">
        <v>30</v>
      </c>
      <c r="H21" s="8" t="s">
        <v>18</v>
      </c>
      <c r="I21" s="8" t="s">
        <v>18</v>
      </c>
      <c r="J21" s="5" t="s">
        <v>21</v>
      </c>
      <c r="K21" s="7" t="s">
        <v>10</v>
      </c>
      <c r="L21" s="8" t="s">
        <v>23</v>
      </c>
      <c r="M21" s="8" t="s">
        <v>23</v>
      </c>
      <c r="N21" s="2" t="s">
        <v>14</v>
      </c>
      <c r="O21">
        <f t="shared" si="0"/>
        <v>6</v>
      </c>
      <c r="P21">
        <v>6</v>
      </c>
      <c r="Q21">
        <f t="shared" si="1"/>
        <v>0.5</v>
      </c>
      <c r="R21">
        <f t="shared" si="2"/>
        <v>0.5</v>
      </c>
      <c r="S21" s="10">
        <v>0.46</v>
      </c>
      <c r="T21" s="10">
        <v>0.47</v>
      </c>
      <c r="U21">
        <v>6</v>
      </c>
      <c r="V21" s="25">
        <f t="shared" si="7"/>
        <v>-9.9999999999999534E-3</v>
      </c>
      <c r="W21">
        <f t="shared" si="4"/>
        <v>0</v>
      </c>
      <c r="X21">
        <f t="shared" si="8"/>
        <v>0</v>
      </c>
      <c r="Y21" s="41">
        <f t="shared" si="9"/>
        <v>6</v>
      </c>
      <c r="Z21" s="45" t="s">
        <v>145</v>
      </c>
    </row>
    <row r="22" spans="1:26" ht="43.5" thickBot="1" x14ac:dyDescent="0.2">
      <c r="A22" s="70"/>
      <c r="B22" t="s">
        <v>44</v>
      </c>
      <c r="C22" s="2" t="s">
        <v>7</v>
      </c>
      <c r="D22" s="2" t="s">
        <v>16</v>
      </c>
      <c r="E22" s="2" t="s">
        <v>9</v>
      </c>
      <c r="F22" s="2" t="s">
        <v>9</v>
      </c>
      <c r="G22" s="2" t="s">
        <v>10</v>
      </c>
      <c r="H22" s="3" t="s">
        <v>18</v>
      </c>
      <c r="I22" s="3" t="s">
        <v>18</v>
      </c>
      <c r="J22" s="3" t="s">
        <v>21</v>
      </c>
      <c r="K22" s="5" t="s">
        <v>22</v>
      </c>
      <c r="L22" s="3" t="s">
        <v>23</v>
      </c>
      <c r="M22" s="3" t="s">
        <v>23</v>
      </c>
      <c r="N22" s="4" t="s">
        <v>14</v>
      </c>
      <c r="O22">
        <f t="shared" si="0"/>
        <v>6</v>
      </c>
      <c r="P22">
        <v>6</v>
      </c>
      <c r="Q22">
        <f t="shared" si="1"/>
        <v>0.5</v>
      </c>
      <c r="R22">
        <f t="shared" si="2"/>
        <v>0.5</v>
      </c>
      <c r="S22" s="10">
        <v>0.51</v>
      </c>
      <c r="T22" s="10">
        <v>0.44</v>
      </c>
      <c r="U22">
        <v>16</v>
      </c>
      <c r="V22" s="25">
        <f t="shared" si="7"/>
        <v>7.0000000000000007E-2</v>
      </c>
      <c r="W22">
        <f t="shared" si="4"/>
        <v>16</v>
      </c>
      <c r="X22">
        <f t="shared" si="8"/>
        <v>0</v>
      </c>
      <c r="Y22" s="41">
        <f t="shared" si="9"/>
        <v>0</v>
      </c>
      <c r="Z22" s="3" t="s">
        <v>148</v>
      </c>
    </row>
    <row r="23" spans="1:26" ht="15" thickBot="1" x14ac:dyDescent="0.2">
      <c r="A23" s="70"/>
      <c r="B23" t="s">
        <v>51</v>
      </c>
      <c r="C23" s="2" t="s">
        <v>7</v>
      </c>
      <c r="D23" s="2" t="s">
        <v>16</v>
      </c>
      <c r="E23" s="2" t="s">
        <v>9</v>
      </c>
      <c r="F23" s="2" t="s">
        <v>9</v>
      </c>
      <c r="G23" s="2" t="s">
        <v>10</v>
      </c>
      <c r="H23" s="5" t="s">
        <v>18</v>
      </c>
      <c r="I23" s="3" t="s">
        <v>18</v>
      </c>
      <c r="J23" s="4" t="s">
        <v>10</v>
      </c>
      <c r="K23" s="5" t="s">
        <v>22</v>
      </c>
      <c r="L23" s="3" t="s">
        <v>23</v>
      </c>
      <c r="M23" s="3" t="s">
        <v>23</v>
      </c>
      <c r="N23" s="5" t="s">
        <v>18</v>
      </c>
      <c r="O23">
        <f t="shared" si="0"/>
        <v>6</v>
      </c>
      <c r="P23">
        <v>6</v>
      </c>
      <c r="Q23">
        <f t="shared" si="1"/>
        <v>0.5</v>
      </c>
      <c r="R23">
        <f t="shared" si="2"/>
        <v>0.5</v>
      </c>
      <c r="S23" s="10">
        <v>0.53</v>
      </c>
      <c r="T23" s="10">
        <v>0.42</v>
      </c>
      <c r="U23">
        <f>VLOOKUP(B23,Sheet5!$F$2:$G$53,2,)</f>
        <v>4</v>
      </c>
      <c r="V23" s="25">
        <f t="shared" si="7"/>
        <v>0.11000000000000004</v>
      </c>
      <c r="W23">
        <f t="shared" si="4"/>
        <v>4</v>
      </c>
      <c r="X23">
        <f t="shared" si="8"/>
        <v>0</v>
      </c>
      <c r="Y23">
        <f t="shared" si="9"/>
        <v>0</v>
      </c>
    </row>
    <row r="24" spans="1:26" ht="15" thickBot="1" x14ac:dyDescent="0.2">
      <c r="A24" s="70"/>
      <c r="B24" t="s">
        <v>53</v>
      </c>
      <c r="C24" s="2" t="s">
        <v>7</v>
      </c>
      <c r="D24" s="4" t="s">
        <v>16</v>
      </c>
      <c r="E24" s="2" t="s">
        <v>9</v>
      </c>
      <c r="F24" s="2" t="s">
        <v>9</v>
      </c>
      <c r="G24" s="4" t="s">
        <v>10</v>
      </c>
      <c r="H24" s="3" t="s">
        <v>18</v>
      </c>
      <c r="I24" s="3" t="s">
        <v>18</v>
      </c>
      <c r="J24" s="5" t="s">
        <v>21</v>
      </c>
      <c r="K24" s="4" t="s">
        <v>10</v>
      </c>
      <c r="L24" s="3" t="s">
        <v>23</v>
      </c>
      <c r="M24" s="3" t="s">
        <v>23</v>
      </c>
      <c r="N24" s="3" t="s">
        <v>18</v>
      </c>
      <c r="O24">
        <f t="shared" si="0"/>
        <v>6</v>
      </c>
      <c r="P24">
        <v>6</v>
      </c>
      <c r="Q24">
        <f t="shared" si="1"/>
        <v>0.5</v>
      </c>
      <c r="R24">
        <f t="shared" si="2"/>
        <v>0.5</v>
      </c>
      <c r="S24" s="10">
        <v>0.53</v>
      </c>
      <c r="T24" s="10">
        <v>0.39</v>
      </c>
      <c r="U24">
        <f>VLOOKUP(B24,Sheet5!$F$2:$G$53,2,)</f>
        <v>5</v>
      </c>
      <c r="V24" s="25">
        <f t="shared" si="7"/>
        <v>0.14000000000000001</v>
      </c>
      <c r="W24">
        <f t="shared" si="4"/>
        <v>5</v>
      </c>
      <c r="X24">
        <f t="shared" si="8"/>
        <v>0</v>
      </c>
      <c r="Y24">
        <f t="shared" si="9"/>
        <v>0</v>
      </c>
    </row>
    <row r="25" spans="1:26" ht="43.5" thickBot="1" x14ac:dyDescent="0.2">
      <c r="A25" s="70"/>
      <c r="B25" t="s">
        <v>50</v>
      </c>
      <c r="C25" s="2" t="s">
        <v>7</v>
      </c>
      <c r="D25" s="4" t="s">
        <v>16</v>
      </c>
      <c r="E25" s="2" t="s">
        <v>9</v>
      </c>
      <c r="F25" s="2" t="s">
        <v>9</v>
      </c>
      <c r="G25" s="2" t="s">
        <v>10</v>
      </c>
      <c r="H25" s="5" t="s">
        <v>18</v>
      </c>
      <c r="I25" s="5" t="s">
        <v>18</v>
      </c>
      <c r="J25" s="4" t="s">
        <v>10</v>
      </c>
      <c r="K25" s="4" t="s">
        <v>10</v>
      </c>
      <c r="L25" s="3" t="s">
        <v>23</v>
      </c>
      <c r="M25" s="3" t="s">
        <v>23</v>
      </c>
      <c r="N25" s="5" t="s">
        <v>18</v>
      </c>
      <c r="O25">
        <f t="shared" si="0"/>
        <v>5</v>
      </c>
      <c r="P25">
        <v>7</v>
      </c>
      <c r="Q25">
        <f t="shared" si="1"/>
        <v>0.41666666666666669</v>
      </c>
      <c r="R25">
        <f t="shared" si="2"/>
        <v>0.58333333333333337</v>
      </c>
      <c r="S25" s="10">
        <v>0.5</v>
      </c>
      <c r="T25" s="10">
        <v>0.44</v>
      </c>
      <c r="U25">
        <v>6</v>
      </c>
      <c r="V25" s="25">
        <f t="shared" si="7"/>
        <v>0.06</v>
      </c>
      <c r="W25">
        <f t="shared" si="4"/>
        <v>0</v>
      </c>
      <c r="X25">
        <f t="shared" si="8"/>
        <v>0</v>
      </c>
      <c r="Y25" s="41">
        <f t="shared" si="9"/>
        <v>6</v>
      </c>
      <c r="Z25" s="3" t="s">
        <v>149</v>
      </c>
    </row>
    <row r="26" spans="1:26" ht="28.5" thickTop="1" thickBot="1" x14ac:dyDescent="0.2">
      <c r="A26" s="70"/>
      <c r="B26" t="s">
        <v>57</v>
      </c>
      <c r="C26" s="2" t="s">
        <v>7</v>
      </c>
      <c r="D26" s="5" t="s">
        <v>8</v>
      </c>
      <c r="E26" s="2" t="s">
        <v>9</v>
      </c>
      <c r="F26" s="2" t="s">
        <v>9</v>
      </c>
      <c r="G26" s="2" t="s">
        <v>10</v>
      </c>
      <c r="H26" s="5" t="s">
        <v>18</v>
      </c>
      <c r="I26" s="3" t="s">
        <v>18</v>
      </c>
      <c r="J26" s="4" t="s">
        <v>10</v>
      </c>
      <c r="K26" s="4" t="s">
        <v>10</v>
      </c>
      <c r="L26" s="5" t="s">
        <v>23</v>
      </c>
      <c r="M26" s="5" t="s">
        <v>23</v>
      </c>
      <c r="N26" s="2" t="s">
        <v>14</v>
      </c>
      <c r="O26">
        <f t="shared" si="0"/>
        <v>5</v>
      </c>
      <c r="P26">
        <v>7</v>
      </c>
      <c r="Q26">
        <f t="shared" si="1"/>
        <v>0.41666666666666669</v>
      </c>
      <c r="R26">
        <f t="shared" si="2"/>
        <v>0.58333333333333337</v>
      </c>
      <c r="S26" s="10">
        <v>0.47</v>
      </c>
      <c r="T26" s="10">
        <v>0.47</v>
      </c>
      <c r="U26">
        <v>18</v>
      </c>
      <c r="V26" s="25">
        <f t="shared" si="7"/>
        <v>0</v>
      </c>
      <c r="W26">
        <f t="shared" si="4"/>
        <v>0</v>
      </c>
      <c r="X26">
        <f t="shared" si="8"/>
        <v>0</v>
      </c>
      <c r="Y26" s="41">
        <f t="shared" si="9"/>
        <v>18</v>
      </c>
      <c r="Z26" s="45" t="s">
        <v>145</v>
      </c>
    </row>
    <row r="27" spans="1:26" ht="15" thickBot="1" x14ac:dyDescent="0.2">
      <c r="A27" s="70"/>
      <c r="B27" t="s">
        <v>70</v>
      </c>
      <c r="C27" s="2" t="s">
        <v>7</v>
      </c>
      <c r="D27" s="3" t="s">
        <v>8</v>
      </c>
      <c r="E27" s="5" t="s">
        <v>8</v>
      </c>
      <c r="F27" s="2" t="s">
        <v>9</v>
      </c>
      <c r="G27" s="5" t="s">
        <v>30</v>
      </c>
      <c r="H27" s="3" t="s">
        <v>18</v>
      </c>
      <c r="I27" s="3" t="s">
        <v>18</v>
      </c>
      <c r="J27" s="2" t="s">
        <v>10</v>
      </c>
      <c r="K27" s="2" t="s">
        <v>10</v>
      </c>
      <c r="L27" s="2" t="s">
        <v>12</v>
      </c>
      <c r="M27" s="2" t="s">
        <v>13</v>
      </c>
      <c r="N27" s="2" t="s">
        <v>14</v>
      </c>
      <c r="O27">
        <f t="shared" si="0"/>
        <v>5</v>
      </c>
      <c r="P27">
        <v>7</v>
      </c>
      <c r="Q27">
        <f t="shared" si="1"/>
        <v>0.41666666666666669</v>
      </c>
      <c r="R27">
        <f t="shared" si="2"/>
        <v>0.58333333333333337</v>
      </c>
      <c r="S27" s="10">
        <v>0.39</v>
      </c>
      <c r="T27" s="10">
        <v>0.56000000000000005</v>
      </c>
      <c r="U27">
        <f>VLOOKUP(B27,Sheet5!$F$2:$G$53,2,)</f>
        <v>5</v>
      </c>
      <c r="V27" s="25">
        <f t="shared" si="7"/>
        <v>-0.17000000000000004</v>
      </c>
      <c r="W27">
        <f t="shared" si="4"/>
        <v>0</v>
      </c>
      <c r="X27">
        <f t="shared" si="8"/>
        <v>5</v>
      </c>
      <c r="Y27">
        <f t="shared" si="9"/>
        <v>0</v>
      </c>
    </row>
    <row r="28" spans="1:26" ht="15" thickBot="1" x14ac:dyDescent="0.2">
      <c r="A28" s="70"/>
      <c r="B28" t="s">
        <v>24</v>
      </c>
      <c r="C28" s="2" t="s">
        <v>7</v>
      </c>
      <c r="D28" s="2" t="s">
        <v>16</v>
      </c>
      <c r="E28" s="2" t="s">
        <v>9</v>
      </c>
      <c r="F28" s="2" t="s">
        <v>9</v>
      </c>
      <c r="G28" s="2" t="s">
        <v>10</v>
      </c>
      <c r="H28" s="5" t="s">
        <v>18</v>
      </c>
      <c r="I28" s="4" t="s">
        <v>11</v>
      </c>
      <c r="J28" s="2" t="s">
        <v>10</v>
      </c>
      <c r="K28" s="4" t="s">
        <v>10</v>
      </c>
      <c r="L28" s="3" t="s">
        <v>23</v>
      </c>
      <c r="M28" s="3" t="s">
        <v>23</v>
      </c>
      <c r="N28" s="5" t="s">
        <v>18</v>
      </c>
      <c r="O28">
        <f t="shared" si="0"/>
        <v>4</v>
      </c>
      <c r="P28">
        <v>8</v>
      </c>
      <c r="Q28">
        <f t="shared" si="1"/>
        <v>0.33333333333333331</v>
      </c>
      <c r="R28">
        <f t="shared" si="2"/>
        <v>0.66666666666666663</v>
      </c>
      <c r="S28" s="10">
        <v>0.52</v>
      </c>
      <c r="T28" s="10">
        <v>0.4</v>
      </c>
      <c r="U28">
        <f>VLOOKUP(B28,Sheet5!$F$2:$G$53,2,)</f>
        <v>9</v>
      </c>
      <c r="V28" s="25">
        <f t="shared" si="7"/>
        <v>0.12</v>
      </c>
      <c r="W28">
        <f t="shared" si="4"/>
        <v>9</v>
      </c>
      <c r="X28">
        <f t="shared" si="8"/>
        <v>0</v>
      </c>
      <c r="Y28">
        <f t="shared" si="9"/>
        <v>0</v>
      </c>
    </row>
    <row r="29" spans="1:26" ht="28.5" thickTop="1" thickBot="1" x14ac:dyDescent="0.2">
      <c r="A29" s="70"/>
      <c r="B29" t="s">
        <v>31</v>
      </c>
      <c r="C29" s="6" t="s">
        <v>7</v>
      </c>
      <c r="D29" s="8" t="s">
        <v>8</v>
      </c>
      <c r="E29" s="6" t="s">
        <v>9</v>
      </c>
      <c r="F29" s="6" t="s">
        <v>9</v>
      </c>
      <c r="G29" s="6" t="s">
        <v>10</v>
      </c>
      <c r="H29" s="7" t="s">
        <v>10</v>
      </c>
      <c r="I29" s="8" t="s">
        <v>18</v>
      </c>
      <c r="J29" s="7" t="s">
        <v>10</v>
      </c>
      <c r="K29" s="6" t="s">
        <v>10</v>
      </c>
      <c r="L29" s="5" t="s">
        <v>23</v>
      </c>
      <c r="M29" s="16" t="s">
        <v>23</v>
      </c>
      <c r="N29" s="4" t="s">
        <v>14</v>
      </c>
      <c r="O29">
        <f t="shared" si="0"/>
        <v>4</v>
      </c>
      <c r="P29">
        <v>8</v>
      </c>
      <c r="Q29">
        <f t="shared" si="1"/>
        <v>0.33333333333333331</v>
      </c>
      <c r="R29">
        <f t="shared" si="2"/>
        <v>0.66666666666666663</v>
      </c>
      <c r="S29" s="10">
        <v>0.49</v>
      </c>
      <c r="T29" s="10">
        <v>0.46</v>
      </c>
      <c r="U29">
        <v>29</v>
      </c>
      <c r="V29" s="25">
        <f t="shared" si="7"/>
        <v>2.9999999999999971E-2</v>
      </c>
      <c r="W29">
        <f t="shared" si="4"/>
        <v>0</v>
      </c>
      <c r="X29">
        <f t="shared" si="8"/>
        <v>0</v>
      </c>
      <c r="Y29" s="41">
        <f t="shared" si="9"/>
        <v>29</v>
      </c>
      <c r="Z29" s="45" t="s">
        <v>145</v>
      </c>
    </row>
    <row r="30" spans="1:26" ht="15" thickBot="1" x14ac:dyDescent="0.2">
      <c r="A30" s="70" t="s">
        <v>124</v>
      </c>
      <c r="B30" t="s">
        <v>19</v>
      </c>
      <c r="C30" s="2" t="s">
        <v>7</v>
      </c>
      <c r="D30" s="3" t="s">
        <v>8</v>
      </c>
      <c r="E30" s="4" t="s">
        <v>9</v>
      </c>
      <c r="F30" s="2" t="s">
        <v>9</v>
      </c>
      <c r="G30" s="2" t="s">
        <v>10</v>
      </c>
      <c r="H30" s="3" t="s">
        <v>18</v>
      </c>
      <c r="I30" s="3" t="s">
        <v>18</v>
      </c>
      <c r="J30" s="2" t="s">
        <v>10</v>
      </c>
      <c r="K30" s="2" t="s">
        <v>10</v>
      </c>
      <c r="L30" s="2" t="s">
        <v>12</v>
      </c>
      <c r="M30" s="2" t="s">
        <v>13</v>
      </c>
      <c r="N30" s="2" t="s">
        <v>14</v>
      </c>
      <c r="O30">
        <f t="shared" si="0"/>
        <v>3</v>
      </c>
      <c r="P30">
        <v>9</v>
      </c>
      <c r="Q30">
        <f t="shared" si="1"/>
        <v>0.25</v>
      </c>
      <c r="R30">
        <f t="shared" si="2"/>
        <v>0.75</v>
      </c>
      <c r="S30" s="10">
        <v>0.35</v>
      </c>
      <c r="T30" s="10">
        <v>0.6</v>
      </c>
      <c r="U30">
        <f>VLOOKUP(B30,Sheet5!$F$2:$G$53,2,)</f>
        <v>6</v>
      </c>
      <c r="V30" s="25">
        <f t="shared" si="7"/>
        <v>-0.25</v>
      </c>
      <c r="W30">
        <f t="shared" si="4"/>
        <v>0</v>
      </c>
      <c r="X30">
        <f t="shared" si="8"/>
        <v>6</v>
      </c>
      <c r="Y30">
        <f t="shared" si="9"/>
        <v>0</v>
      </c>
    </row>
    <row r="31" spans="1:26" ht="29.25" thickBot="1" x14ac:dyDescent="0.2">
      <c r="A31" s="70"/>
      <c r="B31" t="s">
        <v>32</v>
      </c>
      <c r="C31" s="2" t="s">
        <v>7</v>
      </c>
      <c r="D31" s="3" t="s">
        <v>8</v>
      </c>
      <c r="E31" s="3" t="s">
        <v>8</v>
      </c>
      <c r="F31" s="2" t="s">
        <v>9</v>
      </c>
      <c r="G31" s="2" t="s">
        <v>10</v>
      </c>
      <c r="H31" s="5" t="s">
        <v>18</v>
      </c>
      <c r="I31" s="4" t="s">
        <v>11</v>
      </c>
      <c r="J31" s="2" t="s">
        <v>10</v>
      </c>
      <c r="K31" s="2" t="s">
        <v>10</v>
      </c>
      <c r="L31" s="2" t="s">
        <v>12</v>
      </c>
      <c r="M31" s="2" t="s">
        <v>13</v>
      </c>
      <c r="N31" s="2" t="s">
        <v>14</v>
      </c>
      <c r="O31">
        <f t="shared" si="0"/>
        <v>3</v>
      </c>
      <c r="P31">
        <v>9</v>
      </c>
      <c r="Q31">
        <f t="shared" si="1"/>
        <v>0.25</v>
      </c>
      <c r="R31">
        <f t="shared" si="2"/>
        <v>0.75</v>
      </c>
      <c r="S31" s="10">
        <v>0.49</v>
      </c>
      <c r="T31" s="10">
        <v>0.46</v>
      </c>
      <c r="U31">
        <v>16</v>
      </c>
      <c r="V31" s="25">
        <f t="shared" si="7"/>
        <v>2.9999999999999971E-2</v>
      </c>
      <c r="W31">
        <f t="shared" si="4"/>
        <v>0</v>
      </c>
      <c r="X31">
        <f t="shared" si="8"/>
        <v>0</v>
      </c>
      <c r="Y31" s="41">
        <f t="shared" si="9"/>
        <v>16</v>
      </c>
      <c r="Z31" s="2" t="s">
        <v>150</v>
      </c>
    </row>
    <row r="32" spans="1:26" ht="15" thickBot="1" x14ac:dyDescent="0.2">
      <c r="A32" s="70"/>
      <c r="B32" t="s">
        <v>39</v>
      </c>
      <c r="C32" s="2" t="s">
        <v>7</v>
      </c>
      <c r="D32" s="3" t="s">
        <v>8</v>
      </c>
      <c r="E32" s="4" t="s">
        <v>9</v>
      </c>
      <c r="F32" s="2" t="s">
        <v>9</v>
      </c>
      <c r="G32" s="2" t="s">
        <v>10</v>
      </c>
      <c r="H32" s="5" t="s">
        <v>18</v>
      </c>
      <c r="I32" s="5" t="s">
        <v>18</v>
      </c>
      <c r="J32" s="2" t="s">
        <v>10</v>
      </c>
      <c r="K32" s="2" t="s">
        <v>10</v>
      </c>
      <c r="L32" s="2" t="s">
        <v>12</v>
      </c>
      <c r="M32" s="2" t="s">
        <v>13</v>
      </c>
      <c r="N32" s="2" t="s">
        <v>14</v>
      </c>
      <c r="O32">
        <f t="shared" si="0"/>
        <v>3</v>
      </c>
      <c r="P32">
        <v>9</v>
      </c>
      <c r="Q32">
        <f t="shared" si="1"/>
        <v>0.25</v>
      </c>
      <c r="R32">
        <f t="shared" si="2"/>
        <v>0.75</v>
      </c>
      <c r="S32" s="10">
        <v>0.4</v>
      </c>
      <c r="T32" s="10">
        <v>0.56999999999999995</v>
      </c>
      <c r="U32">
        <f>VLOOKUP(B32,Sheet5!$F$2:$G$53,2,)</f>
        <v>8</v>
      </c>
      <c r="V32" s="25">
        <f t="shared" si="7"/>
        <v>-0.16999999999999993</v>
      </c>
      <c r="W32">
        <f t="shared" si="4"/>
        <v>0</v>
      </c>
      <c r="X32">
        <f t="shared" si="8"/>
        <v>8</v>
      </c>
      <c r="Y32">
        <f t="shared" si="9"/>
        <v>0</v>
      </c>
    </row>
    <row r="33" spans="1:26" ht="15" thickBot="1" x14ac:dyDescent="0.2">
      <c r="A33" s="70"/>
      <c r="B33" t="s">
        <v>40</v>
      </c>
      <c r="C33" s="2" t="s">
        <v>7</v>
      </c>
      <c r="D33" s="3" t="s">
        <v>8</v>
      </c>
      <c r="E33" s="2" t="s">
        <v>9</v>
      </c>
      <c r="F33" s="2" t="s">
        <v>9</v>
      </c>
      <c r="G33" s="2" t="s">
        <v>10</v>
      </c>
      <c r="H33" s="5" t="s">
        <v>18</v>
      </c>
      <c r="I33" s="3" t="s">
        <v>18</v>
      </c>
      <c r="J33" s="2" t="s">
        <v>10</v>
      </c>
      <c r="K33" s="2" t="s">
        <v>10</v>
      </c>
      <c r="L33" s="2" t="s">
        <v>12</v>
      </c>
      <c r="M33" s="2" t="s">
        <v>13</v>
      </c>
      <c r="N33" s="2" t="s">
        <v>14</v>
      </c>
      <c r="O33">
        <f t="shared" si="0"/>
        <v>3</v>
      </c>
      <c r="P33">
        <v>9</v>
      </c>
      <c r="Q33">
        <f t="shared" si="1"/>
        <v>0.25</v>
      </c>
      <c r="R33">
        <f t="shared" si="2"/>
        <v>0.75</v>
      </c>
      <c r="S33" s="10">
        <v>0.36</v>
      </c>
      <c r="T33" s="10">
        <v>0.56999999999999995</v>
      </c>
      <c r="U33">
        <v>8</v>
      </c>
      <c r="V33" s="25">
        <f t="shared" si="7"/>
        <v>-0.20999999999999996</v>
      </c>
      <c r="W33">
        <f t="shared" si="4"/>
        <v>0</v>
      </c>
      <c r="X33">
        <f t="shared" si="8"/>
        <v>8</v>
      </c>
      <c r="Y33">
        <f t="shared" si="9"/>
        <v>0</v>
      </c>
    </row>
    <row r="34" spans="1:26" ht="29.25" thickBot="1" x14ac:dyDescent="0.2">
      <c r="A34" s="70"/>
      <c r="B34" t="s">
        <v>47</v>
      </c>
      <c r="C34" s="2" t="s">
        <v>7</v>
      </c>
      <c r="D34" s="5" t="s">
        <v>8</v>
      </c>
      <c r="E34" s="2" t="s">
        <v>9</v>
      </c>
      <c r="F34" s="2" t="s">
        <v>9</v>
      </c>
      <c r="G34" s="4" t="s">
        <v>10</v>
      </c>
      <c r="H34" s="3" t="s">
        <v>18</v>
      </c>
      <c r="I34" s="3" t="s">
        <v>18</v>
      </c>
      <c r="J34" s="4" t="s">
        <v>10</v>
      </c>
      <c r="K34" s="2" t="s">
        <v>10</v>
      </c>
      <c r="L34" s="4" t="s">
        <v>12</v>
      </c>
      <c r="M34" s="2" t="s">
        <v>13</v>
      </c>
      <c r="N34" s="2" t="s">
        <v>14</v>
      </c>
      <c r="O34">
        <f t="shared" si="0"/>
        <v>3</v>
      </c>
      <c r="P34">
        <v>9</v>
      </c>
      <c r="Q34">
        <f t="shared" si="1"/>
        <v>0.25</v>
      </c>
      <c r="R34">
        <f t="shared" si="2"/>
        <v>0.75</v>
      </c>
      <c r="S34" s="10">
        <v>0.44</v>
      </c>
      <c r="T34" s="10">
        <v>0.51</v>
      </c>
      <c r="U34">
        <v>10</v>
      </c>
      <c r="V34" s="25">
        <f t="shared" si="7"/>
        <v>-7.0000000000000007E-2</v>
      </c>
      <c r="W34">
        <f t="shared" si="4"/>
        <v>0</v>
      </c>
      <c r="X34">
        <f t="shared" si="8"/>
        <v>0</v>
      </c>
      <c r="Y34" s="41">
        <f t="shared" si="9"/>
        <v>10</v>
      </c>
      <c r="Z34" s="2" t="s">
        <v>151</v>
      </c>
    </row>
    <row r="35" spans="1:26" ht="15" thickBot="1" x14ac:dyDescent="0.2">
      <c r="A35" s="70"/>
      <c r="B35" t="s">
        <v>64</v>
      </c>
      <c r="C35" s="2" t="s">
        <v>7</v>
      </c>
      <c r="D35" s="3" t="s">
        <v>8</v>
      </c>
      <c r="E35" s="4" t="s">
        <v>9</v>
      </c>
      <c r="F35" s="2" t="s">
        <v>9</v>
      </c>
      <c r="G35" s="2" t="s">
        <v>10</v>
      </c>
      <c r="H35" s="5" t="s">
        <v>18</v>
      </c>
      <c r="I35" s="5" t="s">
        <v>18</v>
      </c>
      <c r="J35" s="4" t="s">
        <v>10</v>
      </c>
      <c r="K35" s="2" t="s">
        <v>10</v>
      </c>
      <c r="L35" s="2" t="s">
        <v>12</v>
      </c>
      <c r="M35" s="2" t="s">
        <v>13</v>
      </c>
      <c r="N35" s="2" t="s">
        <v>14</v>
      </c>
      <c r="O35">
        <f t="shared" ref="O35:O54" si="10">12-P35</f>
        <v>3</v>
      </c>
      <c r="P35">
        <v>9</v>
      </c>
      <c r="Q35">
        <f t="shared" ref="Q35:Q54" si="11">O35/12</f>
        <v>0.25</v>
      </c>
      <c r="R35">
        <f t="shared" ref="R35:R54" si="12">P35/12</f>
        <v>0.75</v>
      </c>
      <c r="S35" s="10">
        <v>0.4</v>
      </c>
      <c r="T35" s="10">
        <v>0.57999999999999996</v>
      </c>
      <c r="U35">
        <f>VLOOKUP(B35,Sheet5!$F$2:$G$53,2,)</f>
        <v>11</v>
      </c>
      <c r="V35" s="25">
        <f t="shared" si="7"/>
        <v>-0.17999999999999994</v>
      </c>
      <c r="W35">
        <f t="shared" si="4"/>
        <v>0</v>
      </c>
      <c r="X35">
        <f t="shared" si="8"/>
        <v>11</v>
      </c>
      <c r="Y35">
        <f t="shared" si="9"/>
        <v>0</v>
      </c>
    </row>
    <row r="36" spans="1:26" ht="15" thickBot="1" x14ac:dyDescent="0.2">
      <c r="A36" s="70"/>
      <c r="B36" t="s">
        <v>68</v>
      </c>
      <c r="C36" s="2" t="s">
        <v>7</v>
      </c>
      <c r="D36" s="4" t="s">
        <v>16</v>
      </c>
      <c r="E36" s="2" t="s">
        <v>9</v>
      </c>
      <c r="F36" s="2" t="s">
        <v>9</v>
      </c>
      <c r="G36" s="2" t="s">
        <v>10</v>
      </c>
      <c r="H36" s="4" t="s">
        <v>10</v>
      </c>
      <c r="I36" s="4" t="s">
        <v>11</v>
      </c>
      <c r="J36" s="2" t="s">
        <v>10</v>
      </c>
      <c r="K36" s="2" t="s">
        <v>10</v>
      </c>
      <c r="L36" s="3" t="s">
        <v>23</v>
      </c>
      <c r="M36" s="5" t="s">
        <v>23</v>
      </c>
      <c r="N36" s="3" t="s">
        <v>18</v>
      </c>
      <c r="O36">
        <f t="shared" si="10"/>
        <v>3</v>
      </c>
      <c r="P36">
        <v>9</v>
      </c>
      <c r="Q36">
        <f t="shared" si="11"/>
        <v>0.25</v>
      </c>
      <c r="R36">
        <f t="shared" si="12"/>
        <v>0.75</v>
      </c>
      <c r="S36" s="10">
        <v>0.53</v>
      </c>
      <c r="T36" s="10">
        <v>0.41</v>
      </c>
      <c r="U36">
        <f>VLOOKUP(B36,Sheet5!$F$2:$G$53,2,)</f>
        <v>13</v>
      </c>
      <c r="V36" s="25">
        <f t="shared" si="7"/>
        <v>0.12000000000000005</v>
      </c>
      <c r="W36">
        <f t="shared" si="4"/>
        <v>13</v>
      </c>
      <c r="X36">
        <f t="shared" si="8"/>
        <v>0</v>
      </c>
      <c r="Y36">
        <f t="shared" si="9"/>
        <v>0</v>
      </c>
    </row>
    <row r="37" spans="1:26" ht="42.75" thickBot="1" x14ac:dyDescent="0.2">
      <c r="A37" s="70"/>
      <c r="B37" t="s">
        <v>55</v>
      </c>
      <c r="C37" s="2" t="s">
        <v>7</v>
      </c>
      <c r="D37" s="3" t="s">
        <v>8</v>
      </c>
      <c r="E37" s="4" t="s">
        <v>9</v>
      </c>
      <c r="F37" s="2" t="s">
        <v>9</v>
      </c>
      <c r="G37" s="2" t="s">
        <v>10</v>
      </c>
      <c r="H37" s="4" t="s">
        <v>10</v>
      </c>
      <c r="I37" s="4" t="s">
        <v>11</v>
      </c>
      <c r="J37" s="2" t="s">
        <v>10</v>
      </c>
      <c r="K37" s="2" t="s">
        <v>10</v>
      </c>
      <c r="L37" s="5" t="s">
        <v>23</v>
      </c>
      <c r="M37" s="4" t="s">
        <v>13</v>
      </c>
      <c r="N37" s="4" t="s">
        <v>14</v>
      </c>
      <c r="O37">
        <f t="shared" si="10"/>
        <v>2</v>
      </c>
      <c r="P37">
        <v>10</v>
      </c>
      <c r="Q37">
        <f t="shared" si="11"/>
        <v>0.16666666666666666</v>
      </c>
      <c r="R37">
        <f t="shared" si="12"/>
        <v>0.83333333333333337</v>
      </c>
      <c r="S37" s="10">
        <v>0.49</v>
      </c>
      <c r="T37" s="10">
        <v>0.47</v>
      </c>
      <c r="U37">
        <f>VLOOKUP(B37,Sheet5!$F$2:$G$53,2,)</f>
        <v>15</v>
      </c>
      <c r="V37" s="25">
        <f t="shared" si="7"/>
        <v>2.0000000000000018E-2</v>
      </c>
      <c r="W37">
        <f t="shared" si="4"/>
        <v>0</v>
      </c>
      <c r="X37">
        <f t="shared" si="8"/>
        <v>0</v>
      </c>
      <c r="Y37" s="41">
        <f t="shared" si="9"/>
        <v>15</v>
      </c>
      <c r="Z37" s="2" t="s">
        <v>152</v>
      </c>
    </row>
    <row r="38" spans="1:26" ht="15" thickBot="1" x14ac:dyDescent="0.2">
      <c r="A38" s="70"/>
      <c r="B38" t="s">
        <v>6</v>
      </c>
      <c r="C38" s="2" t="s">
        <v>7</v>
      </c>
      <c r="D38" s="3" t="s">
        <v>8</v>
      </c>
      <c r="E38" s="4" t="s">
        <v>9</v>
      </c>
      <c r="F38" s="2" t="s">
        <v>9</v>
      </c>
      <c r="G38" s="2" t="s">
        <v>10</v>
      </c>
      <c r="H38" s="2" t="s">
        <v>10</v>
      </c>
      <c r="I38" s="2" t="s">
        <v>11</v>
      </c>
      <c r="J38" s="2" t="s">
        <v>10</v>
      </c>
      <c r="K38" s="2" t="s">
        <v>10</v>
      </c>
      <c r="L38" s="2" t="s">
        <v>12</v>
      </c>
      <c r="M38" s="2" t="s">
        <v>13</v>
      </c>
      <c r="N38" s="2" t="s">
        <v>14</v>
      </c>
      <c r="O38">
        <f t="shared" si="10"/>
        <v>1</v>
      </c>
      <c r="P38">
        <v>11</v>
      </c>
      <c r="Q38">
        <f t="shared" si="11"/>
        <v>8.3333333333333329E-2</v>
      </c>
      <c r="R38">
        <f t="shared" si="12"/>
        <v>0.91666666666666663</v>
      </c>
      <c r="S38" s="10">
        <v>0.39</v>
      </c>
      <c r="T38" s="10">
        <v>0.57999999999999996</v>
      </c>
      <c r="U38">
        <f>VLOOKUP(B38,Sheet5!$F$2:$G$53,2,)</f>
        <v>9</v>
      </c>
      <c r="V38" s="25">
        <f t="shared" si="7"/>
        <v>-0.18999999999999995</v>
      </c>
      <c r="W38">
        <f t="shared" si="4"/>
        <v>0</v>
      </c>
      <c r="X38">
        <f t="shared" si="8"/>
        <v>9</v>
      </c>
      <c r="Y38">
        <f t="shared" si="9"/>
        <v>0</v>
      </c>
    </row>
    <row r="39" spans="1:26" ht="29.25" thickBot="1" x14ac:dyDescent="0.2">
      <c r="A39" s="70"/>
      <c r="B39" t="s">
        <v>17</v>
      </c>
      <c r="C39" s="2" t="s">
        <v>7</v>
      </c>
      <c r="D39" s="2" t="s">
        <v>16</v>
      </c>
      <c r="E39" s="2" t="s">
        <v>9</v>
      </c>
      <c r="F39" s="2" t="s">
        <v>9</v>
      </c>
      <c r="G39" s="2" t="s">
        <v>10</v>
      </c>
      <c r="H39" s="4" t="s">
        <v>10</v>
      </c>
      <c r="I39" s="5" t="s">
        <v>18</v>
      </c>
      <c r="J39" s="2" t="s">
        <v>10</v>
      </c>
      <c r="K39" s="2" t="s">
        <v>10</v>
      </c>
      <c r="L39" s="2" t="s">
        <v>12</v>
      </c>
      <c r="M39" s="2" t="s">
        <v>13</v>
      </c>
      <c r="N39" s="4" t="s">
        <v>14</v>
      </c>
      <c r="O39">
        <f t="shared" si="10"/>
        <v>1</v>
      </c>
      <c r="P39">
        <v>11</v>
      </c>
      <c r="Q39">
        <f t="shared" si="11"/>
        <v>8.3333333333333329E-2</v>
      </c>
      <c r="R39">
        <f t="shared" si="12"/>
        <v>0.91666666666666663</v>
      </c>
      <c r="S39" s="10">
        <v>0.48</v>
      </c>
      <c r="T39" s="10">
        <v>0.47</v>
      </c>
      <c r="U39">
        <v>11</v>
      </c>
      <c r="V39" s="25">
        <f t="shared" si="7"/>
        <v>1.0000000000000009E-2</v>
      </c>
      <c r="W39">
        <f t="shared" si="4"/>
        <v>0</v>
      </c>
      <c r="X39">
        <f t="shared" si="8"/>
        <v>0</v>
      </c>
      <c r="Y39" s="41">
        <f t="shared" si="9"/>
        <v>11</v>
      </c>
      <c r="Z39" s="2" t="s">
        <v>153</v>
      </c>
    </row>
    <row r="40" spans="1:26" ht="29.25" thickBot="1" x14ac:dyDescent="0.2">
      <c r="A40" s="70"/>
      <c r="B40" t="s">
        <v>36</v>
      </c>
      <c r="C40" s="2" t="s">
        <v>7</v>
      </c>
      <c r="D40" s="2" t="s">
        <v>16</v>
      </c>
      <c r="E40" s="2" t="s">
        <v>9</v>
      </c>
      <c r="F40" s="2" t="s">
        <v>9</v>
      </c>
      <c r="G40" s="2" t="s">
        <v>10</v>
      </c>
      <c r="H40" s="2" t="s">
        <v>10</v>
      </c>
      <c r="I40" s="2" t="s">
        <v>11</v>
      </c>
      <c r="J40" s="2" t="s">
        <v>10</v>
      </c>
      <c r="K40" s="2" t="s">
        <v>10</v>
      </c>
      <c r="L40" s="5" t="s">
        <v>23</v>
      </c>
      <c r="M40" s="2" t="s">
        <v>13</v>
      </c>
      <c r="N40" s="2" t="s">
        <v>14</v>
      </c>
      <c r="O40">
        <f t="shared" si="10"/>
        <v>1</v>
      </c>
      <c r="P40">
        <v>11</v>
      </c>
      <c r="Q40">
        <f t="shared" si="11"/>
        <v>8.3333333333333329E-2</v>
      </c>
      <c r="R40">
        <f t="shared" si="12"/>
        <v>0.91666666666666663</v>
      </c>
      <c r="S40" s="10">
        <v>0.42</v>
      </c>
      <c r="T40" s="10">
        <v>0.49</v>
      </c>
      <c r="U40">
        <f>VLOOKUP(B40,Sheet5!$F$2:$G$53,2,)</f>
        <v>11</v>
      </c>
      <c r="V40" s="25">
        <f t="shared" si="7"/>
        <v>-7.0000000000000007E-2</v>
      </c>
      <c r="W40">
        <f t="shared" si="4"/>
        <v>0</v>
      </c>
      <c r="X40">
        <f t="shared" si="8"/>
        <v>0</v>
      </c>
      <c r="Y40" s="41">
        <f t="shared" si="9"/>
        <v>11</v>
      </c>
      <c r="Z40" s="2" t="s">
        <v>154</v>
      </c>
    </row>
    <row r="41" spans="1:26" ht="15" thickBot="1" x14ac:dyDescent="0.2">
      <c r="A41" s="70"/>
      <c r="B41" t="s">
        <v>46</v>
      </c>
      <c r="C41" s="2" t="s">
        <v>7</v>
      </c>
      <c r="D41" s="5" t="s">
        <v>8</v>
      </c>
      <c r="E41" s="4" t="s">
        <v>9</v>
      </c>
      <c r="F41" s="2" t="s">
        <v>9</v>
      </c>
      <c r="G41" s="2" t="s">
        <v>10</v>
      </c>
      <c r="H41" s="2" t="s">
        <v>10</v>
      </c>
      <c r="I41" s="2" t="s">
        <v>11</v>
      </c>
      <c r="J41" s="2" t="s">
        <v>10</v>
      </c>
      <c r="K41" s="2" t="s">
        <v>10</v>
      </c>
      <c r="L41" s="2" t="s">
        <v>12</v>
      </c>
      <c r="M41" s="2" t="s">
        <v>13</v>
      </c>
      <c r="N41" s="2" t="s">
        <v>14</v>
      </c>
      <c r="O41">
        <f t="shared" si="10"/>
        <v>1</v>
      </c>
      <c r="P41">
        <v>11</v>
      </c>
      <c r="Q41">
        <f t="shared" si="11"/>
        <v>8.3333333333333329E-2</v>
      </c>
      <c r="R41">
        <f t="shared" si="12"/>
        <v>0.91666666666666663</v>
      </c>
      <c r="S41" s="10">
        <v>0.4</v>
      </c>
      <c r="T41" s="10">
        <v>0.56999999999999995</v>
      </c>
      <c r="U41">
        <f>VLOOKUP(B41,Sheet5!$F$2:$G$53,2,)</f>
        <v>6</v>
      </c>
      <c r="V41" s="25">
        <f t="shared" si="7"/>
        <v>-0.16999999999999993</v>
      </c>
      <c r="W41">
        <f t="shared" si="4"/>
        <v>0</v>
      </c>
      <c r="X41">
        <f t="shared" si="8"/>
        <v>6</v>
      </c>
      <c r="Y41">
        <f t="shared" si="9"/>
        <v>0</v>
      </c>
    </row>
    <row r="42" spans="1:26" ht="29.25" thickBot="1" x14ac:dyDescent="0.2">
      <c r="A42" s="70"/>
      <c r="B42" t="s">
        <v>48</v>
      </c>
      <c r="C42" s="2" t="s">
        <v>7</v>
      </c>
      <c r="D42" s="2" t="s">
        <v>16</v>
      </c>
      <c r="E42" s="2" t="s">
        <v>9</v>
      </c>
      <c r="F42" s="2" t="s">
        <v>9</v>
      </c>
      <c r="G42" s="2" t="s">
        <v>10</v>
      </c>
      <c r="H42" s="5" t="s">
        <v>18</v>
      </c>
      <c r="I42" s="4" t="s">
        <v>11</v>
      </c>
      <c r="J42" s="2" t="s">
        <v>10</v>
      </c>
      <c r="K42" s="2" t="s">
        <v>10</v>
      </c>
      <c r="L42" s="4" t="s">
        <v>12</v>
      </c>
      <c r="M42" s="2" t="s">
        <v>13</v>
      </c>
      <c r="N42" s="2" t="s">
        <v>14</v>
      </c>
      <c r="O42">
        <f t="shared" si="10"/>
        <v>1</v>
      </c>
      <c r="P42">
        <v>11</v>
      </c>
      <c r="Q42">
        <f t="shared" si="11"/>
        <v>8.3333333333333329E-2</v>
      </c>
      <c r="R42">
        <f t="shared" si="12"/>
        <v>0.91666666666666663</v>
      </c>
      <c r="S42" s="10">
        <v>0.45</v>
      </c>
      <c r="T42" s="10">
        <v>0.5</v>
      </c>
      <c r="U42">
        <f>VLOOKUP(B42,Sheet5!$F$2:$G$53,2,)</f>
        <v>3</v>
      </c>
      <c r="V42" s="25">
        <f t="shared" si="7"/>
        <v>-4.9999999999999989E-2</v>
      </c>
      <c r="W42">
        <f t="shared" si="4"/>
        <v>0</v>
      </c>
      <c r="X42">
        <f t="shared" si="8"/>
        <v>0</v>
      </c>
      <c r="Y42" s="41">
        <f t="shared" si="9"/>
        <v>3</v>
      </c>
      <c r="Z42" s="2" t="s">
        <v>155</v>
      </c>
    </row>
    <row r="43" spans="1:26" ht="29.25" thickBot="1" x14ac:dyDescent="0.2">
      <c r="A43" s="70"/>
      <c r="B43" t="s">
        <v>62</v>
      </c>
      <c r="C43" s="2" t="s">
        <v>7</v>
      </c>
      <c r="D43" s="3" t="s">
        <v>8</v>
      </c>
      <c r="E43" s="4" t="s">
        <v>9</v>
      </c>
      <c r="F43" s="2" t="s">
        <v>9</v>
      </c>
      <c r="G43" s="2" t="s">
        <v>10</v>
      </c>
      <c r="H43" s="2" t="s">
        <v>10</v>
      </c>
      <c r="I43" s="2" t="s">
        <v>11</v>
      </c>
      <c r="J43" s="2" t="s">
        <v>10</v>
      </c>
      <c r="K43" s="2" t="s">
        <v>10</v>
      </c>
      <c r="L43" s="2" t="s">
        <v>12</v>
      </c>
      <c r="M43" s="2" t="s">
        <v>13</v>
      </c>
      <c r="N43" s="2" t="s">
        <v>14</v>
      </c>
      <c r="O43">
        <f t="shared" si="10"/>
        <v>1</v>
      </c>
      <c r="P43">
        <v>11</v>
      </c>
      <c r="Q43">
        <f t="shared" si="11"/>
        <v>8.3333333333333329E-2</v>
      </c>
      <c r="R43">
        <f t="shared" si="12"/>
        <v>0.91666666666666663</v>
      </c>
      <c r="S43" s="10">
        <v>0.43</v>
      </c>
      <c r="T43" s="10">
        <v>0.5</v>
      </c>
      <c r="U43">
        <v>9</v>
      </c>
      <c r="V43" s="25">
        <f t="shared" si="7"/>
        <v>-7.0000000000000007E-2</v>
      </c>
      <c r="W43">
        <f t="shared" si="4"/>
        <v>0</v>
      </c>
      <c r="X43">
        <f t="shared" si="8"/>
        <v>0</v>
      </c>
      <c r="Y43" s="41">
        <f t="shared" si="9"/>
        <v>9</v>
      </c>
      <c r="Z43" s="2" t="s">
        <v>156</v>
      </c>
    </row>
    <row r="44" spans="1:26" ht="29.25" thickBot="1" x14ac:dyDescent="0.2">
      <c r="A44" s="70"/>
      <c r="B44" t="s">
        <v>65</v>
      </c>
      <c r="C44" s="2" t="s">
        <v>7</v>
      </c>
      <c r="D44" s="5" t="s">
        <v>8</v>
      </c>
      <c r="E44" s="2" t="s">
        <v>9</v>
      </c>
      <c r="F44" s="2" t="s">
        <v>9</v>
      </c>
      <c r="G44" s="2" t="s">
        <v>10</v>
      </c>
      <c r="H44" s="4" t="s">
        <v>10</v>
      </c>
      <c r="I44" s="4" t="s">
        <v>11</v>
      </c>
      <c r="J44" s="2" t="s">
        <v>10</v>
      </c>
      <c r="K44" s="2" t="s">
        <v>10</v>
      </c>
      <c r="L44" s="2" t="s">
        <v>12</v>
      </c>
      <c r="M44" s="2" t="s">
        <v>13</v>
      </c>
      <c r="N44" s="2" t="s">
        <v>14</v>
      </c>
      <c r="O44">
        <f t="shared" si="10"/>
        <v>1</v>
      </c>
      <c r="P44">
        <v>11</v>
      </c>
      <c r="Q44">
        <f t="shared" si="11"/>
        <v>8.3333333333333329E-2</v>
      </c>
      <c r="R44">
        <f t="shared" si="12"/>
        <v>0.91666666666666663</v>
      </c>
      <c r="S44" s="10">
        <v>0.46</v>
      </c>
      <c r="T44" s="10">
        <v>0.49</v>
      </c>
      <c r="U44">
        <v>38</v>
      </c>
      <c r="V44" s="25">
        <f t="shared" si="7"/>
        <v>-2.9999999999999971E-2</v>
      </c>
      <c r="W44">
        <f t="shared" si="4"/>
        <v>0</v>
      </c>
      <c r="X44">
        <f t="shared" si="8"/>
        <v>0</v>
      </c>
      <c r="Y44" s="41">
        <f t="shared" si="9"/>
        <v>38</v>
      </c>
      <c r="Z44" s="2" t="s">
        <v>157</v>
      </c>
    </row>
    <row r="45" spans="1:26" ht="29.25" thickBot="1" x14ac:dyDescent="0.2">
      <c r="A45" s="70"/>
      <c r="B45" t="s">
        <v>15</v>
      </c>
      <c r="C45" s="2" t="s">
        <v>7</v>
      </c>
      <c r="D45" s="2" t="s">
        <v>16</v>
      </c>
      <c r="E45" s="2" t="s">
        <v>9</v>
      </c>
      <c r="F45" s="2" t="s">
        <v>9</v>
      </c>
      <c r="G45" s="2" t="s">
        <v>10</v>
      </c>
      <c r="H45" s="2" t="s">
        <v>10</v>
      </c>
      <c r="I45" s="2" t="s">
        <v>11</v>
      </c>
      <c r="J45" s="2" t="s">
        <v>10</v>
      </c>
      <c r="K45" s="2" t="s">
        <v>10</v>
      </c>
      <c r="L45" s="2" t="s">
        <v>12</v>
      </c>
      <c r="M45" s="2" t="s">
        <v>13</v>
      </c>
      <c r="N45" s="2" t="s">
        <v>14</v>
      </c>
      <c r="O45">
        <f t="shared" si="10"/>
        <v>0</v>
      </c>
      <c r="P45">
        <v>12</v>
      </c>
      <c r="Q45">
        <f t="shared" si="11"/>
        <v>0</v>
      </c>
      <c r="R45">
        <f t="shared" si="12"/>
        <v>1</v>
      </c>
      <c r="S45" s="10">
        <v>0.43</v>
      </c>
      <c r="T45" s="10">
        <v>0.49</v>
      </c>
      <c r="U45">
        <f>VLOOKUP(B45,Sheet5!$F$2:$G$53,2,)</f>
        <v>3</v>
      </c>
      <c r="V45" s="25">
        <f t="shared" si="7"/>
        <v>-0.06</v>
      </c>
      <c r="W45">
        <f t="shared" si="4"/>
        <v>0</v>
      </c>
      <c r="X45">
        <f t="shared" si="8"/>
        <v>0</v>
      </c>
      <c r="Y45" s="41">
        <f t="shared" si="9"/>
        <v>3</v>
      </c>
      <c r="Z45" s="2" t="s">
        <v>158</v>
      </c>
    </row>
    <row r="46" spans="1:26" ht="15" thickBot="1" x14ac:dyDescent="0.2">
      <c r="A46" s="70"/>
      <c r="B46" t="s">
        <v>34</v>
      </c>
      <c r="C46" s="2" t="s">
        <v>7</v>
      </c>
      <c r="D46" s="2" t="s">
        <v>16</v>
      </c>
      <c r="E46" s="2" t="s">
        <v>9</v>
      </c>
      <c r="F46" s="2" t="s">
        <v>9</v>
      </c>
      <c r="G46" s="2" t="s">
        <v>10</v>
      </c>
      <c r="H46" s="2" t="s">
        <v>10</v>
      </c>
      <c r="I46" s="2" t="s">
        <v>11</v>
      </c>
      <c r="J46" s="2" t="s">
        <v>10</v>
      </c>
      <c r="K46" s="2" t="s">
        <v>10</v>
      </c>
      <c r="L46" s="2" t="s">
        <v>12</v>
      </c>
      <c r="M46" s="2" t="s">
        <v>13</v>
      </c>
      <c r="N46" s="2" t="s">
        <v>14</v>
      </c>
      <c r="O46">
        <f t="shared" si="10"/>
        <v>0</v>
      </c>
      <c r="P46">
        <v>12</v>
      </c>
      <c r="Q46">
        <f t="shared" si="11"/>
        <v>0</v>
      </c>
      <c r="R46">
        <f t="shared" si="12"/>
        <v>1</v>
      </c>
      <c r="S46" s="10">
        <v>0.39</v>
      </c>
      <c r="T46" s="10">
        <v>0.59</v>
      </c>
      <c r="U46">
        <f>VLOOKUP(B46,Sheet5!$F$2:$G$53,2,)</f>
        <v>4</v>
      </c>
      <c r="V46" s="25">
        <f t="shared" si="7"/>
        <v>-0.19999999999999996</v>
      </c>
      <c r="W46">
        <f t="shared" si="4"/>
        <v>0</v>
      </c>
      <c r="X46">
        <f t="shared" si="8"/>
        <v>4</v>
      </c>
      <c r="Y46">
        <f t="shared" si="9"/>
        <v>0</v>
      </c>
    </row>
    <row r="47" spans="1:26" ht="15" thickBot="1" x14ac:dyDescent="0.2">
      <c r="A47" s="70"/>
      <c r="B47" t="s">
        <v>38</v>
      </c>
      <c r="C47" s="2" t="s">
        <v>7</v>
      </c>
      <c r="D47" s="2" t="s">
        <v>16</v>
      </c>
      <c r="E47" s="2" t="s">
        <v>9</v>
      </c>
      <c r="F47" s="2" t="s">
        <v>9</v>
      </c>
      <c r="G47" s="2" t="s">
        <v>10</v>
      </c>
      <c r="H47" s="2" t="s">
        <v>10</v>
      </c>
      <c r="I47" s="2" t="s">
        <v>11</v>
      </c>
      <c r="J47" s="2" t="s">
        <v>10</v>
      </c>
      <c r="K47" s="2" t="s">
        <v>10</v>
      </c>
      <c r="L47" s="2" t="s">
        <v>12</v>
      </c>
      <c r="M47" s="2" t="s">
        <v>13</v>
      </c>
      <c r="N47" s="2" t="s">
        <v>14</v>
      </c>
      <c r="O47">
        <f t="shared" si="10"/>
        <v>0</v>
      </c>
      <c r="P47">
        <v>12</v>
      </c>
      <c r="Q47">
        <f t="shared" si="11"/>
        <v>0</v>
      </c>
      <c r="R47">
        <f t="shared" si="12"/>
        <v>1</v>
      </c>
      <c r="S47" s="10">
        <v>0.43</v>
      </c>
      <c r="T47" s="10">
        <v>0.52</v>
      </c>
      <c r="U47">
        <f>VLOOKUP(B47,Sheet5!$F$2:$G$53,2,)</f>
        <v>6</v>
      </c>
      <c r="V47" s="25">
        <f t="shared" si="7"/>
        <v>-9.0000000000000024E-2</v>
      </c>
      <c r="W47">
        <f t="shared" si="4"/>
        <v>0</v>
      </c>
      <c r="X47">
        <f t="shared" si="8"/>
        <v>6</v>
      </c>
      <c r="Y47">
        <f t="shared" si="9"/>
        <v>0</v>
      </c>
    </row>
    <row r="48" spans="1:26" ht="42.75" thickBot="1" x14ac:dyDescent="0.2">
      <c r="A48" s="70"/>
      <c r="B48" s="33" t="s">
        <v>142</v>
      </c>
      <c r="C48" s="2" t="s">
        <v>7</v>
      </c>
      <c r="D48" s="2" t="s">
        <v>16</v>
      </c>
      <c r="E48" s="2" t="s">
        <v>9</v>
      </c>
      <c r="F48" s="2" t="s">
        <v>9</v>
      </c>
      <c r="G48" s="2" t="s">
        <v>10</v>
      </c>
      <c r="H48" s="2" t="s">
        <v>10</v>
      </c>
      <c r="I48" s="2" t="s">
        <v>11</v>
      </c>
      <c r="J48" s="2" t="s">
        <v>10</v>
      </c>
      <c r="K48" s="2" t="s">
        <v>10</v>
      </c>
      <c r="L48" s="2" t="s">
        <v>111</v>
      </c>
      <c r="M48" s="2" t="s">
        <v>13</v>
      </c>
      <c r="N48" s="2" t="s">
        <v>118</v>
      </c>
      <c r="O48">
        <f t="shared" si="10"/>
        <v>0</v>
      </c>
      <c r="P48">
        <v>12</v>
      </c>
      <c r="Q48">
        <f t="shared" si="11"/>
        <v>0</v>
      </c>
      <c r="R48">
        <f t="shared" si="12"/>
        <v>1</v>
      </c>
      <c r="S48" s="24" t="s">
        <v>121</v>
      </c>
      <c r="T48" s="24" t="s">
        <v>122</v>
      </c>
      <c r="U48">
        <v>5</v>
      </c>
      <c r="V48" s="31" t="s">
        <v>126</v>
      </c>
      <c r="W48" s="23" t="s">
        <v>132</v>
      </c>
      <c r="X48" s="23">
        <v>4</v>
      </c>
      <c r="Y48" s="23">
        <v>1</v>
      </c>
      <c r="Z48" s="2" t="s">
        <v>171</v>
      </c>
    </row>
    <row r="49" spans="1:26" ht="15" thickBot="1" x14ac:dyDescent="0.2">
      <c r="A49" s="70"/>
      <c r="B49" t="s">
        <v>56</v>
      </c>
      <c r="C49" s="2" t="s">
        <v>7</v>
      </c>
      <c r="D49" s="2" t="s">
        <v>16</v>
      </c>
      <c r="E49" s="2" t="s">
        <v>9</v>
      </c>
      <c r="F49" s="2" t="s">
        <v>9</v>
      </c>
      <c r="G49" s="2" t="s">
        <v>10</v>
      </c>
      <c r="H49" s="2" t="s">
        <v>10</v>
      </c>
      <c r="I49" s="4" t="s">
        <v>11</v>
      </c>
      <c r="J49" s="2" t="s">
        <v>10</v>
      </c>
      <c r="K49" s="2" t="s">
        <v>10</v>
      </c>
      <c r="L49" s="2" t="s">
        <v>12</v>
      </c>
      <c r="M49" s="2" t="s">
        <v>13</v>
      </c>
      <c r="N49" s="2" t="s">
        <v>14</v>
      </c>
      <c r="O49">
        <f t="shared" si="10"/>
        <v>0</v>
      </c>
      <c r="P49">
        <v>12</v>
      </c>
      <c r="Q49">
        <f t="shared" si="11"/>
        <v>0</v>
      </c>
      <c r="R49">
        <f t="shared" si="12"/>
        <v>1</v>
      </c>
      <c r="S49" s="10">
        <v>0.39</v>
      </c>
      <c r="T49" s="10">
        <v>0.59</v>
      </c>
      <c r="U49">
        <f>VLOOKUP(B49,Sheet5!$F$2:$G$53,2,)</f>
        <v>3</v>
      </c>
      <c r="V49" s="25">
        <f>S49-T49</f>
        <v>-0.19999999999999996</v>
      </c>
      <c r="W49">
        <f t="shared" si="4"/>
        <v>0</v>
      </c>
      <c r="X49">
        <f t="shared" si="8"/>
        <v>3</v>
      </c>
      <c r="Y49">
        <f>IF(AND(W49=0,X49=0),U49,0)</f>
        <v>0</v>
      </c>
    </row>
    <row r="50" spans="1:26" ht="15" thickBot="1" x14ac:dyDescent="0.2">
      <c r="A50" s="70"/>
      <c r="B50" t="s">
        <v>58</v>
      </c>
      <c r="C50" s="2" t="s">
        <v>7</v>
      </c>
      <c r="D50" s="4" t="s">
        <v>16</v>
      </c>
      <c r="E50" s="2" t="s">
        <v>9</v>
      </c>
      <c r="F50" s="2" t="s">
        <v>9</v>
      </c>
      <c r="G50" s="2" t="s">
        <v>10</v>
      </c>
      <c r="H50" s="2" t="s">
        <v>10</v>
      </c>
      <c r="I50" s="2" t="s">
        <v>11</v>
      </c>
      <c r="J50" s="2" t="s">
        <v>10</v>
      </c>
      <c r="K50" s="2" t="s">
        <v>10</v>
      </c>
      <c r="L50" s="2" t="s">
        <v>12</v>
      </c>
      <c r="M50" s="2" t="s">
        <v>13</v>
      </c>
      <c r="N50" s="2" t="s">
        <v>14</v>
      </c>
      <c r="O50">
        <f t="shared" si="10"/>
        <v>0</v>
      </c>
      <c r="P50">
        <v>12</v>
      </c>
      <c r="Q50">
        <f t="shared" si="11"/>
        <v>0</v>
      </c>
      <c r="R50">
        <f t="shared" si="12"/>
        <v>1</v>
      </c>
      <c r="S50" s="10">
        <v>0.39</v>
      </c>
      <c r="T50" s="10">
        <v>0.59</v>
      </c>
      <c r="U50">
        <f>VLOOKUP(B50,Sheet5!$F$2:$G$53,2,)</f>
        <v>7</v>
      </c>
      <c r="V50" s="25">
        <f>S50-T50</f>
        <v>-0.19999999999999996</v>
      </c>
      <c r="W50">
        <f t="shared" si="4"/>
        <v>0</v>
      </c>
      <c r="X50">
        <f t="shared" si="8"/>
        <v>7</v>
      </c>
      <c r="Y50">
        <f>IF(AND(W50=0,X50=0),U50,0)</f>
        <v>0</v>
      </c>
    </row>
    <row r="51" spans="1:26" ht="15" thickBot="1" x14ac:dyDescent="0.2">
      <c r="A51" s="70"/>
      <c r="B51" t="s">
        <v>63</v>
      </c>
      <c r="C51" s="2" t="s">
        <v>7</v>
      </c>
      <c r="D51" s="4" t="s">
        <v>16</v>
      </c>
      <c r="E51" s="2" t="s">
        <v>9</v>
      </c>
      <c r="F51" s="2" t="s">
        <v>9</v>
      </c>
      <c r="G51" s="2" t="s">
        <v>10</v>
      </c>
      <c r="H51" s="4" t="s">
        <v>10</v>
      </c>
      <c r="I51" s="4" t="s">
        <v>11</v>
      </c>
      <c r="J51" s="2" t="s">
        <v>10</v>
      </c>
      <c r="K51" s="2" t="s">
        <v>10</v>
      </c>
      <c r="L51" s="2" t="s">
        <v>12</v>
      </c>
      <c r="M51" s="2" t="s">
        <v>13</v>
      </c>
      <c r="N51" s="2" t="s">
        <v>14</v>
      </c>
      <c r="O51">
        <f t="shared" si="10"/>
        <v>0</v>
      </c>
      <c r="P51">
        <v>12</v>
      </c>
      <c r="Q51">
        <f t="shared" si="11"/>
        <v>0</v>
      </c>
      <c r="R51">
        <f t="shared" si="12"/>
        <v>1</v>
      </c>
      <c r="S51" s="10">
        <v>0.42</v>
      </c>
      <c r="T51" s="10">
        <v>0.53</v>
      </c>
      <c r="U51">
        <f>VLOOKUP(B51,Sheet5!$F$2:$G$53,2,)</f>
        <v>3</v>
      </c>
      <c r="V51" s="25">
        <f>S51-T51</f>
        <v>-0.11000000000000004</v>
      </c>
      <c r="W51">
        <f t="shared" si="4"/>
        <v>0</v>
      </c>
      <c r="X51">
        <f t="shared" si="8"/>
        <v>3</v>
      </c>
      <c r="Y51">
        <f>IF(AND(W51=0,X51=0),U51,0)</f>
        <v>0</v>
      </c>
    </row>
    <row r="52" spans="1:26" ht="15" thickBot="1" x14ac:dyDescent="0.2">
      <c r="A52" s="70"/>
      <c r="B52" t="s">
        <v>66</v>
      </c>
      <c r="C52" s="2" t="s">
        <v>7</v>
      </c>
      <c r="D52" s="2" t="s">
        <v>16</v>
      </c>
      <c r="E52" s="2" t="s">
        <v>9</v>
      </c>
      <c r="F52" s="2" t="s">
        <v>9</v>
      </c>
      <c r="G52" s="2" t="s">
        <v>10</v>
      </c>
      <c r="H52" s="2" t="s">
        <v>10</v>
      </c>
      <c r="I52" s="2" t="s">
        <v>11</v>
      </c>
      <c r="J52" s="2" t="s">
        <v>10</v>
      </c>
      <c r="K52" s="2" t="s">
        <v>10</v>
      </c>
      <c r="L52" s="2" t="s">
        <v>12</v>
      </c>
      <c r="M52" s="2" t="s">
        <v>13</v>
      </c>
      <c r="N52" s="2" t="s">
        <v>14</v>
      </c>
      <c r="O52">
        <f t="shared" si="10"/>
        <v>0</v>
      </c>
      <c r="P52">
        <v>12</v>
      </c>
      <c r="Q52">
        <f t="shared" si="11"/>
        <v>0</v>
      </c>
      <c r="R52">
        <f t="shared" si="12"/>
        <v>1</v>
      </c>
      <c r="S52" s="10">
        <v>0.41</v>
      </c>
      <c r="T52" s="10">
        <v>0.51</v>
      </c>
      <c r="U52">
        <v>6</v>
      </c>
      <c r="V52" s="25">
        <f>S52-T52</f>
        <v>-0.10000000000000003</v>
      </c>
      <c r="W52">
        <f t="shared" si="4"/>
        <v>0</v>
      </c>
      <c r="X52">
        <f t="shared" si="8"/>
        <v>6</v>
      </c>
      <c r="Y52">
        <f>IF(AND(W52=0,X52=0),U52,0)</f>
        <v>0</v>
      </c>
    </row>
    <row r="53" spans="1:26" ht="15" thickBot="1" x14ac:dyDescent="0.2">
      <c r="A53" s="70"/>
      <c r="B53" t="s">
        <v>72</v>
      </c>
      <c r="C53" s="2" t="s">
        <v>7</v>
      </c>
      <c r="D53" s="2" t="s">
        <v>16</v>
      </c>
      <c r="E53" s="2" t="s">
        <v>9</v>
      </c>
      <c r="F53" s="2" t="s">
        <v>9</v>
      </c>
      <c r="G53" s="2" t="s">
        <v>10</v>
      </c>
      <c r="H53" s="2" t="s">
        <v>10</v>
      </c>
      <c r="I53" s="2" t="s">
        <v>11</v>
      </c>
      <c r="J53" s="2" t="s">
        <v>10</v>
      </c>
      <c r="K53" s="2" t="s">
        <v>10</v>
      </c>
      <c r="L53" s="2" t="s">
        <v>12</v>
      </c>
      <c r="M53" s="2" t="s">
        <v>13</v>
      </c>
      <c r="N53" s="2" t="s">
        <v>14</v>
      </c>
      <c r="O53">
        <f t="shared" si="10"/>
        <v>0</v>
      </c>
      <c r="P53">
        <v>12</v>
      </c>
      <c r="Q53">
        <f t="shared" si="11"/>
        <v>0</v>
      </c>
      <c r="R53">
        <f t="shared" si="12"/>
        <v>1</v>
      </c>
      <c r="S53" s="10">
        <v>0.33</v>
      </c>
      <c r="T53" s="10">
        <v>0.62</v>
      </c>
      <c r="U53">
        <f>VLOOKUP(B53,Sheet5!$F$2:$G$53,2,)</f>
        <v>3</v>
      </c>
      <c r="V53" s="25">
        <f>S53-T53</f>
        <v>-0.28999999999999998</v>
      </c>
      <c r="W53">
        <f t="shared" si="4"/>
        <v>0</v>
      </c>
      <c r="X53">
        <f t="shared" si="8"/>
        <v>3</v>
      </c>
      <c r="Y53">
        <f>IF(AND(W53=0,X53=0),U53,0)</f>
        <v>0</v>
      </c>
    </row>
    <row r="54" spans="1:26" ht="27.75" thickBot="1" x14ac:dyDescent="0.2">
      <c r="B54" t="s">
        <v>110</v>
      </c>
      <c r="C54" s="32" t="s">
        <v>7</v>
      </c>
      <c r="D54" s="5" t="s">
        <v>8</v>
      </c>
      <c r="E54" s="2" t="s">
        <v>9</v>
      </c>
      <c r="F54" s="2" t="s">
        <v>9</v>
      </c>
      <c r="G54" s="2" t="s">
        <v>10</v>
      </c>
      <c r="H54" s="3" t="s">
        <v>18</v>
      </c>
      <c r="I54" s="3" t="s">
        <v>18</v>
      </c>
      <c r="J54" s="5" t="s">
        <v>21</v>
      </c>
      <c r="K54" s="4" t="s">
        <v>10</v>
      </c>
      <c r="L54" s="3" t="s">
        <v>23</v>
      </c>
      <c r="M54" s="5" t="s">
        <v>23</v>
      </c>
      <c r="N54" s="5" t="s">
        <v>18</v>
      </c>
      <c r="O54">
        <f t="shared" si="10"/>
        <v>7</v>
      </c>
      <c r="P54">
        <v>5</v>
      </c>
      <c r="Q54">
        <f t="shared" si="11"/>
        <v>0.58333333333333337</v>
      </c>
      <c r="R54">
        <f t="shared" si="12"/>
        <v>0.41666666666666669</v>
      </c>
      <c r="S54" s="10">
        <v>0.51</v>
      </c>
      <c r="T54" s="10">
        <v>0.44</v>
      </c>
      <c r="U54" s="35">
        <f>SUM(U1:U53)</f>
        <v>538</v>
      </c>
      <c r="W54" s="40">
        <f>SUM(W3:W53)</f>
        <v>252</v>
      </c>
      <c r="X54" s="35">
        <f>SUM(X3:X53)</f>
        <v>89</v>
      </c>
      <c r="Y54" s="35">
        <f>SUM(Y3:Y53)</f>
        <v>197</v>
      </c>
      <c r="Z54" s="42" t="s">
        <v>172</v>
      </c>
    </row>
  </sheetData>
  <sortState ref="B1:V53">
    <sortCondition descending="1" ref="Q1:Q53"/>
  </sortState>
  <mergeCells count="3">
    <mergeCell ref="A3:A18"/>
    <mergeCell ref="A30:A53"/>
    <mergeCell ref="A19:A29"/>
  </mergeCells>
  <phoneticPr fontId="3" type="noConversion"/>
  <conditionalFormatting sqref="C53:N53">
    <cfRule type="containsText" dxfId="0" priority="5" operator="containsText" text="尼克松">
      <formula>NOT(ISERROR(SEARCH("尼克松",C53)))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 (2)</vt:lpstr>
      <vt:lpstr>Sheet5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2020-11-02T15:07:12Z</dcterms:modified>
</cp:coreProperties>
</file>