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а" sheetId="1" r:id="rId4"/>
    <sheet state="visible" name="ТТ+стоплист" sheetId="2" r:id="rId5"/>
    <sheet state="visible" name="Подсчет" sheetId="3" r:id="rId6"/>
    <sheet state="visible" name="Меню" sheetId="4" r:id="rId7"/>
    <sheet state="visible" name="Борты" sheetId="5" r:id="rId8"/>
    <sheet state="visible" name="Допы" sheetId="6" r:id="rId9"/>
    <sheet state="visible" name="порции" sheetId="7" r:id="rId10"/>
    <sheet state="visible" name="двойное мясо" sheetId="8" r:id="rId11"/>
    <sheet state="visible" name="самовиовз доставка" sheetId="9" r:id="rId12"/>
    <sheet state="visible" name="двойной сир" sheetId="10" r:id="rId13"/>
  </sheets>
  <definedNames>
    <definedName name="ИменованныйДиапазон1">'Меню'!$A$2:$A$43</definedName>
    <definedName name="ИменованныйДиапазон2">'Меню'!$A$2:$A$43</definedName>
    <definedName hidden="1" localSheetId="3" name="_xlnm._FilterDatabase">'Меню'!$A$1:$A$121</definedName>
  </definedNames>
  <calcPr/>
</workbook>
</file>

<file path=xl/sharedStrings.xml><?xml version="1.0" encoding="utf-8"?>
<sst xmlns="http://schemas.openxmlformats.org/spreadsheetml/2006/main" count="490" uniqueCount="465">
  <si>
    <t>ИМЯ</t>
  </si>
  <si>
    <t>Номер</t>
  </si>
  <si>
    <t>ТТ</t>
  </si>
  <si>
    <t>минути</t>
  </si>
  <si>
    <t>Текущее Время</t>
  </si>
  <si>
    <t>Время заказа</t>
  </si>
  <si>
    <t>Итого сам</t>
  </si>
  <si>
    <t>Итого доставка</t>
  </si>
  <si>
    <t>Город меню</t>
  </si>
  <si>
    <t xml:space="preserve">"7up 0,33 л - 20 грн
7up 0,5 л - 21,5 грн
7up 1 л - 30,5 грн
7up 2л -53,5 грн
Карпатська джерельна 0,5 л- 20 грн
Кока-кола 0,33 л - 20 грн
Кока-кола 0,33 л (скло) - 24,5 грн
Міринда 0,5 л -21,5 грн
Фрутс 1 л - 43,50 грн
"        </t>
  </si>
  <si>
    <t>Ассортимент Сандора 
Сок сандора 0,5 - мультик,томат
Сок сандора 0,25 - яблоко, виноград, апельсин, мультик
Вода 0,5 - газ, негаз
Пепси жб
Пепси 0,5 классик и безсахара 
Чай Липтон 1л зелёный
В ассортименте лимонад IQ 0,5 в бутылке. Вкусы: манго-маракуйя, мохито</t>
  </si>
  <si>
    <t>Доставка</t>
  </si>
  <si>
    <t>Адрес доставки</t>
  </si>
  <si>
    <t xml:space="preserve">під </t>
  </si>
  <si>
    <t>для изменения времени нажать Ctrl+Shift+ж</t>
  </si>
  <si>
    <t>доставка времянная</t>
  </si>
  <si>
    <t>термінал</t>
  </si>
  <si>
    <t>-без зелені</t>
  </si>
  <si>
    <t>-без баварских</t>
  </si>
  <si>
    <t xml:space="preserve">На звичайному томатному соусі та без халапеньйо	</t>
  </si>
  <si>
    <t>самовивоз</t>
  </si>
  <si>
    <t>-без цибулі</t>
  </si>
  <si>
    <t xml:space="preserve"> в Квартала, Терещенківської, Дон.Шосе і Мазепи на сайті наразі одні стопи на всіх</t>
  </si>
  <si>
    <t>сам времянной</t>
  </si>
  <si>
    <t>без решти</t>
  </si>
  <si>
    <t>Пицца</t>
  </si>
  <si>
    <t>Бортик</t>
  </si>
  <si>
    <t>Допи</t>
  </si>
  <si>
    <t>кількість</t>
  </si>
  <si>
    <t>двойное мясо</t>
  </si>
  <si>
    <t>Маргарита 30</t>
  </si>
  <si>
    <t>Маргарита 45</t>
  </si>
  <si>
    <t>Сирна салямі 30</t>
  </si>
  <si>
    <t>Кодак</t>
  </si>
  <si>
    <t>пр. Героев, 3 \ кодак</t>
  </si>
  <si>
    <t>Стоп пиццы 45с
Стоп напитки  КРОМЕ: Сок 0,5; 0,250. Пепси 0,5; 0,330. 
Стоп пакеты 30/45см
Стоп соусы для бортиков 
Стоп сезонное меню
Стоп свинина 
Стоп терминал для курьера
Стоп бекон</t>
  </si>
  <si>
    <t>заказы принимаем до 19:50</t>
  </si>
  <si>
    <t>Гидропарковая</t>
  </si>
  <si>
    <t>Гидропарковая 17</t>
  </si>
  <si>
    <t>Квартал</t>
  </si>
  <si>
    <t>пр. Б. Хмельницкого, 135 \ квартал</t>
  </si>
  <si>
    <t>Стоп бокс меню
Шарлотка
Груша, персик
Пиццы 45х</t>
  </si>
  <si>
    <t>Прием заказов до 19:30</t>
  </si>
  <si>
    <t>Калиновая</t>
  </si>
  <si>
    <t xml:space="preserve">ул. Калиновая, 8 </t>
  </si>
  <si>
    <t xml:space="preserve">Стоп айсберг 
Стоп пакеты 30 см 
( есть бечёвка) 
Стоп пиццы 45 см 
Стоп курьер 
Стоп крылья классик 
Стоп соус сырный 
Стоп сулугуни </t>
  </si>
  <si>
    <t>Заказы принимаем до 21:50</t>
  </si>
  <si>
    <t>Мазепы</t>
  </si>
  <si>
    <t>пр. И. Мазепы, 58</t>
  </si>
  <si>
    <t>стоп напитки, курьер, пиццы 45, пакеты, соусы порционные, груша, персик, яблоко. Военное меню делаем.</t>
  </si>
  <si>
    <t>до19:30</t>
  </si>
  <si>
    <t>Казакевич</t>
  </si>
  <si>
    <t>ул. Казакевича, 5</t>
  </si>
  <si>
    <t xml:space="preserve">Пицца 45 см
Пакеты для пиццы 30 см ( есть бечёвка)
Сезонное меню 
Классические крылья 
Нагетсы
Миринда 0,5
7ап 0,5
Пепси 1л
Стоп терминал для курьера </t>
  </si>
  <si>
    <t>Заказы до 20:50</t>
  </si>
  <si>
    <t>Грушевского 85</t>
  </si>
  <si>
    <t>пр. Слобожанский, 14 Б</t>
  </si>
  <si>
    <t>Слобожанский-2</t>
  </si>
  <si>
    <t>пр. Слобожанский, 73</t>
  </si>
  <si>
    <t>Стоп коробка 45 см
Стоп крылья классик
Стоп пакеты-30,45см
Стоп напитки
Стоп петрушка
Стоп сезонное меню
Стоп крылья классик
Стоп терминал курьера
Стоп соус для бортов, сырный</t>
  </si>
  <si>
    <t xml:space="preserve"> с 10-00до20-00</t>
  </si>
  <si>
    <t>Коммунар</t>
  </si>
  <si>
    <t>ул. Набережная Заводская, 99 \коммунар</t>
  </si>
  <si>
    <t>Персик 🍑 
Груша 🍐 
Пиццы 45 см 🍕 
Пакеты 45 см🛍
Крылышки классические 🐥
Терминал курьера на стоп ❌
Свинина на стоп
Напитки в наличии : 
Пепси 0.5
Пепси 0.3 жб 
Пепси зеро 0.3 жб 
Сок сандора 0.2 (вишня ) 
Сок сандора 0.5 (вишня, мультифрукт) 
Лимонад манго-маракуйя собственного производства 0.5</t>
  </si>
  <si>
    <t xml:space="preserve">Заказы принимаем с 10:00 до 21:50 </t>
  </si>
  <si>
    <t>Рабоча</t>
  </si>
  <si>
    <t>ул. Рабочая, 77</t>
  </si>
  <si>
    <t>стоп пакеты 30, пицца 45см крылья классик,курьер,соус кетчуп к бортику
стоп все напитки</t>
  </si>
  <si>
    <t xml:space="preserve">
Принимаем заказы до 21:50</t>
  </si>
  <si>
    <t>Образцова</t>
  </si>
  <si>
    <t>ул. Образцова, 2Б</t>
  </si>
  <si>
    <t>Стоп пакеты
Стоп пиццы 45
Стоп крыла класик
Напитки есть:
Пепси жб, 0.5
Сок 0.5 - мультик, вишня, томатный
Вода негаз</t>
  </si>
  <si>
    <t>Работаем с 10:00-21:00
Принимаем заказы до 20:50</t>
  </si>
  <si>
    <t>Игрень</t>
  </si>
  <si>
    <t>ул. Романвского (Игрень)</t>
  </si>
  <si>
    <t>На стоп :
Пиццы 45см 
Напитки
Пакет 30см 
Жульен 
Крылья класик
курьерский терминал на стоп
стоп картофель</t>
  </si>
  <si>
    <t>с10:00-20:50</t>
  </si>
  <si>
    <t>Сухомлин</t>
  </si>
  <si>
    <t>ул. Сухомлинского, 44</t>
  </si>
  <si>
    <t>Стоп пакеты
Стоп крылья классик
Стоп кетчуп порционный
Стоп сезонное меню
Стоп пиццы 45</t>
  </si>
  <si>
    <t>Заказы принимаем до 20:50</t>
  </si>
  <si>
    <t>Ширшова</t>
  </si>
  <si>
    <t>ул. Ширшова (Липинского), 5</t>
  </si>
  <si>
    <t>Стоп пакеты (есть веревка бечёвка)
Стоп пицца 45см 
Стоп пепси 1 литр, 0, 5, пепси стекло и зб
Стоп сезонное меню 
стоп военное меню</t>
  </si>
  <si>
    <t>Заказы принимаем до 19:50</t>
  </si>
  <si>
    <t>Илларионово</t>
  </si>
  <si>
    <t>Илларионово,ко.Рабочая ,14а</t>
  </si>
  <si>
    <t xml:space="preserve">Пакеты 30 и 45 см
Напитки 
Курьера нет
Крылья классик 
Сезонное меню
Пицци 45 см
Маринованный огурец
Айсберг
</t>
  </si>
  <si>
    <t>Заказы принимаем с 10.00 до 20.50</t>
  </si>
  <si>
    <t xml:space="preserve">Донецкое </t>
  </si>
  <si>
    <t>Донецкое шоссе, 121</t>
  </si>
  <si>
    <t xml:space="preserve"> стоп крылья острые классические пакеты стоп 45 пиццы стоп нагетсы соусы стоп персик стоп смородина стоп груша стоп напитки стоп айсберг</t>
  </si>
  <si>
    <t>заказы принимаем до 19 30</t>
  </si>
  <si>
    <t>Терещенковская</t>
  </si>
  <si>
    <t>вул. Терещенковська 26А</t>
  </si>
  <si>
    <t>стоп пиццы 45, пакет 30/45, напитки, курьер, бокс меню, сезонное меню.</t>
  </si>
  <si>
    <t>Заказы принимаем до 20:30</t>
  </si>
  <si>
    <t>Новокузня</t>
  </si>
  <si>
    <t>ул. Новокузнецкая, 12</t>
  </si>
  <si>
    <t xml:space="preserve">стоп  пеперони, пиццы 45, соус сырный порционный, айсберг. 
</t>
  </si>
  <si>
    <t>Принимаем заказы до 20.30</t>
  </si>
  <si>
    <t>Соборний</t>
  </si>
  <si>
    <t>ул. Соборная, 53</t>
  </si>
  <si>
    <t xml:space="preserve">Пицца 45 см в наличии ✅
Сок Сандора томат 0,5  в наличии ✅
лимонад манго маракуйя 0,5 в наличии ✅
Стоп 🛑 
бокс ,сезонное меню
пепперони , крылья классик 
миринда1 л , 0,5  , ж/б
Сандора 0,5 , 0,25 
пепси пэт 0,33 , 1л
Липтон 0,5
</t>
  </si>
  <si>
    <t>Понедельник  по четверг 9:00-20:15
Пятница по воскресение 9:00-20:45</t>
  </si>
  <si>
    <t>Космос</t>
  </si>
  <si>
    <t>ул. Космическая, 124</t>
  </si>
  <si>
    <t xml:space="preserve">Стоп пиццы 45 
Стоп пепперони 
Стоп сезонное меню 
Стоп курьерский терминал 
Стоп Сандора вся </t>
  </si>
  <si>
    <t>заказы до 20:20</t>
  </si>
  <si>
    <t>Энтузиасти</t>
  </si>
  <si>
    <t>ул. Энтузиастов, 2</t>
  </si>
  <si>
    <t>Стоп пепперони, крылья классические, жульен
По сандора в наличии: пепси 0,5, пепси0,33, миринда 0,33, сок сандора томат 0,5
стоп 45</t>
  </si>
  <si>
    <t>Заказы принимаем с 9:00 до 20:30</t>
  </si>
  <si>
    <t>Иванова</t>
  </si>
  <si>
    <t>ул. Иванова, 2</t>
  </si>
  <si>
    <t xml:space="preserve">пепперони
Соусы к бортикам: кетчуп
груша
Персик
Питта
петрушка
Крылья классические 
пакеты 30 и 45 см
Пицца 45
пепси 1л; 
7up ж/б; 0,5; 1л; 
Миринда ж/б; 0,5; 1л.
Соки 0,5л; 0,25л
Стоп халапеньо 
Стоп айсберг 
</t>
  </si>
  <si>
    <t>Работаем с 10:00 до 20:00
Заказы принимает до 19:30</t>
  </si>
  <si>
    <t>Строители</t>
  </si>
  <si>
    <t>бул. Строителей, 4</t>
  </si>
  <si>
    <t xml:space="preserve"> паперони, пицца 45 см, Жульен, крылья классические.
Сандора есть, Пепси 0,5 и 0,33, миринда 0,33 , Аква минерале, лимонады ( манго-маракуйя и апельсиновый) сандора 0,5 (томатный)
Заказы принимаем с 10 до 20:45</t>
  </si>
  <si>
    <t>Работаем с 10:00 до 20:30</t>
  </si>
  <si>
    <t>Чаривная-1</t>
  </si>
  <si>
    <t>ул. Чаривная, 68</t>
  </si>
  <si>
    <t xml:space="preserve">Стоп пицца 45 см
Стоп классические крылья
Стоп груша
Стоп сезонное меню
Стоп пепперони
Стоп жульен
Стоп цезарь
Стоп пита
Стоп кетчуп порционный
Стоп Миринда 1л, 0.5
Стоп  7UP 1л, 0.5
Стоп пепси 1л,
Стоп чай липтон 1л. 0.5л
Стоп аква минерали 0,5 газ
Пакеты стоп </t>
  </si>
  <si>
    <t>Работаем до 20:00
Заказы принимаем до 19:30</t>
  </si>
  <si>
    <t>Рустави</t>
  </si>
  <si>
    <t>ул. Рустави, 1 Д</t>
  </si>
  <si>
    <t>Стоп крылья классические
Стоп пеперони
Стоп петрушка 
Стоп груша,персик
Стоп Айсберг
Стоп пакет 30см и 45см
Стоп пиццы 45
Напитки в наличии:
Пепси 0,33 ж/б
Пепси 0,5л
Аква минерал 0,5л без газа
Миринда 0,33 ж/б</t>
  </si>
  <si>
    <t>Работаем до 21:30</t>
  </si>
  <si>
    <t>Патриот</t>
  </si>
  <si>
    <t>ул. Патриотическая, 68</t>
  </si>
  <si>
    <t>стоп ПЛ, крылья классик,пицца пакет, груша, персик, пиццы 45 см, петрушка, Миринда 0,5 Пеперони, 7ап 1 л, миринда 1 литр, , миринда жб, пепси 1 литр , жульен, пепси ПЭТ 0,33, 7ап 0,5, миринда 0,5 , чай липтон 0,5 чай липтон 1л,</t>
  </si>
  <si>
    <t>Выдача заказов до 21:00
Приём заказов до 20:30</t>
  </si>
  <si>
    <t xml:space="preserve"> Ладожская</t>
  </si>
  <si>
    <t>ул. Ладожская, 18В</t>
  </si>
  <si>
    <t>Сандора в наличии ТОЛЬКО
 пепси 0.5, 0.33 
Миринда 0.33, 7ап 0.33
Есть лимонады 0.5 - мохито, апельсин,  манго-маракуя , компот 
СТОП пепперони, груша, чёрная смородина, 
крылья класические, пакеты 30 и 45 см,
Стоп пиццы 45 см.</t>
  </si>
  <si>
    <t>Принимаем заказы до 20:00</t>
  </si>
  <si>
    <t>Металл</t>
  </si>
  <si>
    <t>ул. Рекордная, 6А / Металлургов, 2</t>
  </si>
  <si>
    <t xml:space="preserve">Стоп пицца 45 
стоп пеперони 
стоп курьер 
стоп соус сырный к бортикам
Стоп пакеты для пиц 
Из напитков в наличии 
Пепси 0.5
Сок 0.25 апельсин яблоко 
Пепси,миринда,7up0.33(жб)
Лимонад манго маракуя 
Молочный коктейль
Сиропы к молочному коктейлю 
Карамель кокос малина </t>
  </si>
  <si>
    <t>Работает с 9:00 до 20:30 , принимаем заказы до 20:00</t>
  </si>
  <si>
    <t>Деповская</t>
  </si>
  <si>
    <t>ул. Деповская, 126</t>
  </si>
  <si>
    <t>Стоп пиццы 45
Стоп классические крылья
Стоп груша
Стоп сезонное меню
Стоп пеперони
Стоп Миранда 1л, 0.5, ж/б
Стоп  7UP 1л, 0.5, ж/б
Стоп пепси 1л,
Стоп чай липтон 1л. 0.5л
Пакеты 30 и 45</t>
  </si>
  <si>
    <t>Работаем с 09:00 до 21:00
Заказы принимаются до 20:40</t>
  </si>
  <si>
    <t>Рубана</t>
  </si>
  <si>
    <t>РУБАНА, 26</t>
  </si>
  <si>
    <t>11:00-21:00
Замовлення до 20:30</t>
  </si>
  <si>
    <t>Украинская</t>
  </si>
  <si>
    <t>ул. Украинская, 2ж</t>
  </si>
  <si>
    <t xml:space="preserve">Стоп пепперони 
Стоп курьер 
Стоп Цезарь 
Стоп пицца 45 
Стоп сырный соус порционный </t>
  </si>
  <si>
    <t>Работаем с 09:00 до 21:00 
ЗАКАЗЫ ПРИНИМАЕМ ДО 20:45</t>
  </si>
  <si>
    <t>Чаривная-2</t>
  </si>
  <si>
    <t>ул. Чаривная, 129</t>
  </si>
  <si>
    <t xml:space="preserve">груша , паперони , крылышка классические , Жульен , пакет 35/45см , пепси 1л , миринда вся , 7 ап ж/б 1л, айсберг, пицца 45 стоп , Сандора вся , </t>
  </si>
  <si>
    <t xml:space="preserve">
Работаем до 21:00</t>
  </si>
  <si>
    <t>Чумаченко</t>
  </si>
  <si>
    <t>ул. Чумаченко, 25/В</t>
  </si>
  <si>
    <t>Стоп айсберг
Стоп пицца 45 см
Стоп Пепси 1 литр 
Стоп пеперони
Стоп 7 up ( все)
Стоп фрутс (все)
Стоп чай Липтон ( все)
Стоп миринда (все)</t>
  </si>
  <si>
    <t xml:space="preserve">Северокольцевая </t>
  </si>
  <si>
    <t>Северокольцевая 15</t>
  </si>
  <si>
    <t>Пепперони,айсберг,программа лояльности,сезонное меню,пепси и Миринда 1 л.,Миринда 0,5, 7 up.
Крылья классические.
Пиццы 45.</t>
  </si>
  <si>
    <t>Заказы принимаем до 20:40</t>
  </si>
  <si>
    <t>Сталеваров</t>
  </si>
  <si>
    <t>ул. Сталеваров, 32</t>
  </si>
  <si>
    <t>Стоп пиццы 45 см,пеперони ,крылья классик ,пакеты для пиццы
Напитки в наличии
Сок Сандора 0.5 вишня 
Сок Садочок яблоко,яблоко-груша 0.25
7up ж/б
Пепси ж/б
Пепси 0.5
Аква минерале вода газ \не газ 0.5
Молочный коктейль +сиром шоколад +сироп клубника +кокос+банан
Лимонад манго маркуя 0.5
Лимонад мохито 0.5 
Лимонад апельсин 0.5</t>
  </si>
  <si>
    <t>Работаем 9:00-21:00</t>
  </si>
  <si>
    <t>Косигина</t>
  </si>
  <si>
    <t>ул. Спартака Маковского, 3 \косигина</t>
  </si>
  <si>
    <t>Стоп пиццы 45
Стоп сезонное меня
Стоп пепперони 
Стоп пакеты
Стоп программа лояльность
В наличии из напитков: 
пепси ж/б
Пепси 0.33 без сахара
Аква минерали 
Сандора 0.5
7ap ж/б
Пепси 0.5
Стоп курьерский терминал</t>
  </si>
  <si>
    <t>Работаем с10 до 21
Заказы принимаем до 20:40</t>
  </si>
  <si>
    <t>Радунска</t>
  </si>
  <si>
    <t>ул. Радунская, 40</t>
  </si>
  <si>
    <t>жульен, крылья классик. На стопе вода: пепси 1 л, миринда 1 л, миринда 0.5, 7 ап 1 л, 7 ап 0.5.
 крем сыр стоп</t>
  </si>
  <si>
    <t>заказы принимаем до 20: 30</t>
  </si>
  <si>
    <t>Бальзака</t>
  </si>
  <si>
    <t>ул. Бальзака, 66</t>
  </si>
  <si>
    <t>Терминал курьера стоп
Пепсі 1 л
Мірінда жб
7 ап 1 л
Мірінда 1л
Мірінда 0,5 л
7 ап 0,5 л
Є пепсі ПЕТ 0.33 л
Крила класичні
Жульєн
Працюємо з воєнним меню
Програма лояльності не працює</t>
  </si>
  <si>
    <t>Приймаємо замовлення з 10:00 до 20:30</t>
  </si>
  <si>
    <t>Курбаса</t>
  </si>
  <si>
    <t>ул. Леся Курбаса, 6Г</t>
  </si>
  <si>
    <t xml:space="preserve">
Стоп рерsi(1л.)
Mirinda(0.5 i 1л.)
7up(всі види)
Sandora(0.25).</t>
  </si>
  <si>
    <t>Заказы до 20:30, последний самовывоз забрать пожалуйста в 20:40</t>
  </si>
  <si>
    <t>Каштан</t>
  </si>
  <si>
    <t>ул. Каштановая, 7</t>
  </si>
  <si>
    <t>Крылья классические стоп
Пакеты 30 и 45 стоп 
Порционный кетчуп стоп 
Сезонное меню стоп
Напитки в наличии:
Пепси 0,3 
Миринда 0,3
Миринда 1
Миранда 0,5
Пепси 0,5
7up 0,5
Aqua minerale без газа 0,5
Сок сандора (Мультивитамин, Вишня, Гранат ) 0,5</t>
  </si>
  <si>
    <t>Заказы принимаем с 10:00 до 20:30</t>
  </si>
  <si>
    <t>Маяк</t>
  </si>
  <si>
    <t>пр. Маяковского, 89</t>
  </si>
  <si>
    <t xml:space="preserve">Стоп курьер, стоп програма лояльності, замовлення приймаємо у вайбер.
Стоп по замовленням: 
Сезоне меню
Пепсі 1 л
Мірінда 0.5, 1 л
Соус каррі, солодкій чилі,бокс меню. 
</t>
  </si>
  <si>
    <t>Приймаємо замовлення з 10:00 до 20:30.</t>
  </si>
  <si>
    <t>Доброхот</t>
  </si>
  <si>
    <t>ул. Доброхотова, 11</t>
  </si>
  <si>
    <t>Стоп кур'єр піший.
Стоп pepsi(1л.), 
mirinda(0,5 і 1л.),
сік Sandora(0,25),
7up(всі види)..</t>
  </si>
  <si>
    <t>Работаем с 10 до 21, принимаем до 20:30</t>
  </si>
  <si>
    <t xml:space="preserve"> Ревуцкого</t>
  </si>
  <si>
    <t>ул. Ревуцкого, 12</t>
  </si>
  <si>
    <t>Стоп 
Сезонное меню
Крылья классик</t>
  </si>
  <si>
    <t xml:space="preserve">
10.00-20.30</t>
  </si>
  <si>
    <t>Драйзера</t>
  </si>
  <si>
    <t>ул. Драйзера, 8</t>
  </si>
  <si>
    <t xml:space="preserve">Стоп пакети 
Стоп шарлотка 
Стоп сезонне меню . 
З бокс меню в наявності крила , нагетси, картопля , пита </t>
  </si>
  <si>
    <t xml:space="preserve">ТТ працює з 10:00 до 21:00 
Замовлення до 20:30 </t>
  </si>
  <si>
    <t>Минский</t>
  </si>
  <si>
    <t>пр. Минский, 4</t>
  </si>
  <si>
    <t>Стоп курьер
Стоп пакеты
Стоп айсбер 
Стоп доп соус: кари, кетчуп
Стоп жульен, пита, крылья классик 
Из напитков в наличии: 
-0,33 ж/б пепси, 7ап, миринда
-0,5 вода газ/нг
-0,5 сандора мульти, гранат, томат</t>
  </si>
  <si>
    <t>Замовлення приймемо з 10.00 до 20.30.</t>
  </si>
  <si>
    <t>Труда</t>
  </si>
  <si>
    <t>пр. Труда, 6</t>
  </si>
  <si>
    <t xml:space="preserve">Стоп курьер 
Стоп Пепси 1л 
Стоп Сандора 0,25
Стоп 7ап 0,5
Стоп Миринда 0,5
Стоп жульен
Стоп крыла классические
Стоп сезонное меню
В ассортименте все соуса к бортикам
</t>
  </si>
  <si>
    <t>Работаем с 10:00 до 21:00
Заказы принимаем до 20:30</t>
  </si>
  <si>
    <t>Григоренка</t>
  </si>
  <si>
    <t>ул. Григоренка, 24в</t>
  </si>
  <si>
    <t>пакети
сир чеддер
соус солодкий чилі
крила класичні
пепсі 0,5;1л
міранда 0,3;0.5;1л
сік 0.2
 сирний до борта стоп</t>
  </si>
  <si>
    <t>Замовлення до 20:30</t>
  </si>
  <si>
    <t>Берд-1</t>
  </si>
  <si>
    <t>пр.Труда,31Е</t>
  </si>
  <si>
    <t>в стопе кукуруза, баварские колбаски, сулугуни, маслины,халапеньо, пармезан, доставка 
из напитков вода не газ и энергетик
терминал переводом на карту</t>
  </si>
  <si>
    <t>с 10:00 до 19:00</t>
  </si>
  <si>
    <t>Берд-2</t>
  </si>
  <si>
    <t>Мелитопольское шоссе, 114</t>
  </si>
  <si>
    <t>Берд-3</t>
  </si>
  <si>
    <t>ул. Довганюка, 64/26</t>
  </si>
  <si>
    <t>грибы, борт сулугуни, перец болгарский, пеперони, ананасы, маслины, доставка, терминал с карты на карту</t>
  </si>
  <si>
    <t>Новик</t>
  </si>
  <si>
    <t>ул. Гетьманская, 32/2</t>
  </si>
  <si>
    <t xml:space="preserve">Пицца 45, пакет 30, 45, сезонное меню стоп
В наличие есть бичевка!
Картошка СТОП
По напиткам в ассортименте: Пепси жб, стекло, 0.5, вода 0.5, сок мультик 0.5 
</t>
  </si>
  <si>
    <t>Работаем до 20:30</t>
  </si>
  <si>
    <t>Победи</t>
  </si>
  <si>
    <t>бул. 30-я Победы, 1А</t>
  </si>
  <si>
    <t>Універ</t>
  </si>
  <si>
    <t>ул. Университетская, 6/1</t>
  </si>
  <si>
    <t>млт Героїв</t>
  </si>
  <si>
    <t>пр. Героев Украины, 48</t>
  </si>
  <si>
    <t>Энергодар</t>
  </si>
  <si>
    <t>ул. Козацкая, 18 В IQ</t>
  </si>
  <si>
    <t>Павлоград-1</t>
  </si>
  <si>
    <t>ул. Шевченко,132а</t>
  </si>
  <si>
    <t>Пакеты 30,45 см стоп
Крылья острые и классические стоп
Айсберг стоп
Миринда ,0.5 и 1 литр стоп
7ап 0.33,0.5,1л стоп
Пепси   1 литр стоп
Вода 0,5 стоп
Стоп сезонное меню 
Пицца 45см стоп</t>
  </si>
  <si>
    <t>Работаем до 20:00
Заказы принимаем до 19 :45)</t>
  </si>
  <si>
    <t>Павлоград-3</t>
  </si>
  <si>
    <t>вул. Гагаріна, 12 \ павлоград 3</t>
  </si>
  <si>
    <t>с 9.00 до 20.00.последний заказ 19.45</t>
  </si>
  <si>
    <t>Обуховка</t>
  </si>
  <si>
    <t xml:space="preserve">Центральная 72 </t>
  </si>
  <si>
    <t>Стоп пиццы 45 см 
Стоп сезоное меню 
Стоп пакеты 30( есть бичевка нить)
Стоп все напитки
Стоп пепперони 
Стоп жульен 
Стоп соус сладкий Чили
Стоп нагетсы
Стоп терминал у курьера
Стоп картошка 
 стоп грибы
Стоп айсберг</t>
  </si>
  <si>
    <t>Время работы с 9:00 до 20:30
Принимаем заказы до 20:20</t>
  </si>
  <si>
    <t>Горохів</t>
  </si>
  <si>
    <t>вул. Луцька, 21А</t>
  </si>
  <si>
    <t>10:00-22:00
замовлення до 21:30</t>
  </si>
  <si>
    <t>Вольнянск</t>
  </si>
  <si>
    <t>пер. Торговый, 11)</t>
  </si>
  <si>
    <t>Пепси  1л
7 up 0.5
Сок сандора 0.2
Миринда 0,33;0,5;1л
Пеперони
Крылья классик
Салат айсберг</t>
  </si>
  <si>
    <t>Вольнянск работаем с 9:00 до 21:00 принимаем заказы до 20:30</t>
  </si>
  <si>
    <t>Днепрорудне</t>
  </si>
  <si>
    <t>ул. Энтузиастов, 24 ж IQ</t>
  </si>
  <si>
    <t>Пологи</t>
  </si>
  <si>
    <t>ул. Единства, 19</t>
  </si>
  <si>
    <t>Гуляйполе</t>
  </si>
  <si>
    <t>ул. Базарная,1</t>
  </si>
  <si>
    <t>Чернігов</t>
  </si>
  <si>
    <t>ул. Независимости, 42/9</t>
  </si>
  <si>
    <t>Стоп бокс меню 
Стоп пиццы 45 см 
Стоп айсберг
Стоп борт сулугуни 
Стоп яблоки 
Из напитков наличие 
Садочок 0,95 томатный и мультифрукт 
Пепси 0,5 л 1 л и 0,33 жб 
болгарский перец</t>
  </si>
  <si>
    <t>до 19:40</t>
  </si>
  <si>
    <t>Першотравенск</t>
  </si>
  <si>
    <t>ул. Горького, 4/в</t>
  </si>
  <si>
    <t>Каменка</t>
  </si>
  <si>
    <t>ул. Центральная, 2</t>
  </si>
  <si>
    <t>Каменское</t>
  </si>
  <si>
    <t>пр. Свободы, 2Л</t>
  </si>
  <si>
    <t xml:space="preserve">Сандора 0,5: Томатный, Мультивитамин
Сандора 0,25: Апельсин, Вишня, Мультивитамин
Пепси 0,33
Пепси 0,5
стоп огурцы
Стоп: пицца45см  курьер, пакеты, программа лояльности , картошка фри 
</t>
  </si>
  <si>
    <t>Покровське</t>
  </si>
  <si>
    <t>ул.Центральна, 44</t>
  </si>
  <si>
    <t>Стоп пеперони,айсберг,жульен, крылья классик,программа лояльности, сулугуни 
стоп чеддер
Стоп нагетсы
Стоп крем сыр
Стоп айсберг 
Стоп пепперони 
Нагетсы стоп
Сандора в асортименте есть : сок 0,5 мультивитамин, сок 0,5 томат, сок 0,5 вишня,пепси 0,33 жб, пепси 0,33 стекло, пепси 0, 5</t>
  </si>
  <si>
    <t>заказы принимаем с 9:30-19:30</t>
  </si>
  <si>
    <t>Стрийська</t>
  </si>
  <si>
    <t>вул. Стрийська 45-ж</t>
  </si>
  <si>
    <t>Бандери</t>
  </si>
  <si>
    <t xml:space="preserve">
вул. Степана Бандери, 23</t>
  </si>
  <si>
    <t>10:00-22:00
до 21:30</t>
  </si>
  <si>
    <t>Зелена</t>
  </si>
  <si>
    <t>вул. Зелена 69</t>
  </si>
  <si>
    <t>10:00-21:00
замовлення до 20:45</t>
  </si>
  <si>
    <t>Стебник</t>
  </si>
  <si>
    <t>вул. Михайла Грушевського 6</t>
  </si>
  <si>
    <t xml:space="preserve"> 10:00 - 22:00</t>
  </si>
  <si>
    <t>Никополь</t>
  </si>
  <si>
    <t>ул. Шевченко, 188</t>
  </si>
  <si>
    <t>Стоп крылья класик 
Напитки в наличии: 
- пепси 1л/0.5л
- вода газ
- лимонады 
- молочные коктейли 
- 7uр ж/б 0.33
- миринда ж/б 0.33</t>
  </si>
  <si>
    <t>10:00 -21:00</t>
  </si>
  <si>
    <t>Дрогобич</t>
  </si>
  <si>
    <t>вул. Самбірська 76</t>
  </si>
  <si>
    <t>Днепр</t>
  </si>
  <si>
    <t>Меню</t>
  </si>
  <si>
    <t>Борти</t>
  </si>
  <si>
    <t>двойное мяссо</t>
  </si>
  <si>
    <t>Киев</t>
  </si>
  <si>
    <t>борти</t>
  </si>
  <si>
    <t>двойное мяссо Киев</t>
  </si>
  <si>
    <t>Бердянск</t>
  </si>
  <si>
    <t>двойное мяссо Берд</t>
  </si>
  <si>
    <t>Итого</t>
  </si>
  <si>
    <t>Итого днепр</t>
  </si>
  <si>
    <t>Итого Киев</t>
  </si>
  <si>
    <t>Итого Чернігів</t>
  </si>
  <si>
    <t>города</t>
  </si>
  <si>
    <t>мяссо</t>
  </si>
  <si>
    <t>киев мяссо</t>
  </si>
  <si>
    <t>Бердянск мясо</t>
  </si>
  <si>
    <t>Салямі White 30</t>
  </si>
  <si>
    <t>Салямі White 45</t>
  </si>
  <si>
    <t>Сирна салямі 45</t>
  </si>
  <si>
    <t>Курка BBQ 30</t>
  </si>
  <si>
    <t>Курка BBQ 45</t>
  </si>
  <si>
    <t>Курка Гриби 30</t>
  </si>
  <si>
    <t>Курка Гриби 45</t>
  </si>
  <si>
    <t>Франческа 30</t>
  </si>
  <si>
    <t>Франческа 45</t>
  </si>
  <si>
    <r>
      <rPr>
        <rFont val="Calibri, Arial"/>
        <color theme="1"/>
        <sz val="11.0"/>
      </rPr>
      <t>Мисливська</t>
    </r>
    <r>
      <rPr>
        <rFont val="Calibri, Arial"/>
        <color theme="1"/>
        <sz val="9.0"/>
      </rPr>
      <t xml:space="preserve"> 30</t>
    </r>
  </si>
  <si>
    <t>Мисливська 45</t>
  </si>
  <si>
    <t>М'ясна BBQ 30</t>
  </si>
  <si>
    <t>М'ясна BBQ 45</t>
  </si>
  <si>
    <t>Баварська 30</t>
  </si>
  <si>
    <t>Баварська 45</t>
  </si>
  <si>
    <t>White Chicken 30</t>
  </si>
  <si>
    <t>White Chicken 45</t>
  </si>
  <si>
    <t>Сирне курча 30</t>
  </si>
  <si>
    <t>Сирне курча 45</t>
  </si>
  <si>
    <t>Гавайська 30</t>
  </si>
  <si>
    <t>Гавайська 45</t>
  </si>
  <si>
    <t>4 сири 30</t>
  </si>
  <si>
    <t>4 сири 45</t>
  </si>
  <si>
    <t>Цезар 30</t>
  </si>
  <si>
    <t>Цезар 45</t>
  </si>
  <si>
    <t>4 м'яса 30</t>
  </si>
  <si>
    <t>4 м'яса 45</t>
  </si>
  <si>
    <t>Карбонара 30</t>
  </si>
  <si>
    <t>Карбонара 45</t>
  </si>
  <si>
    <r>
      <rPr>
        <rFont val="Calibri, Arial"/>
        <color theme="1"/>
        <sz val="11.0"/>
      </rPr>
      <t>Пепероні</t>
    </r>
    <r>
      <rPr>
        <rFont val="Calibri, Arial"/>
        <color theme="1"/>
        <sz val="9.0"/>
      </rPr>
      <t xml:space="preserve"> 30</t>
    </r>
  </si>
  <si>
    <t>Пепероні 45</t>
  </si>
  <si>
    <t>Чізбургер 30</t>
  </si>
  <si>
    <t>Чізбургер 45</t>
  </si>
  <si>
    <t>Чорнобаївка 30</t>
  </si>
  <si>
    <t>Джавелін 30</t>
  </si>
  <si>
    <t>Байрактар 30</t>
  </si>
  <si>
    <t>Буу! Пепероні 30</t>
  </si>
  <si>
    <t>Буу! Пепероні 45</t>
  </si>
  <si>
    <t>Буу! 4 сири 30</t>
  </si>
  <si>
    <t>Буу! 4 сири 45</t>
  </si>
  <si>
    <t xml:space="preserve">картопля по-домашньому </t>
  </si>
  <si>
    <t>Картопля по-баварськи</t>
  </si>
  <si>
    <t>Жульєн</t>
  </si>
  <si>
    <t>Нагетси</t>
  </si>
  <si>
    <t>Піта</t>
  </si>
  <si>
    <t>крила класичні</t>
  </si>
  <si>
    <t>Крила гострі в паніровці</t>
  </si>
  <si>
    <t>Соус Кетчуп</t>
  </si>
  <si>
    <t>Соус BBQ</t>
  </si>
  <si>
    <t>Соус Карі</t>
  </si>
  <si>
    <t>Соус Солодкий Чилі</t>
  </si>
  <si>
    <t>Соус Сирний</t>
  </si>
  <si>
    <t>Пепси  0.5</t>
  </si>
  <si>
    <t>Пепси 1л</t>
  </si>
  <si>
    <t>Пепси 2л</t>
  </si>
  <si>
    <t>7up 0,33</t>
  </si>
  <si>
    <t>7up 0,5</t>
  </si>
  <si>
    <t>7up 1л</t>
  </si>
  <si>
    <t>7up 2л</t>
  </si>
  <si>
    <t>Карпатська джерельна</t>
  </si>
  <si>
    <t>Мірінда 0,33 л жб</t>
  </si>
  <si>
    <t>Мірінда 1 л</t>
  </si>
  <si>
    <t>Мірінда 0,5 л</t>
  </si>
  <si>
    <t>Фрутс 1 л</t>
  </si>
  <si>
    <t>Фрутс 0,4 л</t>
  </si>
  <si>
    <t>Садочок 0,2 л</t>
  </si>
  <si>
    <t>Садочок 0,5 л</t>
  </si>
  <si>
    <t>Сандора 0,25 л</t>
  </si>
  <si>
    <t>Сандора 0,5 л</t>
  </si>
  <si>
    <t>Сандора 0,95 л</t>
  </si>
  <si>
    <t>Сандорік</t>
  </si>
  <si>
    <t>Ліптон 0,5 л</t>
  </si>
  <si>
    <t>Ліптон 1 л</t>
  </si>
  <si>
    <t>М'ясна з грибами 30</t>
  </si>
  <si>
    <t>М'ясна з грибами 45</t>
  </si>
  <si>
    <t>BBQ 30</t>
  </si>
  <si>
    <t>BBQ 45</t>
  </si>
  <si>
    <t>Мисливська справжня 30</t>
  </si>
  <si>
    <t>Мисливська справжня 45</t>
  </si>
  <si>
    <t>BBQ м'ясне асорті 30</t>
  </si>
  <si>
    <t>BBQ м'ясне асорті 45</t>
  </si>
  <si>
    <t>Маргарита 30 (30% скидка)</t>
  </si>
  <si>
    <t>Маргарита 45 (30% скидка)</t>
  </si>
  <si>
    <t>Салямі White 30 (30% скидка)</t>
  </si>
  <si>
    <t>Салямі White 45 (30% скидка)</t>
  </si>
  <si>
    <t>Сирна салямі 30 (30% скидка)</t>
  </si>
  <si>
    <t>Сирна салямі 45 (30% скидка)</t>
  </si>
  <si>
    <t>Курка BBQ 30 (30% скидка)</t>
  </si>
  <si>
    <t>Курка BBQ 45 (30% скидка)</t>
  </si>
  <si>
    <t>Курка Гриби 30 (30% скидка)</t>
  </si>
  <si>
    <t>Курка Гриби 45 (30% скидка)</t>
  </si>
  <si>
    <t>Франческа 30 (30% скидка)</t>
  </si>
  <si>
    <t>Франческа 45 (30% скидка)</t>
  </si>
  <si>
    <r>
      <rPr>
        <rFont val="Calibri, Arial"/>
        <color theme="1"/>
        <sz val="11.0"/>
      </rPr>
      <t>Мисливська</t>
    </r>
    <r>
      <rPr>
        <rFont val="Calibri, Arial"/>
        <color theme="1"/>
        <sz val="9.0"/>
      </rPr>
      <t xml:space="preserve"> 30 </t>
    </r>
    <r>
      <rPr>
        <rFont val="Calibri, Arial"/>
        <color theme="1"/>
        <sz val="11.0"/>
      </rPr>
      <t>(30% скидка)</t>
    </r>
  </si>
  <si>
    <t>Мисливська 45 (30% скидка)</t>
  </si>
  <si>
    <t>М'ясна BBQ 30 (30% скидка)</t>
  </si>
  <si>
    <t>М'ясна BBQ 45 (30% скидка)</t>
  </si>
  <si>
    <t>Баварська 30 (30% скидка)</t>
  </si>
  <si>
    <t>Баварська 45 (30% скидка)</t>
  </si>
  <si>
    <t>White Chicken 30 (30% скидка)</t>
  </si>
  <si>
    <t>White Chicken 45 (30% скидка)</t>
  </si>
  <si>
    <t>Сирне курча 30 (30% скидка)</t>
  </si>
  <si>
    <t>Сирне курча 45 (30% скидка)</t>
  </si>
  <si>
    <t>Гавайська 30 (30% скидка)</t>
  </si>
  <si>
    <t>Гавайська 45 (30% скидка)</t>
  </si>
  <si>
    <t>4 сири 30 (30% скидка)</t>
  </si>
  <si>
    <t>4 сири 45(30% скидка)</t>
  </si>
  <si>
    <t>Цезар 30(30% скидка)</t>
  </si>
  <si>
    <t>Цезар 45(30% скидка)</t>
  </si>
  <si>
    <t>4 м'яса 30(30% скидка)</t>
  </si>
  <si>
    <t>4 м'яса 45(30% скидка)</t>
  </si>
  <si>
    <t>Карбонара 30(30% скидка)</t>
  </si>
  <si>
    <t>Карбонара 45(30% скидка)</t>
  </si>
  <si>
    <r>
      <rPr>
        <rFont val="Calibri, Arial"/>
        <color theme="1"/>
        <sz val="11.0"/>
      </rPr>
      <t>Пепероні</t>
    </r>
    <r>
      <rPr>
        <rFont val="Calibri, Arial"/>
        <color theme="1"/>
        <sz val="9.0"/>
      </rPr>
      <t xml:space="preserve"> 30 </t>
    </r>
    <r>
      <rPr>
        <rFont val="Calibri, Arial"/>
        <color theme="1"/>
        <sz val="11.0"/>
      </rPr>
      <t>(30% скидка)</t>
    </r>
  </si>
  <si>
    <t>Пепероні 45(30% скидка)</t>
  </si>
  <si>
    <t>Чізбургер 30(30% скидка)</t>
  </si>
  <si>
    <t>Чізбургер 45(30% скидка)</t>
  </si>
  <si>
    <t xml:space="preserve"> + бортик з сулугуні 30</t>
  </si>
  <si>
    <t xml:space="preserve"> + бортик з сулугуні 45</t>
  </si>
  <si>
    <t xml:space="preserve"> +бортик з крем-сиром 30</t>
  </si>
  <si>
    <t xml:space="preserve"> +бортик з крем-сиром 45</t>
  </si>
  <si>
    <t xml:space="preserve"> +ананас </t>
  </si>
  <si>
    <t xml:space="preserve"> +бекон </t>
  </si>
  <si>
    <t xml:space="preserve"> +гриби </t>
  </si>
  <si>
    <t xml:space="preserve"> +жовток </t>
  </si>
  <si>
    <t xml:space="preserve"> +кукурудза </t>
  </si>
  <si>
    <t xml:space="preserve"> +курка </t>
  </si>
  <si>
    <t xml:space="preserve"> +цибуля маринована </t>
  </si>
  <si>
    <t xml:space="preserve"> +маслини </t>
  </si>
  <si>
    <t xml:space="preserve"> +перець болгарський </t>
  </si>
  <si>
    <t xml:space="preserve"> +пепероні </t>
  </si>
  <si>
    <t xml:space="preserve"> +огірок маринований </t>
  </si>
  <si>
    <t xml:space="preserve"> +перець Халапеньйо </t>
  </si>
  <si>
    <t xml:space="preserve"> +помідор </t>
  </si>
  <si>
    <t xml:space="preserve"> +салямі баликова </t>
  </si>
  <si>
    <t xml:space="preserve"> +сосиски баварські </t>
  </si>
  <si>
    <t xml:space="preserve"> +сир дор блю </t>
  </si>
  <si>
    <t xml:space="preserve"> +сир Чеддер </t>
  </si>
  <si>
    <t xml:space="preserve"> +пармезан</t>
  </si>
  <si>
    <t xml:space="preserve"> + свинина </t>
  </si>
  <si>
    <t xml:space="preserve"> +Подвійний сир </t>
  </si>
  <si>
    <t xml:space="preserve"> +чорне тісто 30</t>
  </si>
  <si>
    <t xml:space="preserve"> +чорне тісто 45</t>
  </si>
  <si>
    <t xml:space="preserve"> +петрушка</t>
  </si>
  <si>
    <t>1п</t>
  </si>
  <si>
    <t>2п</t>
  </si>
  <si>
    <t>3п</t>
  </si>
  <si>
    <t>4п</t>
  </si>
  <si>
    <t>5п</t>
  </si>
  <si>
    <t>6п</t>
  </si>
  <si>
    <t xml:space="preserve"> +подвійне м'ясо </t>
  </si>
  <si>
    <t>доставка текущая</t>
  </si>
  <si>
    <t>сам</t>
  </si>
  <si>
    <t>доставка 49 грн</t>
  </si>
  <si>
    <t>доставка 50 грн</t>
  </si>
  <si>
    <t xml:space="preserve"> +подвійний сир</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</si>
</sst>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00"/>
    <numFmt numFmtId="165" formatCode="h&quot;:&quot;mm"/>
    <numFmt numFmtId="166" formatCode="d.m"/>
  </numFmts>
  <fonts count="45">
    <font>
      <sz val="10.0"/>
      <color rgb="FF000000"/>
      <name val="Arial"/>
      <scheme val="minor"/>
    </font>
    <font>
      <b/>
      <i/>
      <sz val="14.0"/>
      <color theme="1"/>
      <name val="Arial"/>
      <scheme val="minor"/>
    </font>
    <font>
      <b/>
      <i/>
      <sz val="14.0"/>
      <color theme="1"/>
      <name val="Arial"/>
    </font>
    <font>
      <b/>
      <sz val="14.0"/>
      <color rgb="FF000000"/>
      <name val="Inconsolata"/>
    </font>
    <font/>
    <font>
      <sz val="12.0"/>
      <color theme="1"/>
      <name val="Arial"/>
      <scheme val="minor"/>
    </font>
    <font>
      <color theme="1"/>
      <name val="Arial"/>
      <scheme val="minor"/>
    </font>
    <font>
      <sz val="12.0"/>
      <color theme="1"/>
      <name val="Merriweather"/>
    </font>
    <font>
      <b/>
      <sz val="11.0"/>
      <color rgb="FF3B3B3B"/>
      <name val="Arial"/>
    </font>
    <font>
      <color theme="1"/>
      <name val="Arial"/>
    </font>
    <font>
      <sz val="11.0"/>
      <color rgb="FF000000"/>
      <name val="Inconsolata"/>
    </font>
    <font>
      <sz val="11.0"/>
      <color theme="1"/>
      <name val="Inconsolata"/>
    </font>
    <font>
      <b/>
      <i/>
      <color theme="1"/>
      <name val="Arial"/>
    </font>
    <font>
      <i/>
      <color theme="1"/>
      <name val="Arial"/>
      <scheme val="minor"/>
    </font>
    <font>
      <sz val="11.0"/>
      <color rgb="FF1155CC"/>
      <name val="Inconsolata"/>
    </font>
    <font>
      <color rgb="FF000000"/>
      <name val="Arial"/>
    </font>
    <font>
      <b/>
      <i/>
      <color rgb="FF000000"/>
      <name val="Arial"/>
      <scheme val="minor"/>
    </font>
    <font>
      <sz val="13.0"/>
      <color theme="1"/>
      <name val="Calibri"/>
    </font>
    <font>
      <sz val="11.0"/>
      <color theme="1"/>
      <name val="Calibri"/>
    </font>
    <font>
      <sz val="11.0"/>
      <color rgb="FF000000"/>
      <name val="Calibri"/>
    </font>
    <font>
      <b/>
      <sz val="11.0"/>
      <color theme="1"/>
      <name val="Calibri"/>
    </font>
    <font>
      <sz val="11.0"/>
      <color rgb="FF000000"/>
      <name val="Docs-Calibri"/>
    </font>
    <font>
      <sz val="14.0"/>
      <color theme="1"/>
      <name val="Roboto"/>
    </font>
    <font>
      <sz val="13.0"/>
      <color theme="1"/>
      <name val="Arial"/>
    </font>
    <font>
      <b/>
      <sz val="12.0"/>
      <color theme="1"/>
      <name val="Arial"/>
    </font>
    <font>
      <sz val="13.0"/>
      <color rgb="FF000000"/>
      <name val="Calibri"/>
    </font>
    <font>
      <color rgb="FF000000"/>
      <name val="Roboto"/>
    </font>
    <font>
      <sz val="13.0"/>
      <color rgb="FF333333"/>
      <name val="Calibri"/>
    </font>
    <font>
      <sz val="12.0"/>
      <color rgb="FF777777"/>
      <name val="Roboto"/>
    </font>
    <font>
      <b/>
      <sz val="11.0"/>
      <color theme="1"/>
      <name val="Merriweather"/>
    </font>
    <font>
      <b/>
      <sz val="10.0"/>
      <color theme="1"/>
      <name val="Merriweather"/>
    </font>
    <font>
      <b/>
      <color theme="1"/>
      <name val="Merriweather"/>
    </font>
    <font>
      <sz val="12.0"/>
      <color rgb="FFEFEFEF"/>
      <name val="Merriweather"/>
    </font>
    <font>
      <sz val="12.0"/>
      <color rgb="FFF3F3F3"/>
      <name val="Merriweather"/>
    </font>
    <font>
      <color theme="1"/>
      <name val="Merriweather"/>
    </font>
    <font>
      <b/>
      <sz val="9.0"/>
      <color rgb="FFEFEFEF"/>
      <name val="Merriweather"/>
    </font>
    <font>
      <b/>
      <sz val="9.0"/>
      <color theme="1"/>
      <name val="Merriweather"/>
    </font>
    <font>
      <sz val="11.0"/>
      <color theme="1"/>
      <name val="Arial"/>
    </font>
    <font>
      <b/>
      <sz val="12.0"/>
      <color theme="1"/>
      <name val="Merriweather"/>
    </font>
    <font>
      <sz val="13.0"/>
      <color theme="1"/>
      <name val="Merriweather"/>
    </font>
    <font>
      <sz val="13.0"/>
      <color rgb="FFCCCCCC"/>
      <name val="Merriweather"/>
    </font>
    <font>
      <sz val="12.0"/>
      <color theme="1"/>
      <name val="Arial"/>
    </font>
    <font>
      <sz val="14.0"/>
      <color theme="1"/>
      <name val="Merriweather"/>
    </font>
    <font>
      <b/>
      <sz val="14.0"/>
      <color theme="1"/>
      <name val="Merriweather"/>
    </font>
    <font>
      <sz val="11.0"/>
      <color rgb="FFF7981D"/>
      <name val="Inconsolata"/>
    </font>
  </fonts>
  <fills count="1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theme="0"/>
        <bgColor theme="0"/>
      </patternFill>
    </fill>
    <fill>
      <patternFill patternType="solid">
        <fgColor rgb="FFFBBC04"/>
        <bgColor rgb="FFFBBC04"/>
      </patternFill>
    </fill>
    <fill>
      <patternFill patternType="solid">
        <fgColor rgb="FFE69138"/>
        <bgColor rgb="FFE69138"/>
      </patternFill>
    </fill>
    <fill>
      <patternFill patternType="solid">
        <fgColor rgb="FFE06666"/>
        <bgColor rgb="FFE06666"/>
      </patternFill>
    </fill>
    <fill>
      <patternFill patternType="solid">
        <fgColor rgb="FFDA6A00"/>
        <bgColor rgb="FFDA6A00"/>
      </patternFill>
    </fill>
    <fill>
      <patternFill patternType="solid">
        <fgColor rgb="FF00FFFF"/>
        <bgColor rgb="FF00FFFF"/>
      </patternFill>
    </fill>
    <fill>
      <patternFill patternType="solid">
        <fgColor rgb="FFF1C232"/>
        <bgColor rgb="FFF1C232"/>
      </patternFill>
    </fill>
    <fill>
      <patternFill patternType="solid">
        <fgColor rgb="FF93C47D"/>
        <bgColor rgb="FF93C47D"/>
      </patternFill>
    </fill>
    <fill>
      <patternFill patternType="solid">
        <fgColor rgb="FFFFD966"/>
        <bgColor rgb="FFFFD966"/>
      </patternFill>
    </fill>
    <fill>
      <patternFill patternType="solid">
        <fgColor rgb="FF990000"/>
        <bgColor rgb="FF990000"/>
      </patternFill>
    </fill>
    <fill>
      <patternFill patternType="solid">
        <fgColor rgb="FFCC4125"/>
        <bgColor rgb="FFCC4125"/>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49" xfId="0" applyAlignment="1" applyBorder="1" applyFont="1" applyNumberFormat="1">
      <alignment horizontal="center" readingOrder="0" shrinkToFit="0" vertical="center" wrapText="1"/>
    </xf>
    <xf borderId="0" fillId="2" fontId="2" numFmtId="0" xfId="0" applyAlignment="1" applyFill="1" applyFont="1">
      <alignment horizontal="center" shrinkToFit="0" vertical="center" wrapText="1"/>
    </xf>
    <xf borderId="0" fillId="0" fontId="1" numFmtId="0" xfId="0" applyAlignment="1" applyFont="1">
      <alignment horizontal="center" readingOrder="0" shrinkToFit="0" vertical="center" wrapText="1"/>
    </xf>
    <xf borderId="2" fillId="3" fontId="3" numFmtId="0" xfId="0" applyAlignment="1" applyBorder="1" applyFill="1" applyFont="1">
      <alignment horizontal="center" shrinkToFit="0" vertical="center" wrapText="1"/>
    </xf>
    <xf borderId="3" fillId="0" fontId="4" numFmtId="0" xfId="0" applyBorder="1" applyFont="1"/>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2" fillId="3" fontId="3" numFmtId="0" xfId="0" applyAlignment="1" applyBorder="1" applyFont="1">
      <alignment horizontal="center" readingOrder="0" shrinkToFit="0" vertical="center" wrapText="1"/>
    </xf>
    <xf borderId="4" fillId="0" fontId="4" numFmtId="0" xfId="0" applyBorder="1" applyFont="1"/>
    <xf borderId="1" fillId="0" fontId="7" numFmtId="0" xfId="0" applyAlignment="1" applyBorder="1" applyFont="1">
      <alignment horizontal="center" readingOrder="0" shrinkToFit="0" vertical="center" wrapText="1"/>
    </xf>
    <xf borderId="0" fillId="3" fontId="8" numFmtId="164" xfId="0" applyAlignment="1" applyFont="1" applyNumberFormat="1">
      <alignment horizontal="center" readingOrder="0"/>
    </xf>
    <xf borderId="0" fillId="3" fontId="8" numFmtId="0" xfId="0" applyAlignment="1" applyFont="1">
      <alignment horizontal="center" readingOrder="0"/>
    </xf>
    <xf borderId="1" fillId="0" fontId="6" numFmtId="21" xfId="0" applyAlignment="1" applyBorder="1" applyFont="1" applyNumberFormat="1">
      <alignment horizontal="center" readingOrder="0" shrinkToFit="0" vertical="center" wrapText="1"/>
    </xf>
    <xf borderId="1" fillId="2" fontId="9" numFmtId="19" xfId="0" applyAlignment="1" applyBorder="1" applyFont="1" applyNumberFormat="1">
      <alignment horizontal="left" readingOrder="0" shrinkToFit="0" vertical="center" wrapText="1"/>
    </xf>
    <xf borderId="1" fillId="0" fontId="6" numFmtId="165" xfId="0" applyAlignment="1" applyBorder="1" applyFont="1" applyNumberFormat="1">
      <alignment horizontal="center" readingOrder="0" shrinkToFit="0" vertical="center" wrapText="1"/>
    </xf>
    <xf borderId="1" fillId="0" fontId="6"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0" fillId="3" fontId="11" numFmtId="0" xfId="0" applyAlignment="1" applyFont="1">
      <alignment horizontal="center" shrinkToFit="0" vertical="center" wrapText="1"/>
    </xf>
    <xf borderId="5" fillId="0" fontId="4" numFmtId="0" xfId="0" applyBorder="1" applyFont="1"/>
    <xf borderId="6" fillId="0" fontId="4" numFmtId="0" xfId="0" applyBorder="1" applyFont="1"/>
    <xf borderId="7" fillId="2" fontId="12" numFmtId="0" xfId="0" applyAlignment="1" applyBorder="1" applyFont="1">
      <alignment horizontal="center" shrinkToFit="0" vertical="center" wrapText="1"/>
    </xf>
    <xf borderId="0" fillId="0" fontId="13" numFmtId="0" xfId="0" applyAlignment="1" applyFont="1">
      <alignment readingOrder="0" shrinkToFit="0" vertical="center" wrapText="1"/>
    </xf>
    <xf borderId="1" fillId="3" fontId="14" numFmtId="0" xfId="0" applyAlignment="1" applyBorder="1" applyFont="1">
      <alignment horizontal="center" shrinkToFit="0" vertical="center" wrapText="1"/>
    </xf>
    <xf borderId="0" fillId="0" fontId="13" numFmtId="0" xfId="0" applyAlignment="1" applyFont="1">
      <alignment shrinkToFit="0" vertical="center" wrapText="1"/>
    </xf>
    <xf borderId="1" fillId="0" fontId="6" numFmtId="0" xfId="0" applyAlignment="1" applyBorder="1" applyFont="1">
      <alignment horizontal="center" readingOrder="0" shrinkToFit="0" vertical="center" wrapText="1"/>
    </xf>
    <xf borderId="8" fillId="0" fontId="4" numFmtId="0" xfId="0" applyBorder="1" applyFont="1"/>
    <xf borderId="0" fillId="0" fontId="6" numFmtId="0" xfId="0" applyAlignment="1" applyFont="1">
      <alignment readingOrder="0" shrinkToFit="0" wrapText="1"/>
    </xf>
    <xf borderId="1" fillId="3" fontId="15" numFmtId="0" xfId="0" applyAlignment="1" applyBorder="1" applyFont="1">
      <alignment horizontal="left" readingOrder="0" shrinkToFit="0" wrapText="1"/>
    </xf>
    <xf borderId="1" fillId="0" fontId="6" numFmtId="0" xfId="0" applyAlignment="1" applyBorder="1" applyFont="1">
      <alignment readingOrder="0" shrinkToFit="0" vertical="center" wrapText="1"/>
    </xf>
    <xf borderId="1" fillId="0" fontId="6" numFmtId="0" xfId="0" applyAlignment="1" applyBorder="1" applyFont="1">
      <alignment readingOrder="0" shrinkToFit="0" wrapText="1"/>
    </xf>
    <xf borderId="9" fillId="4" fontId="6" numFmtId="0" xfId="0" applyAlignment="1" applyBorder="1" applyFill="1" applyFont="1">
      <alignment horizontal="center" readingOrder="0" shrinkToFit="0" wrapText="1"/>
    </xf>
    <xf borderId="10" fillId="0" fontId="4" numFmtId="0" xfId="0" applyBorder="1" applyFont="1"/>
    <xf borderId="11" fillId="0" fontId="4" numFmtId="0" xfId="0" applyBorder="1" applyFont="1"/>
    <xf borderId="0" fillId="0" fontId="6" numFmtId="0" xfId="0" applyAlignment="1" applyFont="1">
      <alignment shrinkToFit="0" wrapText="1"/>
    </xf>
    <xf borderId="2" fillId="0" fontId="6" numFmtId="0" xfId="0" applyAlignment="1" applyBorder="1" applyFont="1">
      <alignment readingOrder="0" shrinkToFit="0" wrapText="1"/>
    </xf>
    <xf borderId="9" fillId="4" fontId="16" numFmtId="0" xfId="0" applyAlignment="1" applyBorder="1" applyFont="1">
      <alignment horizontal="center" readingOrder="0" shrinkToFit="0" wrapText="1"/>
    </xf>
    <xf borderId="12" fillId="0" fontId="4" numFmtId="0" xfId="0" applyBorder="1" applyFont="1"/>
    <xf borderId="13" fillId="0" fontId="4" numFmtId="0" xfId="0" applyBorder="1" applyFont="1"/>
    <xf borderId="0" fillId="5" fontId="6" numFmtId="0" xfId="0" applyAlignment="1" applyFill="1" applyFont="1">
      <alignment horizontal="center" readingOrder="0" shrinkToFit="0" wrapText="1"/>
    </xf>
    <xf borderId="14" fillId="0" fontId="4" numFmtId="0" xfId="0" applyBorder="1" applyFont="1"/>
    <xf borderId="0" fillId="0" fontId="6" numFmtId="0" xfId="0" applyFont="1"/>
    <xf borderId="1" fillId="0" fontId="6" numFmtId="0" xfId="0" applyAlignment="1" applyBorder="1" applyFont="1">
      <alignment readingOrder="0"/>
    </xf>
    <xf borderId="1" fillId="0" fontId="6" numFmtId="0" xfId="0" applyBorder="1" applyFont="1"/>
    <xf borderId="9" fillId="3" fontId="10" numFmtId="0" xfId="0" applyAlignment="1" applyBorder="1" applyFont="1">
      <alignment horizontal="left" shrinkToFit="0" vertical="center" wrapText="1"/>
    </xf>
    <xf borderId="9" fillId="3" fontId="10" numFmtId="0" xfId="0" applyAlignment="1" applyBorder="1" applyFont="1">
      <alignment shrinkToFit="0" wrapText="1"/>
    </xf>
    <xf borderId="1" fillId="0" fontId="17" numFmtId="0" xfId="0" applyAlignment="1" applyBorder="1" applyFont="1">
      <alignment horizontal="center" readingOrder="0" shrinkToFit="0" vertical="center" wrapText="1"/>
    </xf>
    <xf borderId="1" fillId="0" fontId="17" numFmtId="0" xfId="0" applyAlignment="1" applyBorder="1" applyFont="1">
      <alignment horizontal="center" shrinkToFit="0" vertical="center" wrapText="1"/>
    </xf>
    <xf borderId="1" fillId="0" fontId="18" numFmtId="0" xfId="0" applyAlignment="1" applyBorder="1" applyFont="1">
      <alignment readingOrder="0" shrinkToFit="0" vertical="bottom" wrapText="1"/>
    </xf>
    <xf borderId="1" fillId="3" fontId="18" numFmtId="0" xfId="0" applyAlignment="1" applyBorder="1" applyFont="1">
      <alignment horizontal="center" readingOrder="0" shrinkToFit="0" vertical="center" wrapText="1"/>
    </xf>
    <xf borderId="0" fillId="3" fontId="19"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5" fontId="19" numFmtId="0" xfId="0" applyAlignment="1" applyBorder="1" applyFont="1">
      <alignment horizontal="center" readingOrder="0" shrinkToFit="0" vertical="center" wrapText="1"/>
    </xf>
    <xf borderId="1" fillId="0" fontId="20" numFmtId="0" xfId="0" applyAlignment="1" applyBorder="1" applyFont="1">
      <alignment readingOrder="0" shrinkToFit="0" vertical="bottom" wrapText="1"/>
    </xf>
    <xf borderId="0" fillId="3" fontId="21" numFmtId="0" xfId="0" applyAlignment="1" applyFont="1">
      <alignment horizontal="left" readingOrder="0" shrinkToFit="0" wrapText="1"/>
    </xf>
    <xf borderId="0" fillId="5" fontId="22" numFmtId="0" xfId="0" applyAlignment="1" applyFont="1">
      <alignment horizontal="center" readingOrder="0" shrinkToFit="0" vertical="center" wrapText="1"/>
    </xf>
    <xf borderId="0" fillId="5" fontId="17" numFmtId="0" xfId="0" applyAlignment="1" applyFont="1">
      <alignment horizontal="center" readingOrder="0" shrinkToFit="0" vertical="center" wrapText="1"/>
    </xf>
    <xf borderId="1" fillId="5" fontId="17" numFmtId="0" xfId="0" applyAlignment="1" applyBorder="1" applyFont="1">
      <alignment horizontal="center" shrinkToFit="0" vertical="center" wrapText="1"/>
    </xf>
    <xf borderId="1" fillId="5" fontId="17" numFmtId="0" xfId="0" applyAlignment="1" applyBorder="1" applyFont="1">
      <alignment horizontal="center" readingOrder="0" shrinkToFit="0" vertical="center" wrapText="1"/>
    </xf>
    <xf borderId="1" fillId="6" fontId="18" numFmtId="0" xfId="0" applyAlignment="1" applyBorder="1" applyFill="1" applyFont="1">
      <alignment readingOrder="0" shrinkToFit="0" vertical="bottom" wrapText="1"/>
    </xf>
    <xf borderId="1" fillId="6" fontId="9" numFmtId="0" xfId="0" applyAlignment="1" applyBorder="1" applyFont="1">
      <alignment horizontal="center" readingOrder="0" shrinkToFit="0" vertical="center" wrapText="1"/>
    </xf>
    <xf borderId="1" fillId="3" fontId="19" numFmtId="0" xfId="0" applyAlignment="1" applyBorder="1" applyFont="1">
      <alignment horizontal="center" readingOrder="0"/>
    </xf>
    <xf borderId="0" fillId="3" fontId="21" numFmtId="0" xfId="0" applyAlignment="1" applyFont="1">
      <alignment horizontal="left" readingOrder="0" shrinkToFit="0" vertical="center" wrapText="1"/>
    </xf>
    <xf borderId="1" fillId="5" fontId="6" numFmtId="0" xfId="0" applyAlignment="1" applyBorder="1" applyFont="1">
      <alignment horizontal="center" readingOrder="0" shrinkToFit="0" vertical="center" wrapText="1"/>
    </xf>
    <xf borderId="1" fillId="0" fontId="18" numFmtId="0" xfId="0" applyAlignment="1" applyBorder="1" applyFont="1">
      <alignment readingOrder="0" shrinkToFit="0" wrapText="1"/>
    </xf>
    <xf borderId="1" fillId="5" fontId="23" numFmtId="0" xfId="0" applyAlignment="1" applyBorder="1" applyFont="1">
      <alignment horizontal="center" readingOrder="0" shrinkToFit="0" vertical="center" wrapText="1"/>
    </xf>
    <xf borderId="0" fillId="5" fontId="6" numFmtId="0" xfId="0" applyAlignment="1" applyFont="1">
      <alignment horizontal="center" readingOrder="0" shrinkToFit="0" vertical="center" wrapText="1"/>
    </xf>
    <xf borderId="1" fillId="0" fontId="18" numFmtId="0" xfId="0" applyAlignment="1" applyBorder="1" applyFont="1">
      <alignment readingOrder="0" shrinkToFit="0" vertical="center" wrapText="1"/>
    </xf>
    <xf borderId="0" fillId="5" fontId="24" numFmtId="0" xfId="0" applyAlignment="1" applyFont="1">
      <alignment horizontal="left" readingOrder="0"/>
    </xf>
    <xf borderId="0" fillId="3" fontId="15" numFmtId="0" xfId="0" applyAlignment="1" applyFont="1">
      <alignment horizontal="left" readingOrder="0" shrinkToFit="0" vertical="center" wrapText="1"/>
    </xf>
    <xf borderId="1" fillId="0" fontId="19" numFmtId="0" xfId="0" applyAlignment="1" applyBorder="1" applyFont="1">
      <alignment readingOrder="0" shrinkToFit="0" vertical="bottom" wrapText="1"/>
    </xf>
    <xf borderId="0" fillId="3" fontId="19" numFmtId="0" xfId="0" applyAlignment="1" applyFont="1">
      <alignment horizontal="center" readingOrder="0"/>
    </xf>
    <xf borderId="8" fillId="0" fontId="25" numFmtId="0" xfId="0" applyAlignment="1" applyBorder="1" applyFont="1">
      <alignment horizontal="center" readingOrder="0" shrinkToFit="0" vertical="center" wrapText="1"/>
    </xf>
    <xf borderId="1" fillId="3" fontId="26" numFmtId="0" xfId="0" applyAlignment="1" applyBorder="1" applyFont="1">
      <alignment horizontal="center" readingOrder="0" shrinkToFit="0" vertical="center" wrapText="1"/>
    </xf>
    <xf borderId="1" fillId="0" fontId="17" numFmtId="0" xfId="0" applyAlignment="1" applyBorder="1" applyFont="1">
      <alignment horizontal="center" shrinkToFit="0" vertical="center" wrapText="1"/>
    </xf>
    <xf borderId="1" fillId="3" fontId="27" numFmtId="0" xfId="0" applyAlignment="1" applyBorder="1" applyFont="1">
      <alignment horizontal="center" shrinkToFit="0" vertical="center" wrapText="1"/>
    </xf>
    <xf borderId="8" fillId="0" fontId="6" numFmtId="0" xfId="0" applyAlignment="1" applyBorder="1" applyFont="1">
      <alignment horizontal="center" readingOrder="0" shrinkToFit="0" vertical="center" wrapText="1"/>
    </xf>
    <xf borderId="8" fillId="3" fontId="27" numFmtId="0" xfId="0" applyAlignment="1" applyBorder="1" applyFont="1">
      <alignment horizontal="center" readingOrder="0" shrinkToFit="0" vertical="center" wrapText="1"/>
    </xf>
    <xf borderId="8" fillId="5" fontId="25" numFmtId="0" xfId="0" applyAlignment="1" applyBorder="1" applyFont="1">
      <alignment horizontal="center" readingOrder="0" shrinkToFit="0" vertical="center" wrapText="1"/>
    </xf>
    <xf borderId="1" fillId="3" fontId="28" numFmtId="0" xfId="0" applyAlignment="1" applyBorder="1" applyFont="1">
      <alignment horizontal="center" readingOrder="0"/>
    </xf>
    <xf borderId="1" fillId="0" fontId="6" numFmtId="0" xfId="0" applyAlignment="1" applyBorder="1" applyFont="1">
      <alignment horizontal="left" readingOrder="0" shrinkToFit="0" vertical="center" wrapText="1"/>
    </xf>
    <xf borderId="8" fillId="3" fontId="27" numFmtId="0" xfId="0" applyAlignment="1" applyBorder="1" applyFont="1">
      <alignment horizontal="center" readingOrder="0" shrinkToFit="0" vertical="center" wrapText="1"/>
    </xf>
    <xf borderId="0" fillId="0" fontId="6" numFmtId="166" xfId="0" applyAlignment="1" applyFont="1" applyNumberFormat="1">
      <alignment horizontal="center" readingOrder="0" shrinkToFit="0" vertical="center" wrapText="1"/>
    </xf>
    <xf borderId="1" fillId="5" fontId="29"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1" fillId="5" fontId="30" numFmtId="0" xfId="0" applyAlignment="1" applyBorder="1" applyFont="1">
      <alignment horizontal="center" readingOrder="0" shrinkToFit="0" vertical="center" wrapText="1"/>
    </xf>
    <xf borderId="1" fillId="0" fontId="9" numFmtId="0" xfId="0" applyAlignment="1" applyBorder="1" applyFont="1">
      <alignment horizontal="center" shrinkToFit="0" wrapText="1"/>
    </xf>
    <xf borderId="11" fillId="3" fontId="31" numFmtId="0" xfId="0" applyAlignment="1" applyBorder="1" applyFont="1">
      <alignment horizontal="center" shrinkToFit="0" wrapText="1"/>
    </xf>
    <xf borderId="11" fillId="0" fontId="9" numFmtId="0" xfId="0" applyAlignment="1" applyBorder="1" applyFont="1">
      <alignment vertical="bottom"/>
    </xf>
    <xf borderId="11" fillId="0" fontId="9" numFmtId="0" xfId="0" applyBorder="1" applyFont="1"/>
    <xf borderId="11" fillId="0" fontId="9" numFmtId="0" xfId="0" applyAlignment="1" applyBorder="1" applyFont="1">
      <alignment horizontal="center" shrinkToFit="0" wrapText="1"/>
    </xf>
    <xf borderId="0" fillId="3" fontId="10" numFmtId="0" xfId="0" applyFont="1"/>
    <xf borderId="0" fillId="0" fontId="6" numFmtId="0" xfId="0" applyAlignment="1" applyFont="1">
      <alignment horizontal="center" shrinkToFit="0" vertical="center" wrapText="1"/>
    </xf>
    <xf borderId="0" fillId="3" fontId="10" numFmtId="0" xfId="0" applyAlignment="1" applyFont="1">
      <alignment horizontal="center" shrinkToFit="0" vertical="center" wrapText="1"/>
    </xf>
    <xf borderId="0" fillId="3" fontId="10" numFmtId="0" xfId="0" applyFont="1"/>
    <xf borderId="0" fillId="3" fontId="11" numFmtId="165" xfId="0" applyAlignment="1" applyFont="1" applyNumberFormat="1">
      <alignment horizontal="center" shrinkToFit="0" vertical="center" wrapText="1"/>
    </xf>
    <xf borderId="1" fillId="7" fontId="18" numFmtId="0" xfId="0" applyAlignment="1" applyBorder="1" applyFill="1" applyFont="1">
      <alignment horizontal="center" shrinkToFit="0" vertical="center" wrapText="1"/>
    </xf>
    <xf borderId="1" fillId="8" fontId="32" numFmtId="0" xfId="0" applyAlignment="1" applyBorder="1" applyFill="1" applyFont="1">
      <alignment horizontal="center" readingOrder="0" shrinkToFit="0" vertical="center" wrapText="1"/>
    </xf>
    <xf borderId="1" fillId="9" fontId="33" numFmtId="0" xfId="0" applyAlignment="1" applyBorder="1" applyFill="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10" fontId="6" numFmtId="0" xfId="0" applyAlignment="1" applyBorder="1" applyFill="1" applyFont="1">
      <alignment horizontal="center" readingOrder="0" shrinkToFit="0" vertical="center" wrapText="1"/>
    </xf>
    <xf borderId="1" fillId="7" fontId="18" numFmtId="0" xfId="0" applyAlignment="1" applyBorder="1" applyFont="1">
      <alignment horizontal="center" readingOrder="0" shrinkToFit="0" vertical="center" wrapText="1"/>
    </xf>
    <xf borderId="1" fillId="2" fontId="34" numFmtId="0" xfId="0" applyAlignment="1" applyBorder="1" applyFont="1">
      <alignment horizontal="center" readingOrder="0" shrinkToFit="0" vertical="center" wrapText="1"/>
    </xf>
    <xf borderId="0" fillId="5" fontId="35" numFmtId="0" xfId="0" applyAlignment="1" applyFont="1">
      <alignment horizontal="center" shrinkToFit="0" wrapText="1"/>
    </xf>
    <xf borderId="0" fillId="5" fontId="36" numFmtId="0" xfId="0" applyAlignment="1" applyFont="1">
      <alignment horizontal="center" shrinkToFit="0" wrapText="1"/>
    </xf>
    <xf borderId="1" fillId="7" fontId="19" numFmtId="0" xfId="0" applyAlignment="1" applyBorder="1" applyFont="1">
      <alignment horizontal="center" readingOrder="0" shrinkToFit="0" vertical="center" wrapText="1"/>
    </xf>
    <xf borderId="1" fillId="11" fontId="18" numFmtId="0" xfId="0" applyAlignment="1" applyBorder="1" applyFill="1" applyFont="1">
      <alignment horizontal="center" readingOrder="0" shrinkToFit="0" vertical="center" wrapText="1"/>
    </xf>
    <xf borderId="1" fillId="11" fontId="18" numFmtId="0" xfId="0" applyAlignment="1" applyBorder="1" applyFont="1">
      <alignment horizontal="center" readingOrder="0" shrinkToFit="0" vertical="center" wrapText="1"/>
    </xf>
    <xf borderId="1" fillId="11" fontId="19" numFmtId="0" xfId="0" applyAlignment="1" applyBorder="1" applyFont="1">
      <alignment horizontal="center" readingOrder="0" shrinkToFit="0" vertical="center" wrapText="1"/>
    </xf>
    <xf borderId="0" fillId="5" fontId="18" numFmtId="0" xfId="0" applyAlignment="1" applyFont="1">
      <alignment horizontal="center" shrinkToFit="0" wrapText="1"/>
    </xf>
    <xf borderId="0" fillId="5" fontId="33" numFmtId="0" xfId="0" applyAlignment="1" applyFont="1">
      <alignment horizontal="center" shrinkToFit="0" wrapText="1"/>
    </xf>
    <xf borderId="0" fillId="5" fontId="18" numFmtId="0" xfId="0" applyAlignment="1" applyFont="1">
      <alignment horizontal="center" shrinkToFit="0" wrapText="1"/>
    </xf>
    <xf borderId="1" fillId="8" fontId="18" numFmtId="0" xfId="0" applyAlignment="1" applyBorder="1" applyFont="1">
      <alignment horizontal="center" readingOrder="0" shrinkToFit="0" vertical="center" wrapText="1"/>
    </xf>
    <xf borderId="1" fillId="2" fontId="7" numFmtId="0" xfId="0" applyAlignment="1" applyBorder="1" applyFont="1">
      <alignment horizontal="center" readingOrder="0" shrinkToFit="0" vertical="center" wrapText="1"/>
    </xf>
    <xf borderId="1" fillId="8" fontId="18" numFmtId="0" xfId="0" applyAlignment="1" applyBorder="1" applyFont="1">
      <alignment horizontal="center" readingOrder="0" shrinkToFit="0" vertical="center" wrapText="1"/>
    </xf>
    <xf borderId="1" fillId="8" fontId="19" numFmtId="0" xfId="0" applyAlignment="1" applyBorder="1" applyFont="1">
      <alignment horizontal="center" readingOrder="0" shrinkToFit="0" vertical="center" wrapText="1"/>
    </xf>
    <xf borderId="1" fillId="12" fontId="18" numFmtId="0" xfId="0" applyAlignment="1" applyBorder="1" applyFill="1" applyFont="1">
      <alignment horizontal="center" readingOrder="0" shrinkToFit="0" vertical="center" wrapText="1"/>
    </xf>
    <xf borderId="1" fillId="12" fontId="37" numFmtId="0" xfId="0" applyAlignment="1" applyBorder="1" applyFont="1">
      <alignment horizontal="center" readingOrder="0" shrinkToFit="0" vertical="center" wrapText="1"/>
    </xf>
    <xf borderId="1" fillId="0" fontId="34" numFmtId="0" xfId="0" applyAlignment="1" applyBorder="1" applyFont="1">
      <alignment horizontal="center" readingOrder="0" shrinkToFit="0" vertical="center" wrapText="1"/>
    </xf>
    <xf borderId="1" fillId="13" fontId="38" numFmtId="0" xfId="0" applyAlignment="1" applyBorder="1" applyFill="1" applyFont="1">
      <alignment horizontal="center" shrinkToFit="0" wrapText="1"/>
    </xf>
    <xf borderId="1" fillId="3" fontId="10" numFmtId="0" xfId="0" applyAlignment="1" applyBorder="1" applyFont="1">
      <alignment horizontal="center" readingOrder="0" shrinkToFit="0" vertical="center" wrapText="1"/>
    </xf>
    <xf borderId="1" fillId="0" fontId="34" numFmtId="0" xfId="0" applyAlignment="1" applyBorder="1" applyFont="1">
      <alignment horizontal="center" shrinkToFit="0" vertical="center" wrapText="1"/>
    </xf>
    <xf borderId="1" fillId="13" fontId="38" numFmtId="0" xfId="0" applyAlignment="1" applyBorder="1" applyFont="1">
      <alignment horizontal="center" shrinkToFit="0" wrapText="1"/>
    </xf>
    <xf borderId="1" fillId="8" fontId="39" numFmtId="0" xfId="0" applyAlignment="1" applyBorder="1" applyFont="1">
      <alignment horizontal="center" readingOrder="0" shrinkToFit="0" vertical="center" wrapText="1"/>
    </xf>
    <xf borderId="1" fillId="9" fontId="39" numFmtId="0" xfId="0" applyAlignment="1" applyBorder="1" applyFont="1">
      <alignment horizontal="center" readingOrder="0" shrinkToFit="0" vertical="center" wrapText="1"/>
    </xf>
    <xf borderId="1" fillId="2" fontId="39" numFmtId="0" xfId="0" applyAlignment="1" applyBorder="1" applyFont="1">
      <alignment horizontal="center" readingOrder="0" shrinkToFit="0" vertical="center" wrapText="1"/>
    </xf>
    <xf borderId="1" fillId="14" fontId="40" numFmtId="0" xfId="0" applyAlignment="1" applyBorder="1" applyFill="1" applyFont="1">
      <alignment horizontal="center" readingOrder="0" shrinkToFit="0" vertical="center" wrapText="1"/>
    </xf>
    <xf borderId="1" fillId="7" fontId="39" numFmtId="0" xfId="0" applyAlignment="1" applyBorder="1" applyFont="1">
      <alignment horizontal="center" readingOrder="0" shrinkToFit="0" vertical="center" wrapText="1"/>
    </xf>
    <xf borderId="1" fillId="15" fontId="39" numFmtId="0" xfId="0" applyAlignment="1" applyBorder="1" applyFill="1" applyFont="1">
      <alignment horizontal="center" readingOrder="0" shrinkToFit="0" vertical="center" wrapText="1"/>
    </xf>
    <xf borderId="1" fillId="11" fontId="39" numFmtId="0" xfId="0" applyAlignment="1" applyBorder="1" applyFont="1">
      <alignment horizontal="center" readingOrder="0" shrinkToFit="0" vertical="center" wrapText="1"/>
    </xf>
    <xf borderId="1" fillId="8" fontId="6"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41" numFmtId="0" xfId="0" applyAlignment="1" applyFont="1">
      <alignment horizontal="center" shrinkToFit="0" wrapText="1"/>
    </xf>
    <xf borderId="1" fillId="0" fontId="41" numFmtId="0" xfId="0" applyAlignment="1" applyBorder="1" applyFont="1">
      <alignment horizontal="center" shrinkToFit="0" wrapText="1"/>
    </xf>
    <xf borderId="1" fillId="0" fontId="41" numFmtId="0" xfId="0" applyAlignment="1" applyBorder="1" applyFont="1">
      <alignment horizontal="center" shrinkToFit="0" wrapText="1"/>
    </xf>
    <xf borderId="15" fillId="0" fontId="6" numFmtId="0" xfId="0" applyAlignment="1" applyBorder="1" applyFont="1">
      <alignment horizontal="center" readingOrder="0" shrinkToFit="0" vertical="center" wrapText="1"/>
    </xf>
    <xf borderId="16" fillId="0" fontId="6" numFmtId="0" xfId="0" applyAlignment="1" applyBorder="1" applyFont="1">
      <alignment horizontal="center" readingOrder="0" shrinkToFit="0" vertical="center" wrapText="1"/>
    </xf>
    <xf borderId="1" fillId="11" fontId="36" numFmtId="0" xfId="0" applyAlignment="1" applyBorder="1" applyFont="1">
      <alignment horizontal="center" readingOrder="0" shrinkToFit="0" vertical="center" wrapText="1"/>
    </xf>
    <xf borderId="1" fillId="9" fontId="6" numFmtId="0" xfId="0" applyAlignment="1" applyBorder="1" applyFont="1">
      <alignment horizontal="center" readingOrder="0" shrinkToFit="0" vertical="center" wrapText="1"/>
    </xf>
    <xf borderId="1" fillId="0" fontId="34" numFmtId="0" xfId="0" applyAlignment="1" applyBorder="1" applyFont="1">
      <alignment horizontal="center" readingOrder="0" shrinkToFit="0" wrapText="1"/>
    </xf>
    <xf borderId="1" fillId="0" fontId="31" numFmtId="0" xfId="0" applyAlignment="1" applyBorder="1" applyFont="1">
      <alignment horizontal="center" readingOrder="0" shrinkToFit="0" wrapText="1"/>
    </xf>
    <xf borderId="0" fillId="0" fontId="6" numFmtId="0" xfId="0" applyAlignment="1" applyFont="1">
      <alignment readingOrder="0"/>
    </xf>
    <xf borderId="9" fillId="0" fontId="34" numFmtId="0" xfId="0" applyAlignment="1" applyBorder="1" applyFont="1">
      <alignment horizontal="center" readingOrder="0" shrinkToFit="0" wrapText="1"/>
    </xf>
    <xf borderId="9" fillId="0" fontId="42" numFmtId="0" xfId="0" applyAlignment="1" applyBorder="1" applyFont="1">
      <alignment horizontal="center" readingOrder="0" shrinkToFit="0" wrapText="1"/>
    </xf>
    <xf borderId="1" fillId="0" fontId="43" numFmtId="0" xfId="0" applyAlignment="1" applyBorder="1" applyFont="1">
      <alignment horizontal="center" readingOrder="0" vertical="bottom"/>
    </xf>
    <xf borderId="1" fillId="0" fontId="43" numFmtId="0" xfId="0" applyAlignment="1" applyBorder="1" applyFont="1">
      <alignment horizontal="center" readingOrder="0"/>
    </xf>
    <xf borderId="0" fillId="0" fontId="42" numFmtId="0" xfId="0" applyAlignment="1" applyFont="1">
      <alignment horizontal="center" readingOrder="0" shrinkToFit="0" wrapText="1"/>
    </xf>
    <xf borderId="0" fillId="0" fontId="43" numFmtId="0" xfId="0" applyAlignment="1" applyFont="1">
      <alignment horizontal="center" readingOrder="0" vertical="bottom"/>
    </xf>
    <xf borderId="0" fillId="0" fontId="9" numFmtId="0" xfId="0" applyAlignment="1" applyFont="1">
      <alignment vertical="bottom"/>
    </xf>
    <xf borderId="0" fillId="3" fontId="4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8.25"/>
    <col customWidth="1" min="3" max="3" width="20.63"/>
    <col customWidth="1" min="4" max="4" width="9.88"/>
    <col customWidth="1" min="5" max="6" width="9.63"/>
    <col customWidth="1" min="7" max="8" width="9.75"/>
    <col customWidth="1" min="9" max="9" width="8.13"/>
    <col customWidth="1" min="10" max="10" width="9.88"/>
    <col customWidth="1" min="11" max="11" width="16.25"/>
    <col customWidth="1" min="12" max="12" width="17.5"/>
    <col customWidth="1" min="13" max="13" width="17.13"/>
    <col customWidth="1" min="14" max="14" width="10.0"/>
    <col customWidth="1" min="15" max="15" width="10.13"/>
    <col customWidth="1" min="16" max="16" width="11.25"/>
    <col customWidth="1" min="17" max="17" width="60.5"/>
  </cols>
  <sheetData>
    <row r="1" ht="68.25" customHeight="1">
      <c r="A1" s="1" t="s">
        <v>0</v>
      </c>
      <c r="B1" s="2" t="s">
        <v>1</v>
      </c>
      <c r="C1" s="1" t="s">
        <v>2</v>
      </c>
      <c r="D1" s="1" t="s">
        <v>3</v>
      </c>
      <c r="E1" s="3" t="s">
        <v>4</v>
      </c>
      <c r="F1" s="1" t="s">
        <v>5</v>
      </c>
      <c r="G1" s="1" t="s">
        <v>6</v>
      </c>
      <c r="H1" s="1" t="s">
        <v>7</v>
      </c>
      <c r="I1" s="1" t="s">
        <v>8</v>
      </c>
      <c r="J1" s="4"/>
      <c r="K1" s="5" t="str">
        <f>IFERROR(__xludf.DUMMYFUNCTION("FILTER('ТТ+стоплист'!D:D,'ТТ+стоплист'!A:A=C2)"),"#REF!")</f>
        <v>#REF!</v>
      </c>
      <c r="L1" s="6"/>
      <c r="M1" s="5" t="str">
        <f>IFERROR(__xludf.DUMMYFUNCTION("FILTER('ТТ+стоплист'!E:E,'ТТ+стоплист'!A:A=C2)"),"#REF!")</f>
        <v>#REF!</v>
      </c>
      <c r="N1" s="6"/>
      <c r="O1" s="7" t="s">
        <v>9</v>
      </c>
      <c r="R1" s="8" t="s">
        <v>10</v>
      </c>
      <c r="W1" s="9" t="str">
        <f>IFERROR(__xludf.DUMMYFUNCTION("FILTER('ТТ+стоплист'!C:C,'ТТ+стоплист'!A:A=C2)"),"")</f>
        <v/>
      </c>
      <c r="X1" s="10"/>
      <c r="Y1" s="6"/>
    </row>
    <row r="2" ht="55.5" customHeight="1">
      <c r="A2" s="11"/>
      <c r="B2" s="12"/>
      <c r="C2" s="13"/>
      <c r="D2" s="14">
        <v>0.008333333333333333</v>
      </c>
      <c r="E2" s="15">
        <v>0.8598331944449455</v>
      </c>
      <c r="F2" s="16">
        <f>E2+D2</f>
        <v>0.8681665278</v>
      </c>
      <c r="G2" s="17" t="str">
        <f>IF(I2= 1, 'Подсчет'!C28, IF(I2=2,'Подсчет'!F28,IF(I2=3,'Подсчет'!L28,IF(I2=4,'Подсчет'!P28,""))))</f>
        <v>#REF!</v>
      </c>
      <c r="H2" s="17" t="str">
        <f>IF(I2= 2,G2+49,IF(I2=3,G2+50))</f>
        <v>#REF!</v>
      </c>
      <c r="I2" s="18" t="str">
        <f>IFERROR(__xludf.DUMMYFUNCTION("FILTER('ТТ+стоплист'!F:F,'ТТ+стоплист'!A:A=C2)"),"#REF!")</f>
        <v>#REF!</v>
      </c>
      <c r="J2" s="19"/>
      <c r="K2" s="20"/>
      <c r="L2" s="21"/>
      <c r="M2" s="20"/>
      <c r="N2" s="21"/>
      <c r="W2" s="20"/>
      <c r="Y2" s="21"/>
    </row>
    <row r="3" ht="36.0" customHeight="1">
      <c r="A3" s="1" t="s">
        <v>11</v>
      </c>
      <c r="B3" s="1" t="s">
        <v>12</v>
      </c>
      <c r="C3" s="1" t="s">
        <v>13</v>
      </c>
      <c r="D3" s="1"/>
      <c r="E3" s="22" t="s">
        <v>14</v>
      </c>
      <c r="F3" s="23"/>
      <c r="G3" s="23"/>
      <c r="H3" s="24" t="str">
        <f>G2+50</f>
        <v>#REF!</v>
      </c>
      <c r="I3" s="23"/>
      <c r="J3" s="25"/>
      <c r="K3" s="20"/>
      <c r="L3" s="21"/>
      <c r="M3" s="20"/>
      <c r="N3" s="21"/>
      <c r="V3" s="25"/>
      <c r="W3" s="20"/>
      <c r="Y3" s="21"/>
      <c r="Z3" s="25"/>
    </row>
    <row r="4" ht="48.0" customHeight="1">
      <c r="A4" s="26" t="s">
        <v>15</v>
      </c>
      <c r="B4" s="12"/>
      <c r="C4" s="26"/>
      <c r="D4" s="26" t="s">
        <v>16</v>
      </c>
      <c r="E4" s="27"/>
      <c r="F4" s="28"/>
      <c r="G4" s="29" t="s">
        <v>17</v>
      </c>
      <c r="H4" s="30" t="s">
        <v>18</v>
      </c>
      <c r="I4" s="31" t="s">
        <v>19</v>
      </c>
      <c r="J4" s="28"/>
      <c r="K4" s="20"/>
      <c r="L4" s="21"/>
      <c r="M4" s="20"/>
      <c r="N4" s="21"/>
      <c r="W4" s="20"/>
      <c r="Y4" s="21"/>
    </row>
    <row r="5">
      <c r="A5" s="1" t="s">
        <v>20</v>
      </c>
      <c r="B5" s="32"/>
      <c r="C5" s="33"/>
      <c r="D5" s="33"/>
      <c r="E5" s="34"/>
      <c r="F5" s="28"/>
      <c r="G5" s="29" t="s">
        <v>21</v>
      </c>
      <c r="H5" s="35"/>
      <c r="I5" s="36" t="s">
        <v>22</v>
      </c>
      <c r="J5" s="6"/>
      <c r="K5" s="20"/>
      <c r="L5" s="21"/>
      <c r="M5" s="20"/>
      <c r="N5" s="21"/>
      <c r="W5" s="20"/>
      <c r="Y5" s="21"/>
    </row>
    <row r="6" ht="34.5" customHeight="1">
      <c r="A6" s="26" t="s">
        <v>23</v>
      </c>
      <c r="B6" s="37"/>
      <c r="C6" s="33"/>
      <c r="D6" s="33"/>
      <c r="E6" s="34"/>
      <c r="F6" s="28"/>
      <c r="G6" s="28"/>
      <c r="H6" s="35"/>
      <c r="I6" s="38"/>
      <c r="J6" s="39"/>
      <c r="K6" s="20"/>
      <c r="L6" s="21"/>
      <c r="M6" s="20"/>
      <c r="N6" s="21"/>
      <c r="W6" s="20"/>
      <c r="Y6" s="21"/>
    </row>
    <row r="7">
      <c r="A7" s="35"/>
      <c r="B7" s="40"/>
      <c r="G7" s="26" t="s">
        <v>24</v>
      </c>
      <c r="H7" s="26" t="s">
        <v>16</v>
      </c>
      <c r="I7" s="35"/>
      <c r="J7" s="28"/>
      <c r="K7" s="20"/>
      <c r="L7" s="21"/>
      <c r="M7" s="20"/>
      <c r="N7" s="21"/>
      <c r="W7" s="20"/>
      <c r="Y7" s="21"/>
    </row>
    <row r="8">
      <c r="A8" s="35"/>
      <c r="B8" s="28"/>
      <c r="C8" s="28"/>
      <c r="D8" s="28"/>
      <c r="E8" s="28"/>
      <c r="F8" s="28"/>
      <c r="G8" s="28"/>
      <c r="H8" s="28"/>
      <c r="I8" s="28"/>
      <c r="J8" s="28"/>
      <c r="K8" s="38"/>
      <c r="L8" s="39"/>
      <c r="M8" s="38"/>
      <c r="N8" s="39"/>
      <c r="W8" s="38"/>
      <c r="X8" s="41"/>
      <c r="Y8" s="39"/>
    </row>
    <row r="9" ht="28.5" customHeight="1">
      <c r="A9" s="35"/>
      <c r="B9" s="31" t="s">
        <v>25</v>
      </c>
      <c r="C9" s="31" t="s">
        <v>26</v>
      </c>
      <c r="D9" s="31" t="s">
        <v>27</v>
      </c>
      <c r="E9" s="31" t="s">
        <v>28</v>
      </c>
      <c r="F9" s="31" t="s">
        <v>27</v>
      </c>
      <c r="G9" s="31" t="s">
        <v>28</v>
      </c>
      <c r="H9" s="31" t="s">
        <v>27</v>
      </c>
      <c r="I9" s="31" t="s">
        <v>28</v>
      </c>
      <c r="J9" s="31" t="s">
        <v>27</v>
      </c>
      <c r="K9" s="31" t="s">
        <v>28</v>
      </c>
      <c r="L9" s="31" t="s">
        <v>27</v>
      </c>
      <c r="M9" s="31" t="s">
        <v>28</v>
      </c>
      <c r="N9" s="31" t="s">
        <v>29</v>
      </c>
      <c r="O9" s="31" t="s">
        <v>28</v>
      </c>
      <c r="P9" s="31"/>
      <c r="W9" s="42"/>
    </row>
    <row r="10">
      <c r="B10" s="42"/>
      <c r="C10" s="43"/>
      <c r="D10" s="43"/>
      <c r="E10" s="43"/>
      <c r="F10" s="43"/>
      <c r="G10" s="43"/>
      <c r="H10" s="43"/>
      <c r="I10" s="43"/>
      <c r="J10" s="43"/>
      <c r="K10" s="43"/>
      <c r="L10" s="43"/>
      <c r="M10" s="43"/>
      <c r="N10" s="43"/>
      <c r="O10" s="43"/>
      <c r="P10" s="29"/>
      <c r="W10" s="42"/>
    </row>
    <row r="11">
      <c r="B11" s="43" t="s">
        <v>30</v>
      </c>
      <c r="C11" s="43"/>
      <c r="D11" s="43"/>
      <c r="E11" s="43"/>
      <c r="F11" s="43"/>
      <c r="G11" s="43"/>
      <c r="H11" s="43"/>
      <c r="I11" s="43"/>
      <c r="J11" s="43"/>
      <c r="K11" s="43"/>
      <c r="L11" s="43"/>
      <c r="M11" s="43"/>
      <c r="N11" s="43"/>
      <c r="O11" s="43"/>
      <c r="P11" s="29"/>
      <c r="W11" s="42"/>
    </row>
    <row r="12">
      <c r="B12" s="43" t="s">
        <v>31</v>
      </c>
      <c r="C12" s="43"/>
      <c r="D12" s="43"/>
      <c r="E12" s="43"/>
      <c r="F12" s="43"/>
      <c r="G12" s="43"/>
      <c r="H12" s="43"/>
      <c r="I12" s="43"/>
      <c r="J12" s="43"/>
      <c r="K12" s="43"/>
      <c r="L12" s="43"/>
      <c r="M12" s="43"/>
      <c r="N12" s="43"/>
      <c r="O12" s="43"/>
      <c r="P12" s="29"/>
      <c r="W12" s="42"/>
    </row>
    <row r="13">
      <c r="B13" s="43" t="s">
        <v>32</v>
      </c>
      <c r="C13" s="43"/>
      <c r="D13" s="43"/>
      <c r="E13" s="43"/>
      <c r="F13" s="43"/>
      <c r="G13" s="43"/>
      <c r="H13" s="43"/>
      <c r="I13" s="43"/>
      <c r="J13" s="43"/>
      <c r="K13" s="43"/>
      <c r="L13" s="43"/>
      <c r="M13" s="43"/>
      <c r="N13" s="43"/>
      <c r="O13" s="43"/>
      <c r="P13" s="29"/>
      <c r="W13" s="42"/>
    </row>
    <row r="14">
      <c r="B14" s="43" t="s">
        <v>32</v>
      </c>
      <c r="C14" s="43"/>
      <c r="D14" s="43"/>
      <c r="E14" s="43"/>
      <c r="F14" s="43"/>
      <c r="G14" s="43"/>
      <c r="H14" s="43"/>
      <c r="I14" s="43"/>
      <c r="J14" s="43"/>
      <c r="K14" s="43"/>
      <c r="L14" s="43"/>
      <c r="M14" s="43"/>
      <c r="N14" s="43"/>
      <c r="O14" s="43"/>
      <c r="P14" s="29"/>
      <c r="W14" s="42"/>
    </row>
    <row r="15">
      <c r="B15" s="43" t="s">
        <v>30</v>
      </c>
      <c r="C15" s="43"/>
      <c r="D15" s="43"/>
      <c r="E15" s="43"/>
      <c r="F15" s="43"/>
      <c r="G15" s="43"/>
      <c r="H15" s="43"/>
      <c r="I15" s="43"/>
      <c r="J15" s="43"/>
      <c r="K15" s="43"/>
      <c r="L15" s="43"/>
      <c r="M15" s="43"/>
      <c r="N15" s="43"/>
      <c r="O15" s="43"/>
      <c r="P15" s="29"/>
      <c r="W15" s="42"/>
    </row>
    <row r="16">
      <c r="B16" s="43"/>
      <c r="C16" s="43"/>
      <c r="D16" s="43"/>
      <c r="E16" s="43"/>
      <c r="F16" s="43"/>
      <c r="G16" s="43"/>
      <c r="H16" s="43"/>
      <c r="I16" s="43"/>
      <c r="J16" s="43"/>
      <c r="K16" s="43"/>
      <c r="L16" s="43"/>
      <c r="M16" s="43"/>
      <c r="N16" s="43"/>
      <c r="O16" s="43"/>
      <c r="P16" s="29"/>
      <c r="W16" s="42"/>
    </row>
    <row r="17">
      <c r="B17" s="43"/>
      <c r="C17" s="43"/>
      <c r="D17" s="43"/>
      <c r="E17" s="43"/>
      <c r="F17" s="43"/>
      <c r="G17" s="43"/>
      <c r="H17" s="44"/>
      <c r="I17" s="44"/>
      <c r="J17" s="44"/>
      <c r="K17" s="44"/>
      <c r="L17" s="44"/>
      <c r="M17" s="44"/>
      <c r="N17" s="43"/>
      <c r="O17" s="43"/>
      <c r="P17" s="29"/>
      <c r="W17" s="42"/>
    </row>
    <row r="18">
      <c r="B18" s="43"/>
      <c r="C18" s="43"/>
      <c r="D18" s="43"/>
      <c r="E18" s="43"/>
      <c r="F18" s="44"/>
      <c r="G18" s="44"/>
      <c r="H18" s="44"/>
      <c r="I18" s="44"/>
      <c r="J18" s="44"/>
      <c r="K18" s="44"/>
      <c r="L18" s="44"/>
      <c r="M18" s="44"/>
      <c r="N18" s="43"/>
      <c r="O18" s="44"/>
      <c r="P18" s="29"/>
      <c r="W18" s="42"/>
    </row>
    <row r="19">
      <c r="B19" s="43"/>
      <c r="C19" s="43"/>
      <c r="D19" s="43"/>
      <c r="E19" s="43"/>
      <c r="F19" s="43"/>
      <c r="G19" s="43"/>
      <c r="H19" s="44"/>
      <c r="I19" s="44"/>
      <c r="J19" s="44"/>
      <c r="K19" s="44"/>
      <c r="L19" s="44"/>
      <c r="M19" s="44"/>
      <c r="N19" s="44"/>
      <c r="O19" s="44"/>
      <c r="P19" s="29"/>
      <c r="W19" s="42"/>
    </row>
    <row r="20">
      <c r="B20" s="43"/>
      <c r="C20" s="43"/>
      <c r="D20" s="43"/>
      <c r="E20" s="43"/>
      <c r="F20" s="43"/>
      <c r="G20" s="43"/>
      <c r="H20" s="44"/>
      <c r="I20" s="44"/>
      <c r="J20" s="44"/>
      <c r="K20" s="44"/>
      <c r="L20" s="44"/>
      <c r="M20" s="44"/>
      <c r="N20" s="44"/>
      <c r="O20" s="44"/>
      <c r="P20" s="29"/>
      <c r="W20" s="42"/>
    </row>
    <row r="21">
      <c r="B21" s="43"/>
      <c r="C21" s="44"/>
      <c r="D21" s="43"/>
      <c r="E21" s="43"/>
      <c r="F21" s="43"/>
      <c r="G21" s="43"/>
      <c r="H21" s="44"/>
      <c r="I21" s="44"/>
      <c r="J21" s="44"/>
      <c r="K21" s="44"/>
      <c r="L21" s="44"/>
      <c r="M21" s="44"/>
      <c r="N21" s="43"/>
      <c r="O21" s="43"/>
      <c r="P21" s="44"/>
      <c r="W21" s="42"/>
    </row>
    <row r="22">
      <c r="B22" s="43"/>
      <c r="C22" s="44"/>
      <c r="D22" s="44"/>
      <c r="E22" s="44"/>
      <c r="F22" s="44"/>
      <c r="G22" s="44"/>
      <c r="H22" s="44"/>
      <c r="I22" s="44"/>
      <c r="J22" s="44"/>
      <c r="K22" s="44"/>
      <c r="L22" s="44"/>
      <c r="M22" s="44"/>
      <c r="N22" s="44"/>
      <c r="O22" s="44"/>
      <c r="P22" s="44"/>
      <c r="W22" s="42"/>
    </row>
    <row r="23">
      <c r="B23" s="43"/>
      <c r="C23" s="43"/>
      <c r="D23" s="44"/>
      <c r="E23" s="44"/>
      <c r="F23" s="44"/>
      <c r="G23" s="44"/>
      <c r="H23" s="44"/>
      <c r="I23" s="44"/>
      <c r="J23" s="44"/>
      <c r="K23" s="44"/>
      <c r="L23" s="44"/>
      <c r="M23" s="44"/>
      <c r="N23" s="44"/>
      <c r="O23" s="44"/>
      <c r="P23" s="44"/>
      <c r="W23" s="42"/>
    </row>
    <row r="24">
      <c r="B24" s="43"/>
      <c r="C24" s="43"/>
      <c r="D24" s="43"/>
      <c r="E24" s="43"/>
      <c r="F24" s="43"/>
      <c r="G24" s="43"/>
      <c r="H24" s="44"/>
      <c r="I24" s="44"/>
      <c r="J24" s="44"/>
      <c r="K24" s="44"/>
      <c r="L24" s="44"/>
      <c r="M24" s="44"/>
      <c r="N24" s="44"/>
      <c r="O24" s="44"/>
      <c r="P24" s="44"/>
      <c r="W24" s="42"/>
    </row>
    <row r="25">
      <c r="B25" s="43"/>
      <c r="C25" s="44"/>
      <c r="D25" s="44"/>
      <c r="E25" s="44"/>
      <c r="F25" s="44"/>
      <c r="G25" s="44"/>
      <c r="H25" s="44"/>
      <c r="I25" s="44"/>
      <c r="J25" s="44"/>
      <c r="K25" s="44"/>
      <c r="L25" s="44"/>
      <c r="M25" s="44"/>
      <c r="N25" s="44"/>
      <c r="O25" s="44"/>
      <c r="P25" s="44"/>
      <c r="W25" s="42"/>
    </row>
    <row r="26">
      <c r="B26" s="43"/>
      <c r="C26" s="44"/>
      <c r="D26" s="44"/>
      <c r="E26" s="44"/>
      <c r="F26" s="44"/>
      <c r="G26" s="44"/>
      <c r="H26" s="44"/>
      <c r="I26" s="44"/>
      <c r="J26" s="44"/>
      <c r="K26" s="44"/>
      <c r="L26" s="44"/>
      <c r="M26" s="44"/>
      <c r="N26" s="44"/>
      <c r="O26" s="44"/>
      <c r="P26" s="44"/>
      <c r="W26" s="42"/>
    </row>
    <row r="27">
      <c r="B27" s="43"/>
      <c r="C27" s="44"/>
      <c r="D27" s="44"/>
      <c r="E27" s="44"/>
      <c r="F27" s="44"/>
      <c r="G27" s="44"/>
      <c r="H27" s="44"/>
      <c r="I27" s="44"/>
      <c r="J27" s="44"/>
      <c r="K27" s="44"/>
      <c r="L27" s="44"/>
      <c r="M27" s="44"/>
      <c r="N27" s="44"/>
      <c r="O27" s="44"/>
      <c r="P27" s="44"/>
      <c r="W27" s="42"/>
    </row>
    <row r="28">
      <c r="B28" s="43"/>
      <c r="C28" s="44"/>
      <c r="D28" s="44"/>
      <c r="E28" s="44"/>
      <c r="F28" s="44"/>
      <c r="G28" s="44"/>
      <c r="H28" s="44"/>
      <c r="I28" s="44"/>
      <c r="J28" s="44"/>
      <c r="K28" s="44"/>
      <c r="L28" s="44"/>
      <c r="M28" s="44"/>
      <c r="N28" s="44"/>
      <c r="O28" s="44"/>
      <c r="P28" s="44"/>
      <c r="W28" s="42"/>
    </row>
    <row r="29">
      <c r="B29" s="43"/>
      <c r="C29" s="44"/>
      <c r="D29" s="44"/>
      <c r="E29" s="44"/>
      <c r="F29" s="44"/>
      <c r="G29" s="44"/>
      <c r="H29" s="44"/>
      <c r="I29" s="44"/>
      <c r="J29" s="44"/>
      <c r="K29" s="44"/>
      <c r="L29" s="44"/>
      <c r="M29" s="44"/>
      <c r="N29" s="44"/>
      <c r="O29" s="44"/>
      <c r="P29" s="44"/>
      <c r="W29" s="42"/>
    </row>
    <row r="30">
      <c r="W30" s="42"/>
    </row>
    <row r="31">
      <c r="A31" s="45" t="str">
        <f>CONCATENATE(A2," 0",B2,"
",C2," 
",A6," ", TEXT(F2,"hh:mm")," 
",B10:P10,IF(ISTEXT(B11),"
",""),B11:P11,IF(ISTEXT(B12),"
",""),B12:P12,IF(ISTEXT(B13),"
",""),B13:P13,IF(ISTEXT(B14),"
",""),B14:P14,IF(ISTEXT(B15),"
",""),B15:P15,IF(ISTEXT(B16),"
",""),B16:P16,IF(ISTEXT(B17),"
",""),B17:P17,IF(ISTEXT(B18),"
",""),B18:P18,IF(ISTEXT(B19),"
",""),B19:P19,IF(ISTEXT(B20),"
",""),B20:P20,IF(ISTEXT(B21),"
",""),B21:P21,IF(ISTEXT(B22),"
",""),B22:P22,IF(ISTEXT(B23),"
",""),B23:P23,IF(ISTEXT(B24),"
",""),B24:P24,IF(ISTEXT(B25),"
",""),B25:P25,IF(ISTEXT(B26),"
",""),B26:P26,IF(ISTEXT(B27),"
",""),B27:P27,IF(ISTEXT(B28),"
",""),B28:P28,IF(ISTEXT(B29),"
",""),B29:P29," 
Итого : ",G2," грн")</f>
        <v>#REF!</v>
      </c>
      <c r="B31" s="34"/>
      <c r="F31" s="46" t="str">
        <f>CONCATENATE(A2," 0",B2," 
",C2," 
",A4,"  к ", TEXT(F2,"hh:mm"),"
",B4," ",C3,C4,"
",'самовиовз доставка'!J1,"
"
,B10:P10,IF(ISTEXT(B11),"
",""),B11:P11,IF(ISTEXT(B12),"
",""),B12:P12,IF(ISTEXT(B13),"
",""),B13:P13,IF(ISTEXT(B14),"
",""),B14:P14,IF(ISTEXT(B15),"
",""),B15:P15,IF(ISTEXT(B16),"
",""),B16:P16,IF(ISTEXT(B17),"
",""),B17:P17,IF(ISTEXT(B18),"
",""),B18:P18,IF(ISTEXT(B19),"
",""),B19:P19,IF(ISTEXT(B20),"
",""),B20:P20,IF(ISTEXT(B21),"
",""),B21:P21,IF(ISTEXT(B22),"
",""),B22:P22,IF(ISTEXT(B23),"
",""),B23:P23,IF(ISTEXT(B24),"
",""),B24:P24,IF(ISTEXT(B25),"
",""),B25:P25,IF(ISTEXT(B26),"
",""),B26:P26,IF(ISTEXT(B27),"
",""),B27:P27,IF(ISTEXT(B28),"
",""),B28:P28,IF(ISTEXT(B29),"
",""),B29:P29,"  
Итого : ",H2," грн (",D4,")")</f>
        <v>#REF!</v>
      </c>
      <c r="G31" s="33"/>
      <c r="H31" s="33"/>
      <c r="I31" s="34"/>
      <c r="W31" s="42"/>
    </row>
    <row r="32">
      <c r="W32" s="42"/>
    </row>
    <row r="33">
      <c r="W33" s="42"/>
    </row>
    <row r="34">
      <c r="W34" s="42"/>
    </row>
    <row r="35">
      <c r="W35" s="42"/>
    </row>
    <row r="36">
      <c r="W36" s="42"/>
    </row>
    <row r="37">
      <c r="W37" s="42"/>
    </row>
    <row r="38">
      <c r="W38" s="42"/>
    </row>
    <row r="39">
      <c r="W39" s="42"/>
    </row>
    <row r="40">
      <c r="W40" s="42"/>
    </row>
    <row r="41">
      <c r="W41" s="42"/>
    </row>
    <row r="42">
      <c r="W42" s="42"/>
    </row>
    <row r="43">
      <c r="W43" s="42"/>
    </row>
    <row r="44">
      <c r="W44" s="42"/>
    </row>
    <row r="45">
      <c r="W45" s="42"/>
    </row>
    <row r="46">
      <c r="W46" s="42"/>
    </row>
    <row r="47">
      <c r="W47" s="42"/>
    </row>
    <row r="48">
      <c r="W48" s="42"/>
    </row>
    <row r="49">
      <c r="W49" s="42"/>
    </row>
    <row r="50">
      <c r="W50" s="42"/>
    </row>
    <row r="51">
      <c r="W51" s="42"/>
    </row>
    <row r="52">
      <c r="W52" s="42"/>
    </row>
    <row r="53">
      <c r="W53" s="42"/>
    </row>
    <row r="54">
      <c r="W54" s="42"/>
    </row>
    <row r="55">
      <c r="W55" s="42"/>
    </row>
    <row r="56">
      <c r="W56" s="42"/>
    </row>
    <row r="57">
      <c r="W57" s="42"/>
    </row>
    <row r="58">
      <c r="W58" s="42"/>
    </row>
    <row r="59">
      <c r="W59" s="42"/>
    </row>
    <row r="60">
      <c r="W60" s="42"/>
    </row>
    <row r="61">
      <c r="W61" s="42"/>
    </row>
    <row r="62">
      <c r="W62" s="42"/>
    </row>
    <row r="63">
      <c r="W63" s="42"/>
    </row>
    <row r="64">
      <c r="W64" s="42"/>
    </row>
    <row r="65">
      <c r="W65" s="42"/>
    </row>
    <row r="66">
      <c r="W66" s="42"/>
    </row>
    <row r="67">
      <c r="W67" s="42"/>
    </row>
    <row r="68">
      <c r="W68" s="42"/>
    </row>
    <row r="69">
      <c r="W69" s="42"/>
    </row>
    <row r="70">
      <c r="W70" s="42"/>
    </row>
    <row r="71">
      <c r="W71" s="42"/>
    </row>
    <row r="72">
      <c r="W72" s="42"/>
    </row>
    <row r="73">
      <c r="W73" s="42"/>
    </row>
    <row r="74">
      <c r="W74" s="42"/>
    </row>
    <row r="75">
      <c r="W75" s="42"/>
    </row>
    <row r="76">
      <c r="W76" s="42"/>
    </row>
    <row r="77">
      <c r="W77" s="42"/>
    </row>
    <row r="78">
      <c r="W78" s="42"/>
    </row>
    <row r="79">
      <c r="W79" s="42"/>
    </row>
    <row r="80">
      <c r="W80" s="42"/>
    </row>
    <row r="81">
      <c r="W81" s="42"/>
    </row>
    <row r="82">
      <c r="W82" s="42"/>
    </row>
    <row r="83">
      <c r="W83" s="42"/>
    </row>
    <row r="84">
      <c r="W84" s="42"/>
    </row>
    <row r="85">
      <c r="W85" s="42"/>
    </row>
    <row r="86">
      <c r="W86" s="42"/>
    </row>
    <row r="87">
      <c r="W87" s="42"/>
    </row>
    <row r="88">
      <c r="W88" s="42"/>
    </row>
    <row r="89">
      <c r="W89" s="42"/>
    </row>
    <row r="90">
      <c r="W90" s="42"/>
    </row>
    <row r="91">
      <c r="W91" s="42"/>
    </row>
    <row r="92">
      <c r="W92" s="42"/>
    </row>
    <row r="93">
      <c r="W93" s="42"/>
    </row>
    <row r="94">
      <c r="W94" s="42"/>
    </row>
    <row r="95">
      <c r="W95" s="42"/>
    </row>
    <row r="96">
      <c r="W96" s="42"/>
    </row>
    <row r="97">
      <c r="W97" s="42"/>
    </row>
    <row r="98">
      <c r="W98" s="42"/>
    </row>
    <row r="99">
      <c r="W99" s="42"/>
    </row>
    <row r="100">
      <c r="W100" s="42"/>
    </row>
    <row r="101">
      <c r="W101" s="42"/>
    </row>
    <row r="102">
      <c r="W102" s="42"/>
    </row>
    <row r="103">
      <c r="W103" s="42"/>
    </row>
    <row r="104">
      <c r="W104" s="42"/>
    </row>
    <row r="105">
      <c r="W105" s="42"/>
    </row>
    <row r="106">
      <c r="W106" s="42"/>
    </row>
    <row r="107">
      <c r="W107" s="42"/>
    </row>
    <row r="108">
      <c r="W108" s="42"/>
    </row>
    <row r="109">
      <c r="W109" s="42"/>
    </row>
    <row r="110">
      <c r="W110" s="42"/>
    </row>
    <row r="111">
      <c r="W111" s="42"/>
    </row>
    <row r="112">
      <c r="W112" s="42"/>
    </row>
    <row r="113">
      <c r="W113" s="42"/>
    </row>
    <row r="114">
      <c r="W114" s="42"/>
    </row>
    <row r="115">
      <c r="W115" s="42"/>
    </row>
    <row r="116">
      <c r="W116" s="42"/>
    </row>
    <row r="117">
      <c r="W117" s="42"/>
    </row>
    <row r="118">
      <c r="W118" s="42"/>
    </row>
    <row r="119">
      <c r="W119" s="42"/>
    </row>
    <row r="120">
      <c r="W120" s="42"/>
    </row>
    <row r="121">
      <c r="W121" s="42"/>
    </row>
    <row r="122">
      <c r="W122" s="42"/>
    </row>
    <row r="123">
      <c r="W123" s="42"/>
    </row>
    <row r="124">
      <c r="W124" s="42"/>
    </row>
    <row r="125">
      <c r="W125" s="42"/>
    </row>
    <row r="126">
      <c r="W126" s="42"/>
    </row>
    <row r="127">
      <c r="W127" s="42"/>
    </row>
    <row r="128">
      <c r="W128" s="42"/>
    </row>
    <row r="129">
      <c r="W129" s="42"/>
    </row>
    <row r="130">
      <c r="W130" s="42"/>
    </row>
    <row r="131">
      <c r="W131" s="42"/>
    </row>
    <row r="132">
      <c r="W132" s="42"/>
    </row>
    <row r="133">
      <c r="W133" s="42"/>
    </row>
    <row r="134">
      <c r="W134" s="42"/>
    </row>
    <row r="135">
      <c r="W135" s="42"/>
    </row>
    <row r="136">
      <c r="W136" s="42"/>
    </row>
    <row r="137">
      <c r="W137" s="42"/>
    </row>
    <row r="138">
      <c r="W138" s="42"/>
    </row>
    <row r="139">
      <c r="W139" s="42"/>
    </row>
    <row r="140">
      <c r="W140" s="42"/>
    </row>
    <row r="141">
      <c r="W141" s="42"/>
    </row>
    <row r="142">
      <c r="W142" s="42"/>
    </row>
    <row r="143">
      <c r="W143" s="42"/>
    </row>
    <row r="144">
      <c r="W144" s="42"/>
    </row>
    <row r="145">
      <c r="W145" s="42"/>
    </row>
    <row r="146">
      <c r="W146" s="42"/>
    </row>
    <row r="147">
      <c r="W147" s="42"/>
    </row>
    <row r="148">
      <c r="W148" s="42"/>
    </row>
    <row r="149">
      <c r="W149" s="42"/>
    </row>
    <row r="150">
      <c r="W150" s="42"/>
    </row>
    <row r="151">
      <c r="W151" s="42"/>
    </row>
    <row r="152">
      <c r="W152" s="42"/>
    </row>
    <row r="153">
      <c r="W153" s="42"/>
    </row>
    <row r="154">
      <c r="W154" s="42"/>
    </row>
    <row r="155">
      <c r="W155" s="42"/>
    </row>
    <row r="156">
      <c r="W156" s="42"/>
    </row>
    <row r="157">
      <c r="W157" s="42"/>
    </row>
    <row r="158">
      <c r="W158" s="42"/>
    </row>
    <row r="159">
      <c r="W159" s="42"/>
    </row>
    <row r="160">
      <c r="W160" s="42"/>
    </row>
    <row r="161">
      <c r="W161" s="42"/>
    </row>
    <row r="162">
      <c r="W162" s="42"/>
    </row>
    <row r="163">
      <c r="W163" s="42"/>
    </row>
    <row r="164">
      <c r="W164" s="42"/>
    </row>
    <row r="165">
      <c r="W165" s="42"/>
    </row>
    <row r="166">
      <c r="W166" s="42"/>
    </row>
    <row r="167">
      <c r="W167" s="42"/>
    </row>
    <row r="168">
      <c r="W168" s="42"/>
    </row>
    <row r="169">
      <c r="W169" s="42"/>
    </row>
    <row r="170">
      <c r="W170" s="42"/>
    </row>
    <row r="171">
      <c r="W171" s="42"/>
    </row>
    <row r="172">
      <c r="W172" s="42"/>
    </row>
    <row r="173">
      <c r="W173" s="42"/>
    </row>
    <row r="174">
      <c r="W174" s="42"/>
    </row>
    <row r="175">
      <c r="W175" s="42"/>
    </row>
    <row r="176">
      <c r="W176" s="42"/>
    </row>
    <row r="177">
      <c r="W177" s="42"/>
    </row>
    <row r="178">
      <c r="W178" s="42"/>
    </row>
    <row r="179">
      <c r="W179" s="42"/>
    </row>
    <row r="180">
      <c r="W180" s="42"/>
    </row>
    <row r="181">
      <c r="W181" s="42"/>
    </row>
    <row r="182">
      <c r="W182" s="42"/>
    </row>
    <row r="183">
      <c r="W183" s="42"/>
    </row>
    <row r="184">
      <c r="W184" s="42"/>
    </row>
    <row r="185">
      <c r="W185" s="42"/>
    </row>
    <row r="186">
      <c r="W186" s="42"/>
    </row>
    <row r="187">
      <c r="W187" s="42"/>
    </row>
    <row r="188">
      <c r="W188" s="42"/>
    </row>
    <row r="189">
      <c r="W189" s="42"/>
    </row>
    <row r="190">
      <c r="W190" s="42"/>
    </row>
    <row r="191">
      <c r="W191" s="42"/>
    </row>
    <row r="192">
      <c r="W192" s="42"/>
    </row>
    <row r="193">
      <c r="W193" s="42"/>
    </row>
    <row r="194">
      <c r="W194" s="42"/>
    </row>
    <row r="195">
      <c r="W195" s="42"/>
    </row>
    <row r="196">
      <c r="W196" s="42"/>
    </row>
    <row r="197">
      <c r="W197" s="42"/>
    </row>
    <row r="198">
      <c r="W198" s="42"/>
    </row>
    <row r="199">
      <c r="W199" s="42"/>
    </row>
    <row r="200">
      <c r="W200" s="42"/>
    </row>
    <row r="201">
      <c r="W201" s="42"/>
    </row>
    <row r="202">
      <c r="W202" s="42"/>
    </row>
    <row r="203">
      <c r="W203" s="42"/>
    </row>
    <row r="204">
      <c r="W204" s="42"/>
    </row>
    <row r="205">
      <c r="W205" s="42"/>
    </row>
    <row r="206">
      <c r="W206" s="42"/>
    </row>
    <row r="207">
      <c r="W207" s="42"/>
    </row>
    <row r="208">
      <c r="W208" s="42"/>
    </row>
    <row r="209">
      <c r="W209" s="42"/>
    </row>
    <row r="210">
      <c r="W210" s="42"/>
    </row>
    <row r="211">
      <c r="W211" s="42"/>
    </row>
    <row r="212">
      <c r="W212" s="42"/>
    </row>
    <row r="213">
      <c r="W213" s="42"/>
    </row>
    <row r="214">
      <c r="W214" s="42"/>
    </row>
    <row r="215">
      <c r="W215" s="42"/>
    </row>
    <row r="216">
      <c r="W216" s="42"/>
    </row>
    <row r="217">
      <c r="W217" s="42"/>
    </row>
    <row r="218">
      <c r="W218" s="42"/>
    </row>
    <row r="219">
      <c r="W219" s="42"/>
    </row>
    <row r="220">
      <c r="W220" s="42"/>
    </row>
    <row r="221">
      <c r="W221" s="42"/>
    </row>
    <row r="222">
      <c r="W222" s="42"/>
    </row>
    <row r="223">
      <c r="W223" s="42"/>
    </row>
    <row r="224">
      <c r="W224" s="42"/>
    </row>
    <row r="225">
      <c r="W225" s="42"/>
    </row>
    <row r="226">
      <c r="W226" s="42"/>
    </row>
    <row r="227">
      <c r="W227" s="42"/>
    </row>
    <row r="228">
      <c r="W228" s="42"/>
    </row>
    <row r="229">
      <c r="W229" s="42"/>
    </row>
    <row r="230">
      <c r="W230" s="42"/>
    </row>
    <row r="231">
      <c r="W231" s="42"/>
    </row>
    <row r="232">
      <c r="W232" s="42"/>
    </row>
    <row r="233">
      <c r="W233" s="42"/>
    </row>
    <row r="234">
      <c r="W234" s="42"/>
    </row>
    <row r="235">
      <c r="W235" s="42"/>
    </row>
    <row r="236">
      <c r="W236" s="42"/>
    </row>
    <row r="237">
      <c r="W237" s="42"/>
    </row>
    <row r="238">
      <c r="W238" s="42"/>
    </row>
    <row r="239">
      <c r="W239" s="42"/>
    </row>
    <row r="240">
      <c r="W240" s="42"/>
    </row>
    <row r="241">
      <c r="W241" s="42"/>
    </row>
    <row r="242">
      <c r="W242" s="42"/>
    </row>
    <row r="243">
      <c r="W243" s="42"/>
    </row>
    <row r="244">
      <c r="W244" s="42"/>
    </row>
    <row r="245">
      <c r="W245" s="42"/>
    </row>
    <row r="246">
      <c r="W246" s="42"/>
    </row>
    <row r="247">
      <c r="W247" s="42"/>
    </row>
    <row r="248">
      <c r="W248" s="42"/>
    </row>
    <row r="249">
      <c r="W249" s="42"/>
    </row>
    <row r="250">
      <c r="W250" s="42"/>
    </row>
    <row r="251">
      <c r="W251" s="42"/>
    </row>
    <row r="252">
      <c r="W252" s="42"/>
    </row>
    <row r="253">
      <c r="W253" s="42"/>
    </row>
    <row r="254">
      <c r="W254" s="42"/>
    </row>
    <row r="255">
      <c r="W255" s="42"/>
    </row>
    <row r="256">
      <c r="W256" s="42"/>
    </row>
    <row r="257">
      <c r="W257" s="42"/>
    </row>
    <row r="258">
      <c r="W258" s="42"/>
    </row>
    <row r="259">
      <c r="W259" s="42"/>
    </row>
    <row r="260">
      <c r="W260" s="42"/>
    </row>
    <row r="261">
      <c r="W261" s="42"/>
    </row>
    <row r="262">
      <c r="W262" s="42"/>
    </row>
    <row r="263">
      <c r="W263" s="42"/>
    </row>
    <row r="264">
      <c r="W264" s="42"/>
    </row>
    <row r="265">
      <c r="W265" s="42"/>
    </row>
    <row r="266">
      <c r="W266" s="42"/>
    </row>
    <row r="267">
      <c r="W267" s="42"/>
    </row>
    <row r="268">
      <c r="W268" s="42"/>
    </row>
    <row r="269">
      <c r="W269" s="42"/>
    </row>
    <row r="270">
      <c r="W270" s="42"/>
    </row>
    <row r="271">
      <c r="W271" s="42"/>
    </row>
    <row r="272">
      <c r="W272" s="42"/>
    </row>
    <row r="273">
      <c r="W273" s="42"/>
    </row>
    <row r="274">
      <c r="W274" s="42"/>
    </row>
    <row r="275">
      <c r="W275" s="42"/>
    </row>
    <row r="276">
      <c r="W276" s="42"/>
    </row>
    <row r="277">
      <c r="W277" s="42"/>
    </row>
    <row r="278">
      <c r="W278" s="42"/>
    </row>
    <row r="279">
      <c r="W279" s="42"/>
    </row>
    <row r="280">
      <c r="W280" s="42"/>
    </row>
    <row r="281">
      <c r="W281" s="42"/>
    </row>
    <row r="282">
      <c r="W282" s="42"/>
    </row>
    <row r="283">
      <c r="W283" s="42"/>
    </row>
    <row r="284">
      <c r="W284" s="42"/>
    </row>
    <row r="285">
      <c r="W285" s="42"/>
    </row>
    <row r="286">
      <c r="W286" s="42"/>
    </row>
    <row r="287">
      <c r="W287" s="42"/>
    </row>
    <row r="288">
      <c r="W288" s="42"/>
    </row>
    <row r="289">
      <c r="W289" s="42"/>
    </row>
    <row r="290">
      <c r="W290" s="42"/>
    </row>
    <row r="291">
      <c r="W291" s="42"/>
    </row>
    <row r="292">
      <c r="W292" s="42"/>
    </row>
    <row r="293">
      <c r="W293" s="42"/>
    </row>
    <row r="294">
      <c r="W294" s="42"/>
    </row>
    <row r="295">
      <c r="W295" s="42"/>
    </row>
    <row r="296">
      <c r="W296" s="42"/>
    </row>
    <row r="297">
      <c r="W297" s="42"/>
    </row>
    <row r="298">
      <c r="W298" s="42"/>
    </row>
    <row r="299">
      <c r="W299" s="42"/>
    </row>
    <row r="300">
      <c r="W300" s="42"/>
    </row>
    <row r="301">
      <c r="W301" s="42"/>
    </row>
    <row r="302">
      <c r="W302" s="42"/>
    </row>
    <row r="303">
      <c r="W303" s="42"/>
    </row>
    <row r="304">
      <c r="W304" s="42"/>
    </row>
    <row r="305">
      <c r="W305" s="42"/>
    </row>
    <row r="306">
      <c r="W306" s="42"/>
    </row>
    <row r="307">
      <c r="W307" s="42"/>
    </row>
    <row r="308">
      <c r="W308" s="42"/>
    </row>
    <row r="309">
      <c r="W309" s="42"/>
    </row>
    <row r="310">
      <c r="W310" s="42"/>
    </row>
    <row r="311">
      <c r="W311" s="42"/>
    </row>
    <row r="312">
      <c r="W312" s="42"/>
    </row>
    <row r="313">
      <c r="W313" s="42"/>
    </row>
    <row r="314">
      <c r="W314" s="42"/>
    </row>
    <row r="315">
      <c r="W315" s="42"/>
    </row>
    <row r="316">
      <c r="W316" s="42"/>
    </row>
    <row r="317">
      <c r="W317" s="42"/>
    </row>
    <row r="318">
      <c r="W318" s="42"/>
    </row>
    <row r="319">
      <c r="W319" s="42"/>
    </row>
    <row r="320">
      <c r="W320" s="42"/>
    </row>
    <row r="321">
      <c r="W321" s="42"/>
    </row>
    <row r="322">
      <c r="W322" s="42"/>
    </row>
    <row r="323">
      <c r="W323" s="42"/>
    </row>
    <row r="324">
      <c r="W324" s="42"/>
    </row>
    <row r="325">
      <c r="W325" s="42"/>
    </row>
    <row r="326">
      <c r="W326" s="42"/>
    </row>
    <row r="327">
      <c r="W327" s="42"/>
    </row>
    <row r="328">
      <c r="W328" s="42"/>
    </row>
    <row r="329">
      <c r="W329" s="42"/>
    </row>
    <row r="330">
      <c r="W330" s="42"/>
    </row>
    <row r="331">
      <c r="W331" s="42"/>
    </row>
    <row r="332">
      <c r="W332" s="42"/>
    </row>
    <row r="333">
      <c r="W333" s="42"/>
    </row>
    <row r="334">
      <c r="W334" s="42"/>
    </row>
    <row r="335">
      <c r="W335" s="42"/>
    </row>
    <row r="336">
      <c r="W336" s="42"/>
    </row>
    <row r="337">
      <c r="W337" s="42"/>
    </row>
    <row r="338">
      <c r="W338" s="42"/>
    </row>
    <row r="339">
      <c r="W339" s="42"/>
    </row>
    <row r="340">
      <c r="W340" s="42"/>
    </row>
    <row r="341">
      <c r="W341" s="42"/>
    </row>
    <row r="342">
      <c r="W342" s="42"/>
    </row>
    <row r="343">
      <c r="W343" s="42"/>
    </row>
    <row r="344">
      <c r="W344" s="42"/>
    </row>
    <row r="345">
      <c r="W345" s="42"/>
    </row>
    <row r="346">
      <c r="W346" s="42"/>
    </row>
    <row r="347">
      <c r="W347" s="42"/>
    </row>
    <row r="348">
      <c r="W348" s="42"/>
    </row>
    <row r="349">
      <c r="W349" s="42"/>
    </row>
    <row r="350">
      <c r="W350" s="42"/>
    </row>
    <row r="351">
      <c r="W351" s="42"/>
    </row>
    <row r="352">
      <c r="W352" s="42"/>
    </row>
    <row r="353">
      <c r="W353" s="42"/>
    </row>
    <row r="354">
      <c r="W354" s="42"/>
    </row>
    <row r="355">
      <c r="W355" s="42"/>
    </row>
    <row r="356">
      <c r="W356" s="42"/>
    </row>
    <row r="357">
      <c r="W357" s="42"/>
    </row>
    <row r="358">
      <c r="W358" s="42"/>
    </row>
    <row r="359">
      <c r="W359" s="42"/>
    </row>
    <row r="360">
      <c r="W360" s="42"/>
    </row>
    <row r="361">
      <c r="W361" s="42"/>
    </row>
    <row r="362">
      <c r="W362" s="42"/>
    </row>
    <row r="363">
      <c r="W363" s="42"/>
    </row>
    <row r="364">
      <c r="W364" s="42"/>
    </row>
    <row r="365">
      <c r="W365" s="42"/>
    </row>
    <row r="366">
      <c r="W366" s="42"/>
    </row>
    <row r="367">
      <c r="W367" s="42"/>
    </row>
    <row r="368">
      <c r="W368" s="42"/>
    </row>
    <row r="369">
      <c r="W369" s="42"/>
    </row>
    <row r="370">
      <c r="W370" s="42"/>
    </row>
    <row r="371">
      <c r="W371" s="42"/>
    </row>
    <row r="372">
      <c r="W372" s="42"/>
    </row>
    <row r="373">
      <c r="W373" s="42"/>
    </row>
    <row r="374">
      <c r="W374" s="42"/>
    </row>
    <row r="375">
      <c r="W375" s="42"/>
    </row>
    <row r="376">
      <c r="W376" s="42"/>
    </row>
    <row r="377">
      <c r="W377" s="42"/>
    </row>
    <row r="378">
      <c r="W378" s="42"/>
    </row>
    <row r="379">
      <c r="W379" s="42"/>
    </row>
    <row r="380">
      <c r="W380" s="42"/>
    </row>
    <row r="381">
      <c r="W381" s="42"/>
    </row>
    <row r="382">
      <c r="W382" s="42"/>
    </row>
    <row r="383">
      <c r="W383" s="42"/>
    </row>
    <row r="384">
      <c r="W384" s="42"/>
    </row>
    <row r="385">
      <c r="W385" s="42"/>
    </row>
    <row r="386">
      <c r="W386" s="42"/>
    </row>
    <row r="387">
      <c r="W387" s="42"/>
    </row>
    <row r="388">
      <c r="W388" s="42"/>
    </row>
    <row r="389">
      <c r="W389" s="42"/>
    </row>
    <row r="390">
      <c r="W390" s="42"/>
    </row>
    <row r="391">
      <c r="W391" s="42"/>
    </row>
    <row r="392">
      <c r="W392" s="42"/>
    </row>
    <row r="393">
      <c r="W393" s="42"/>
    </row>
    <row r="394">
      <c r="W394" s="42"/>
    </row>
    <row r="395">
      <c r="W395" s="42"/>
    </row>
    <row r="396">
      <c r="W396" s="42"/>
    </row>
    <row r="397">
      <c r="W397" s="42"/>
    </row>
    <row r="398">
      <c r="W398" s="42"/>
    </row>
    <row r="399">
      <c r="W399" s="42"/>
    </row>
    <row r="400">
      <c r="W400" s="42"/>
    </row>
    <row r="401">
      <c r="W401" s="42"/>
    </row>
    <row r="402">
      <c r="W402" s="42"/>
    </row>
    <row r="403">
      <c r="W403" s="42"/>
    </row>
    <row r="404">
      <c r="W404" s="42"/>
    </row>
    <row r="405">
      <c r="W405" s="42"/>
    </row>
    <row r="406">
      <c r="W406" s="42"/>
    </row>
    <row r="407">
      <c r="W407" s="42"/>
    </row>
    <row r="408">
      <c r="W408" s="42"/>
    </row>
    <row r="409">
      <c r="W409" s="42"/>
    </row>
    <row r="410">
      <c r="W410" s="42"/>
    </row>
    <row r="411">
      <c r="W411" s="42"/>
    </row>
    <row r="412">
      <c r="W412" s="42"/>
    </row>
    <row r="413">
      <c r="W413" s="42"/>
    </row>
    <row r="414">
      <c r="W414" s="42"/>
    </row>
    <row r="415">
      <c r="W415" s="42"/>
    </row>
    <row r="416">
      <c r="W416" s="42"/>
    </row>
    <row r="417">
      <c r="W417" s="42"/>
    </row>
    <row r="418">
      <c r="W418" s="42"/>
    </row>
    <row r="419">
      <c r="W419" s="42"/>
    </row>
    <row r="420">
      <c r="W420" s="42"/>
    </row>
    <row r="421">
      <c r="W421" s="42"/>
    </row>
    <row r="422">
      <c r="W422" s="42"/>
    </row>
    <row r="423">
      <c r="W423" s="42"/>
    </row>
    <row r="424">
      <c r="W424" s="42"/>
    </row>
    <row r="425">
      <c r="W425" s="42"/>
    </row>
    <row r="426">
      <c r="W426" s="42"/>
    </row>
    <row r="427">
      <c r="W427" s="42"/>
    </row>
    <row r="428">
      <c r="W428" s="42"/>
    </row>
    <row r="429">
      <c r="W429" s="42"/>
    </row>
    <row r="430">
      <c r="W430" s="42"/>
    </row>
    <row r="431">
      <c r="W431" s="42"/>
    </row>
    <row r="432">
      <c r="W432" s="42"/>
    </row>
    <row r="433">
      <c r="W433" s="42"/>
    </row>
    <row r="434">
      <c r="W434" s="42"/>
    </row>
    <row r="435">
      <c r="W435" s="42"/>
    </row>
    <row r="436">
      <c r="W436" s="42"/>
    </row>
    <row r="437">
      <c r="W437" s="42"/>
    </row>
    <row r="438">
      <c r="W438" s="42"/>
    </row>
    <row r="439">
      <c r="W439" s="42"/>
    </row>
    <row r="440">
      <c r="W440" s="42"/>
    </row>
    <row r="441">
      <c r="W441" s="42"/>
    </row>
    <row r="442">
      <c r="W442" s="42"/>
    </row>
    <row r="443">
      <c r="W443" s="42"/>
    </row>
    <row r="444">
      <c r="W444" s="42"/>
    </row>
    <row r="445">
      <c r="W445" s="42"/>
    </row>
    <row r="446">
      <c r="W446" s="42"/>
    </row>
    <row r="447">
      <c r="W447" s="42"/>
    </row>
    <row r="448">
      <c r="W448" s="42"/>
    </row>
    <row r="449">
      <c r="W449" s="42"/>
    </row>
    <row r="450">
      <c r="W450" s="42"/>
    </row>
    <row r="451">
      <c r="W451" s="42"/>
    </row>
    <row r="452">
      <c r="W452" s="42"/>
    </row>
    <row r="453">
      <c r="W453" s="42"/>
    </row>
    <row r="454">
      <c r="W454" s="42"/>
    </row>
    <row r="455">
      <c r="W455" s="42"/>
    </row>
    <row r="456">
      <c r="W456" s="42"/>
    </row>
    <row r="457">
      <c r="W457" s="42"/>
    </row>
    <row r="458">
      <c r="W458" s="42"/>
    </row>
    <row r="459">
      <c r="W459" s="42"/>
    </row>
    <row r="460">
      <c r="W460" s="42"/>
    </row>
    <row r="461">
      <c r="W461" s="42"/>
    </row>
    <row r="462">
      <c r="W462" s="42"/>
    </row>
    <row r="463">
      <c r="W463" s="42"/>
    </row>
    <row r="464">
      <c r="W464" s="42"/>
    </row>
    <row r="465">
      <c r="W465" s="42"/>
    </row>
    <row r="466">
      <c r="W466" s="42"/>
    </row>
    <row r="467">
      <c r="W467" s="42"/>
    </row>
    <row r="468">
      <c r="W468" s="42"/>
    </row>
    <row r="469">
      <c r="W469" s="42"/>
    </row>
    <row r="470">
      <c r="W470" s="42"/>
    </row>
    <row r="471">
      <c r="W471" s="42"/>
    </row>
    <row r="472">
      <c r="W472" s="42"/>
    </row>
    <row r="473">
      <c r="W473" s="42"/>
    </row>
    <row r="474">
      <c r="W474" s="42"/>
    </row>
    <row r="475">
      <c r="W475" s="42"/>
    </row>
    <row r="476">
      <c r="W476" s="42"/>
    </row>
    <row r="477">
      <c r="W477" s="42"/>
    </row>
    <row r="478">
      <c r="W478" s="42"/>
    </row>
    <row r="479">
      <c r="W479" s="42"/>
    </row>
    <row r="480">
      <c r="W480" s="42"/>
    </row>
    <row r="481">
      <c r="W481" s="42"/>
    </row>
    <row r="482">
      <c r="W482" s="42"/>
    </row>
    <row r="483">
      <c r="W483" s="42"/>
    </row>
    <row r="484">
      <c r="W484" s="42"/>
    </row>
    <row r="485">
      <c r="W485" s="42"/>
    </row>
    <row r="486">
      <c r="W486" s="42"/>
    </row>
    <row r="487">
      <c r="W487" s="42"/>
    </row>
    <row r="488">
      <c r="W488" s="42"/>
    </row>
    <row r="489">
      <c r="W489" s="42"/>
    </row>
    <row r="490">
      <c r="W490" s="42"/>
    </row>
    <row r="491">
      <c r="W491" s="42"/>
    </row>
    <row r="492">
      <c r="W492" s="42"/>
    </row>
    <row r="493">
      <c r="W493" s="42"/>
    </row>
    <row r="494">
      <c r="W494" s="42"/>
    </row>
    <row r="495">
      <c r="W495" s="42"/>
    </row>
    <row r="496">
      <c r="W496" s="42"/>
    </row>
    <row r="497">
      <c r="W497" s="42"/>
    </row>
    <row r="498">
      <c r="W498" s="42"/>
    </row>
    <row r="499">
      <c r="W499" s="42"/>
    </row>
    <row r="500">
      <c r="W500" s="42"/>
    </row>
    <row r="501">
      <c r="W501" s="42"/>
    </row>
    <row r="502">
      <c r="W502" s="42"/>
    </row>
    <row r="503">
      <c r="W503" s="42"/>
    </row>
    <row r="504">
      <c r="W504" s="42"/>
    </row>
    <row r="505">
      <c r="W505" s="42"/>
    </row>
    <row r="506">
      <c r="W506" s="42"/>
    </row>
    <row r="507">
      <c r="W507" s="42"/>
    </row>
    <row r="508">
      <c r="W508" s="42"/>
    </row>
    <row r="509">
      <c r="W509" s="42"/>
    </row>
    <row r="510">
      <c r="W510" s="42"/>
    </row>
    <row r="511">
      <c r="W511" s="42"/>
    </row>
    <row r="512">
      <c r="W512" s="42"/>
    </row>
    <row r="513">
      <c r="W513" s="42"/>
    </row>
    <row r="514">
      <c r="W514" s="42"/>
    </row>
    <row r="515">
      <c r="W515" s="42"/>
    </row>
    <row r="516">
      <c r="W516" s="42"/>
    </row>
    <row r="517">
      <c r="W517" s="42"/>
    </row>
    <row r="518">
      <c r="W518" s="42"/>
    </row>
    <row r="519">
      <c r="W519" s="42"/>
    </row>
    <row r="520">
      <c r="W520" s="42"/>
    </row>
    <row r="521">
      <c r="W521" s="42"/>
    </row>
    <row r="522">
      <c r="W522" s="42"/>
    </row>
    <row r="523">
      <c r="W523" s="42"/>
    </row>
    <row r="524">
      <c r="W524" s="42"/>
    </row>
    <row r="525">
      <c r="W525" s="42"/>
    </row>
    <row r="526">
      <c r="W526" s="42"/>
    </row>
    <row r="527">
      <c r="W527" s="42"/>
    </row>
    <row r="528">
      <c r="W528" s="42"/>
    </row>
    <row r="529">
      <c r="W529" s="42"/>
    </row>
    <row r="530">
      <c r="W530" s="42"/>
    </row>
    <row r="531">
      <c r="W531" s="42"/>
    </row>
    <row r="532">
      <c r="W532" s="42"/>
    </row>
    <row r="533">
      <c r="W533" s="42"/>
    </row>
    <row r="534">
      <c r="W534" s="42"/>
    </row>
    <row r="535">
      <c r="W535" s="42"/>
    </row>
    <row r="536">
      <c r="W536" s="42"/>
    </row>
    <row r="537">
      <c r="W537" s="42"/>
    </row>
    <row r="538">
      <c r="W538" s="42"/>
    </row>
    <row r="539">
      <c r="W539" s="42"/>
    </row>
    <row r="540">
      <c r="W540" s="42"/>
    </row>
    <row r="541">
      <c r="W541" s="42"/>
    </row>
    <row r="542">
      <c r="W542" s="42"/>
    </row>
    <row r="543">
      <c r="W543" s="42"/>
    </row>
    <row r="544">
      <c r="W544" s="42"/>
    </row>
    <row r="545">
      <c r="W545" s="42"/>
    </row>
    <row r="546">
      <c r="W546" s="42"/>
    </row>
    <row r="547">
      <c r="W547" s="42"/>
    </row>
    <row r="548">
      <c r="W548" s="42"/>
    </row>
    <row r="549">
      <c r="W549" s="42"/>
    </row>
    <row r="550">
      <c r="W550" s="42"/>
    </row>
    <row r="551">
      <c r="W551" s="42"/>
    </row>
    <row r="552">
      <c r="W552" s="42"/>
    </row>
    <row r="553">
      <c r="W553" s="42"/>
    </row>
    <row r="554">
      <c r="W554" s="42"/>
    </row>
    <row r="555">
      <c r="W555" s="42"/>
    </row>
    <row r="556">
      <c r="W556" s="42"/>
    </row>
    <row r="557">
      <c r="W557" s="42"/>
    </row>
    <row r="558">
      <c r="W558" s="42"/>
    </row>
    <row r="559">
      <c r="W559" s="42"/>
    </row>
    <row r="560">
      <c r="W560" s="42"/>
    </row>
    <row r="561">
      <c r="W561" s="42"/>
    </row>
    <row r="562">
      <c r="W562" s="42"/>
    </row>
    <row r="563">
      <c r="W563" s="42"/>
    </row>
    <row r="564">
      <c r="W564" s="42"/>
    </row>
    <row r="565">
      <c r="W565" s="42"/>
    </row>
    <row r="566">
      <c r="W566" s="42"/>
    </row>
    <row r="567">
      <c r="W567" s="42"/>
    </row>
    <row r="568">
      <c r="W568" s="42"/>
    </row>
    <row r="569">
      <c r="W569" s="42"/>
    </row>
    <row r="570">
      <c r="W570" s="42"/>
    </row>
    <row r="571">
      <c r="W571" s="42"/>
    </row>
    <row r="572">
      <c r="W572" s="42"/>
    </row>
    <row r="573">
      <c r="W573" s="42"/>
    </row>
    <row r="574">
      <c r="W574" s="42"/>
    </row>
    <row r="575">
      <c r="W575" s="42"/>
    </row>
    <row r="576">
      <c r="W576" s="42"/>
    </row>
    <row r="577">
      <c r="W577" s="42"/>
    </row>
    <row r="578">
      <c r="W578" s="42"/>
    </row>
    <row r="579">
      <c r="W579" s="42"/>
    </row>
    <row r="580">
      <c r="W580" s="42"/>
    </row>
    <row r="581">
      <c r="W581" s="42"/>
    </row>
    <row r="582">
      <c r="W582" s="42"/>
    </row>
    <row r="583">
      <c r="W583" s="42"/>
    </row>
    <row r="584">
      <c r="W584" s="42"/>
    </row>
    <row r="585">
      <c r="W585" s="42"/>
    </row>
    <row r="586">
      <c r="W586" s="42"/>
    </row>
    <row r="587">
      <c r="W587" s="42"/>
    </row>
    <row r="588">
      <c r="W588" s="42"/>
    </row>
    <row r="589">
      <c r="W589" s="42"/>
    </row>
    <row r="590">
      <c r="W590" s="42"/>
    </row>
    <row r="591">
      <c r="W591" s="42"/>
    </row>
    <row r="592">
      <c r="W592" s="42"/>
    </row>
    <row r="593">
      <c r="W593" s="42"/>
    </row>
    <row r="594">
      <c r="W594" s="42"/>
    </row>
    <row r="595">
      <c r="W595" s="42"/>
    </row>
    <row r="596">
      <c r="W596" s="42"/>
    </row>
    <row r="597">
      <c r="W597" s="42"/>
    </row>
    <row r="598">
      <c r="W598" s="42"/>
    </row>
    <row r="599">
      <c r="W599" s="42"/>
    </row>
    <row r="600">
      <c r="W600" s="42"/>
    </row>
    <row r="601">
      <c r="W601" s="42"/>
    </row>
    <row r="602">
      <c r="W602" s="42"/>
    </row>
    <row r="603">
      <c r="W603" s="42"/>
    </row>
    <row r="604">
      <c r="W604" s="42"/>
    </row>
    <row r="605">
      <c r="W605" s="42"/>
    </row>
    <row r="606">
      <c r="W606" s="42"/>
    </row>
    <row r="607">
      <c r="W607" s="42"/>
    </row>
    <row r="608">
      <c r="W608" s="42"/>
    </row>
    <row r="609">
      <c r="W609" s="42"/>
    </row>
    <row r="610">
      <c r="W610" s="42"/>
    </row>
    <row r="611">
      <c r="W611" s="42"/>
    </row>
    <row r="612">
      <c r="W612" s="42"/>
    </row>
    <row r="613">
      <c r="W613" s="42"/>
    </row>
    <row r="614">
      <c r="W614" s="42"/>
    </row>
    <row r="615">
      <c r="W615" s="42"/>
    </row>
    <row r="616">
      <c r="W616" s="42"/>
    </row>
    <row r="617">
      <c r="W617" s="42"/>
    </row>
    <row r="618">
      <c r="W618" s="42"/>
    </row>
    <row r="619">
      <c r="W619" s="42"/>
    </row>
    <row r="620">
      <c r="W620" s="42"/>
    </row>
    <row r="621">
      <c r="W621" s="42"/>
    </row>
    <row r="622">
      <c r="W622" s="42"/>
    </row>
    <row r="623">
      <c r="W623" s="42"/>
    </row>
    <row r="624">
      <c r="W624" s="42"/>
    </row>
    <row r="625">
      <c r="W625" s="42"/>
    </row>
    <row r="626">
      <c r="W626" s="42"/>
    </row>
    <row r="627">
      <c r="W627" s="42"/>
    </row>
    <row r="628">
      <c r="W628" s="42"/>
    </row>
    <row r="629">
      <c r="W629" s="42"/>
    </row>
    <row r="630">
      <c r="W630" s="42"/>
    </row>
    <row r="631">
      <c r="W631" s="42"/>
    </row>
    <row r="632">
      <c r="W632" s="42"/>
    </row>
    <row r="633">
      <c r="W633" s="42"/>
    </row>
    <row r="634">
      <c r="W634" s="42"/>
    </row>
    <row r="635">
      <c r="W635" s="42"/>
    </row>
    <row r="636">
      <c r="W636" s="42"/>
    </row>
    <row r="637">
      <c r="W637" s="42"/>
    </row>
    <row r="638">
      <c r="W638" s="42"/>
    </row>
    <row r="639">
      <c r="W639" s="42"/>
    </row>
    <row r="640">
      <c r="W640" s="42"/>
    </row>
    <row r="641">
      <c r="W641" s="42"/>
    </row>
    <row r="642">
      <c r="W642" s="42"/>
    </row>
    <row r="643">
      <c r="W643" s="42"/>
    </row>
    <row r="644">
      <c r="W644" s="42"/>
    </row>
    <row r="645">
      <c r="W645" s="42"/>
    </row>
    <row r="646">
      <c r="W646" s="42"/>
    </row>
    <row r="647">
      <c r="W647" s="42"/>
    </row>
    <row r="648">
      <c r="W648" s="42"/>
    </row>
    <row r="649">
      <c r="W649" s="42"/>
    </row>
    <row r="650">
      <c r="W650" s="42"/>
    </row>
    <row r="651">
      <c r="W651" s="42"/>
    </row>
    <row r="652">
      <c r="W652" s="42"/>
    </row>
    <row r="653">
      <c r="W653" s="42"/>
    </row>
    <row r="654">
      <c r="W654" s="42"/>
    </row>
    <row r="655">
      <c r="W655" s="42"/>
    </row>
    <row r="656">
      <c r="W656" s="42"/>
    </row>
    <row r="657">
      <c r="W657" s="42"/>
    </row>
    <row r="658">
      <c r="W658" s="42"/>
    </row>
    <row r="659">
      <c r="W659" s="42"/>
    </row>
    <row r="660">
      <c r="W660" s="42"/>
    </row>
    <row r="661">
      <c r="W661" s="42"/>
    </row>
    <row r="662">
      <c r="W662" s="42"/>
    </row>
    <row r="663">
      <c r="W663" s="42"/>
    </row>
    <row r="664">
      <c r="W664" s="42"/>
    </row>
    <row r="665">
      <c r="W665" s="42"/>
    </row>
    <row r="666">
      <c r="W666" s="42"/>
    </row>
    <row r="667">
      <c r="W667" s="42"/>
    </row>
    <row r="668">
      <c r="W668" s="42"/>
    </row>
    <row r="669">
      <c r="W669" s="42"/>
    </row>
    <row r="670">
      <c r="W670" s="42"/>
    </row>
    <row r="671">
      <c r="W671" s="42"/>
    </row>
    <row r="672">
      <c r="W672" s="42"/>
    </row>
    <row r="673">
      <c r="W673" s="42"/>
    </row>
    <row r="674">
      <c r="W674" s="42"/>
    </row>
    <row r="675">
      <c r="W675" s="42"/>
    </row>
    <row r="676">
      <c r="W676" s="42"/>
    </row>
    <row r="677">
      <c r="W677" s="42"/>
    </row>
    <row r="678">
      <c r="W678" s="42"/>
    </row>
    <row r="679">
      <c r="W679" s="42"/>
    </row>
    <row r="680">
      <c r="W680" s="42"/>
    </row>
    <row r="681">
      <c r="W681" s="42"/>
    </row>
    <row r="682">
      <c r="W682" s="42"/>
    </row>
    <row r="683">
      <c r="W683" s="42"/>
    </row>
    <row r="684">
      <c r="W684" s="42"/>
    </row>
    <row r="685">
      <c r="W685" s="42"/>
    </row>
    <row r="686">
      <c r="W686" s="42"/>
    </row>
    <row r="687">
      <c r="W687" s="42"/>
    </row>
    <row r="688">
      <c r="W688" s="42"/>
    </row>
    <row r="689">
      <c r="W689" s="42"/>
    </row>
    <row r="690">
      <c r="W690" s="42"/>
    </row>
    <row r="691">
      <c r="W691" s="42"/>
    </row>
    <row r="692">
      <c r="W692" s="42"/>
    </row>
    <row r="693">
      <c r="W693" s="42"/>
    </row>
    <row r="694">
      <c r="W694" s="42"/>
    </row>
    <row r="695">
      <c r="W695" s="42"/>
    </row>
    <row r="696">
      <c r="W696" s="42"/>
    </row>
    <row r="697">
      <c r="W697" s="42"/>
    </row>
    <row r="698">
      <c r="W698" s="42"/>
    </row>
    <row r="699">
      <c r="W699" s="42"/>
    </row>
    <row r="700">
      <c r="W700" s="42"/>
    </row>
    <row r="701">
      <c r="W701" s="42"/>
    </row>
    <row r="702">
      <c r="W702" s="42"/>
    </row>
    <row r="703">
      <c r="W703" s="42"/>
    </row>
    <row r="704">
      <c r="W704" s="42"/>
    </row>
    <row r="705">
      <c r="W705" s="42"/>
    </row>
    <row r="706">
      <c r="W706" s="42"/>
    </row>
    <row r="707">
      <c r="W707" s="42"/>
    </row>
    <row r="708">
      <c r="W708" s="42"/>
    </row>
    <row r="709">
      <c r="W709" s="42"/>
    </row>
    <row r="710">
      <c r="W710" s="42"/>
    </row>
    <row r="711">
      <c r="W711" s="42"/>
    </row>
    <row r="712">
      <c r="W712" s="42"/>
    </row>
    <row r="713">
      <c r="W713" s="42"/>
    </row>
    <row r="714">
      <c r="W714" s="42"/>
    </row>
    <row r="715">
      <c r="W715" s="42"/>
    </row>
    <row r="716">
      <c r="W716" s="42"/>
    </row>
    <row r="717">
      <c r="W717" s="42"/>
    </row>
    <row r="718">
      <c r="W718" s="42"/>
    </row>
    <row r="719">
      <c r="W719" s="42"/>
    </row>
    <row r="720">
      <c r="W720" s="42"/>
    </row>
    <row r="721">
      <c r="W721" s="42"/>
    </row>
    <row r="722">
      <c r="W722" s="42"/>
    </row>
    <row r="723">
      <c r="W723" s="42"/>
    </row>
    <row r="724">
      <c r="W724" s="42"/>
    </row>
    <row r="725">
      <c r="W725" s="42"/>
    </row>
    <row r="726">
      <c r="W726" s="42"/>
    </row>
    <row r="727">
      <c r="W727" s="42"/>
    </row>
    <row r="728">
      <c r="W728" s="42"/>
    </row>
    <row r="729">
      <c r="W729" s="42"/>
    </row>
    <row r="730">
      <c r="W730" s="42"/>
    </row>
    <row r="731">
      <c r="W731" s="42"/>
    </row>
    <row r="732">
      <c r="W732" s="42"/>
    </row>
    <row r="733">
      <c r="W733" s="42"/>
    </row>
    <row r="734">
      <c r="W734" s="42"/>
    </row>
    <row r="735">
      <c r="W735" s="42"/>
    </row>
    <row r="736">
      <c r="W736" s="42"/>
    </row>
    <row r="737">
      <c r="W737" s="42"/>
    </row>
    <row r="738">
      <c r="W738" s="42"/>
    </row>
    <row r="739">
      <c r="W739" s="42"/>
    </row>
    <row r="740">
      <c r="W740" s="42"/>
    </row>
    <row r="741">
      <c r="W741" s="42"/>
    </row>
    <row r="742">
      <c r="W742" s="42"/>
    </row>
    <row r="743">
      <c r="W743" s="42"/>
    </row>
    <row r="744">
      <c r="W744" s="42"/>
    </row>
    <row r="745">
      <c r="W745" s="42"/>
    </row>
    <row r="746">
      <c r="W746" s="42"/>
    </row>
    <row r="747">
      <c r="W747" s="42"/>
    </row>
    <row r="748">
      <c r="W748" s="42"/>
    </row>
    <row r="749">
      <c r="W749" s="42"/>
    </row>
    <row r="750">
      <c r="W750" s="42"/>
    </row>
    <row r="751">
      <c r="W751" s="42"/>
    </row>
    <row r="752">
      <c r="W752" s="42"/>
    </row>
    <row r="753">
      <c r="W753" s="42"/>
    </row>
    <row r="754">
      <c r="W754" s="42"/>
    </row>
    <row r="755">
      <c r="W755" s="42"/>
    </row>
    <row r="756">
      <c r="W756" s="42"/>
    </row>
    <row r="757">
      <c r="W757" s="42"/>
    </row>
    <row r="758">
      <c r="W758" s="42"/>
    </row>
    <row r="759">
      <c r="W759" s="42"/>
    </row>
    <row r="760">
      <c r="W760" s="42"/>
    </row>
    <row r="761">
      <c r="W761" s="42"/>
    </row>
    <row r="762">
      <c r="W762" s="42"/>
    </row>
    <row r="763">
      <c r="W763" s="42"/>
    </row>
    <row r="764">
      <c r="W764" s="42"/>
    </row>
    <row r="765">
      <c r="W765" s="42"/>
    </row>
    <row r="766">
      <c r="W766" s="42"/>
    </row>
    <row r="767">
      <c r="W767" s="42"/>
    </row>
    <row r="768">
      <c r="W768" s="42"/>
    </row>
    <row r="769">
      <c r="W769" s="42"/>
    </row>
    <row r="770">
      <c r="W770" s="42"/>
    </row>
    <row r="771">
      <c r="W771" s="42"/>
    </row>
    <row r="772">
      <c r="W772" s="42"/>
    </row>
    <row r="773">
      <c r="W773" s="42"/>
    </row>
    <row r="774">
      <c r="W774" s="42"/>
    </row>
    <row r="775">
      <c r="W775" s="42"/>
    </row>
    <row r="776">
      <c r="W776" s="42"/>
    </row>
    <row r="777">
      <c r="W777" s="42"/>
    </row>
    <row r="778">
      <c r="W778" s="42"/>
    </row>
    <row r="779">
      <c r="W779" s="42"/>
    </row>
    <row r="780">
      <c r="W780" s="42"/>
    </row>
    <row r="781">
      <c r="W781" s="42"/>
    </row>
    <row r="782">
      <c r="W782" s="42"/>
    </row>
    <row r="783">
      <c r="W783" s="42"/>
    </row>
    <row r="784">
      <c r="W784" s="42"/>
    </row>
    <row r="785">
      <c r="W785" s="42"/>
    </row>
    <row r="786">
      <c r="W786" s="42"/>
    </row>
    <row r="787">
      <c r="W787" s="42"/>
    </row>
    <row r="788">
      <c r="W788" s="42"/>
    </row>
    <row r="789">
      <c r="W789" s="42"/>
    </row>
    <row r="790">
      <c r="W790" s="42"/>
    </row>
    <row r="791">
      <c r="W791" s="42"/>
    </row>
    <row r="792">
      <c r="W792" s="42"/>
    </row>
    <row r="793">
      <c r="W793" s="42"/>
    </row>
    <row r="794">
      <c r="W794" s="42"/>
    </row>
    <row r="795">
      <c r="W795" s="42"/>
    </row>
    <row r="796">
      <c r="W796" s="42"/>
    </row>
    <row r="797">
      <c r="W797" s="42"/>
    </row>
    <row r="798">
      <c r="W798" s="42"/>
    </row>
    <row r="799">
      <c r="W799" s="42"/>
    </row>
    <row r="800">
      <c r="W800" s="42"/>
    </row>
    <row r="801">
      <c r="W801" s="42"/>
    </row>
    <row r="802">
      <c r="W802" s="42"/>
    </row>
    <row r="803">
      <c r="W803" s="42"/>
    </row>
    <row r="804">
      <c r="W804" s="42"/>
    </row>
    <row r="805">
      <c r="W805" s="42"/>
    </row>
    <row r="806">
      <c r="W806" s="42"/>
    </row>
    <row r="807">
      <c r="W807" s="42"/>
    </row>
    <row r="808">
      <c r="W808" s="42"/>
    </row>
    <row r="809">
      <c r="W809" s="42"/>
    </row>
    <row r="810">
      <c r="W810" s="42"/>
    </row>
    <row r="811">
      <c r="W811" s="42"/>
    </row>
    <row r="812">
      <c r="W812" s="42"/>
    </row>
    <row r="813">
      <c r="W813" s="42"/>
    </row>
    <row r="814">
      <c r="W814" s="42"/>
    </row>
    <row r="815">
      <c r="W815" s="42"/>
    </row>
    <row r="816">
      <c r="W816" s="42"/>
    </row>
    <row r="817">
      <c r="W817" s="42"/>
    </row>
    <row r="818">
      <c r="W818" s="42"/>
    </row>
    <row r="819">
      <c r="W819" s="42"/>
    </row>
    <row r="820">
      <c r="W820" s="42"/>
    </row>
    <row r="821">
      <c r="W821" s="42"/>
    </row>
    <row r="822">
      <c r="W822" s="42"/>
    </row>
    <row r="823">
      <c r="W823" s="42"/>
    </row>
    <row r="824">
      <c r="W824" s="42"/>
    </row>
    <row r="825">
      <c r="W825" s="42"/>
    </row>
    <row r="826">
      <c r="W826" s="42"/>
    </row>
    <row r="827">
      <c r="W827" s="42"/>
    </row>
    <row r="828">
      <c r="W828" s="42"/>
    </row>
    <row r="829">
      <c r="W829" s="42"/>
    </row>
    <row r="830">
      <c r="W830" s="42"/>
    </row>
    <row r="831">
      <c r="W831" s="42"/>
    </row>
    <row r="832">
      <c r="W832" s="42"/>
    </row>
    <row r="833">
      <c r="W833" s="42"/>
    </row>
    <row r="834">
      <c r="W834" s="42"/>
    </row>
    <row r="835">
      <c r="W835" s="42"/>
    </row>
    <row r="836">
      <c r="W836" s="42"/>
    </row>
    <row r="837">
      <c r="W837" s="42"/>
    </row>
    <row r="838">
      <c r="W838" s="42"/>
    </row>
    <row r="839">
      <c r="W839" s="42"/>
    </row>
    <row r="840">
      <c r="W840" s="42"/>
    </row>
    <row r="841">
      <c r="W841" s="42"/>
    </row>
    <row r="842">
      <c r="W842" s="42"/>
    </row>
    <row r="843">
      <c r="W843" s="42"/>
    </row>
    <row r="844">
      <c r="W844" s="42"/>
    </row>
    <row r="845">
      <c r="W845" s="42"/>
    </row>
    <row r="846">
      <c r="W846" s="42"/>
    </row>
    <row r="847">
      <c r="W847" s="42"/>
    </row>
    <row r="848">
      <c r="W848" s="42"/>
    </row>
    <row r="849">
      <c r="W849" s="42"/>
    </row>
    <row r="850">
      <c r="W850" s="42"/>
    </row>
    <row r="851">
      <c r="W851" s="42"/>
    </row>
    <row r="852">
      <c r="W852" s="42"/>
    </row>
    <row r="853">
      <c r="W853" s="42"/>
    </row>
    <row r="854">
      <c r="W854" s="42"/>
    </row>
    <row r="855">
      <c r="W855" s="42"/>
    </row>
    <row r="856">
      <c r="W856" s="42"/>
    </row>
    <row r="857">
      <c r="W857" s="42"/>
    </row>
    <row r="858">
      <c r="W858" s="42"/>
    </row>
    <row r="859">
      <c r="W859" s="42"/>
    </row>
    <row r="860">
      <c r="W860" s="42"/>
    </row>
    <row r="861">
      <c r="W861" s="42"/>
    </row>
    <row r="862">
      <c r="W862" s="42"/>
    </row>
    <row r="863">
      <c r="W863" s="42"/>
    </row>
    <row r="864">
      <c r="W864" s="42"/>
    </row>
    <row r="865">
      <c r="W865" s="42"/>
    </row>
    <row r="866">
      <c r="W866" s="42"/>
    </row>
    <row r="867">
      <c r="W867" s="42"/>
    </row>
    <row r="868">
      <c r="W868" s="42"/>
    </row>
    <row r="869">
      <c r="W869" s="42"/>
    </row>
    <row r="870">
      <c r="W870" s="42"/>
    </row>
    <row r="871">
      <c r="W871" s="42"/>
    </row>
    <row r="872">
      <c r="W872" s="42"/>
    </row>
    <row r="873">
      <c r="W873" s="42"/>
    </row>
    <row r="874">
      <c r="W874" s="42"/>
    </row>
    <row r="875">
      <c r="W875" s="42"/>
    </row>
    <row r="876">
      <c r="W876" s="42"/>
    </row>
    <row r="877">
      <c r="W877" s="42"/>
    </row>
    <row r="878">
      <c r="W878" s="42"/>
    </row>
    <row r="879">
      <c r="W879" s="42"/>
    </row>
    <row r="880">
      <c r="W880" s="42"/>
    </row>
    <row r="881">
      <c r="W881" s="42"/>
    </row>
    <row r="882">
      <c r="W882" s="42"/>
    </row>
    <row r="883">
      <c r="W883" s="42"/>
    </row>
    <row r="884">
      <c r="W884" s="42"/>
    </row>
    <row r="885">
      <c r="W885" s="42"/>
    </row>
    <row r="886">
      <c r="W886" s="42"/>
    </row>
    <row r="887">
      <c r="W887" s="42"/>
    </row>
    <row r="888">
      <c r="W888" s="42"/>
    </row>
    <row r="889">
      <c r="W889" s="42"/>
    </row>
    <row r="890">
      <c r="W890" s="42"/>
    </row>
    <row r="891">
      <c r="W891" s="42"/>
    </row>
    <row r="892">
      <c r="W892" s="42"/>
    </row>
    <row r="893">
      <c r="W893" s="42"/>
    </row>
    <row r="894">
      <c r="W894" s="42"/>
    </row>
    <row r="895">
      <c r="W895" s="42"/>
    </row>
    <row r="896">
      <c r="W896" s="42"/>
    </row>
    <row r="897">
      <c r="W897" s="42"/>
    </row>
    <row r="898">
      <c r="W898" s="42"/>
    </row>
    <row r="899">
      <c r="W899" s="42"/>
    </row>
    <row r="900">
      <c r="W900" s="42"/>
    </row>
    <row r="901">
      <c r="W901" s="42"/>
    </row>
    <row r="902">
      <c r="W902" s="42"/>
    </row>
    <row r="903">
      <c r="W903" s="42"/>
    </row>
    <row r="904">
      <c r="W904" s="42"/>
    </row>
    <row r="905">
      <c r="W905" s="42"/>
    </row>
    <row r="906">
      <c r="W906" s="42"/>
    </row>
    <row r="907">
      <c r="W907" s="42"/>
    </row>
    <row r="908">
      <c r="W908" s="42"/>
    </row>
    <row r="909">
      <c r="W909" s="42"/>
    </row>
    <row r="910">
      <c r="W910" s="42"/>
    </row>
    <row r="911">
      <c r="W911" s="42"/>
    </row>
    <row r="912">
      <c r="W912" s="42"/>
    </row>
    <row r="913">
      <c r="W913" s="42"/>
    </row>
    <row r="914">
      <c r="W914" s="42"/>
    </row>
    <row r="915">
      <c r="W915" s="42"/>
    </row>
    <row r="916">
      <c r="W916" s="42"/>
    </row>
    <row r="917">
      <c r="W917" s="42"/>
    </row>
    <row r="918">
      <c r="W918" s="42"/>
    </row>
    <row r="919">
      <c r="W919" s="42"/>
    </row>
    <row r="920">
      <c r="W920" s="42"/>
    </row>
    <row r="921">
      <c r="W921" s="42"/>
    </row>
    <row r="922">
      <c r="W922" s="42"/>
    </row>
    <row r="923">
      <c r="W923" s="42"/>
    </row>
    <row r="924">
      <c r="W924" s="42"/>
    </row>
    <row r="925">
      <c r="W925" s="42"/>
    </row>
    <row r="926">
      <c r="W926" s="42"/>
    </row>
    <row r="927">
      <c r="W927" s="42"/>
    </row>
    <row r="928">
      <c r="W928" s="42"/>
    </row>
    <row r="929">
      <c r="W929" s="42"/>
    </row>
    <row r="930">
      <c r="W930" s="42"/>
    </row>
  </sheetData>
  <mergeCells count="12">
    <mergeCell ref="B5:E5"/>
    <mergeCell ref="B6:E6"/>
    <mergeCell ref="B7:E7"/>
    <mergeCell ref="A31:B31"/>
    <mergeCell ref="F31:I31"/>
    <mergeCell ref="K1:L8"/>
    <mergeCell ref="M1:N8"/>
    <mergeCell ref="O1:Q8"/>
    <mergeCell ref="R1:U7"/>
    <mergeCell ref="W1:Y8"/>
    <mergeCell ref="E3:E4"/>
    <mergeCell ref="I5:J6"/>
  </mergeCells>
  <dataValidations>
    <dataValidation type="list" allowBlank="1" sqref="A4">
      <formula1>'самовиовз доставка'!$A$1:$A$2</formula1>
    </dataValidation>
    <dataValidation type="list" allowBlank="1" sqref="N10:N29">
      <formula1>'двойное мясо'!$L$1</formula1>
    </dataValidation>
    <dataValidation type="list" allowBlank="1" sqref="C2">
      <formula1>'ТТ+стоплист'!$A$1:$A$74</formula1>
    </dataValidation>
    <dataValidation type="list" allowBlank="1" sqref="D10:D29 F10:F29 H10:H29 J10:J29 L10:L29">
      <formula1>'Допы'!$A$1:$A$23</formula1>
    </dataValidation>
    <dataValidation type="list" allowBlank="1" sqref="A6">
      <formula1>'самовиовз доставка'!$B$1:$B$2</formula1>
    </dataValidation>
    <dataValidation type="list" allowBlank="1" sqref="B11:B29">
      <formula1>'Меню'!$A$2:$A$121</formula1>
    </dataValidation>
    <dataValidation type="list" allowBlank="1" sqref="C10:C29">
      <formula1>'Борты'!$A$1:$A$4</formula1>
    </dataValidation>
    <dataValidation type="list" allowBlank="1" sqref="E10:E29 G10:G29 I10:I29 K10:K29 M10:M29 O10:O29">
      <formula1>'порции'!$A$1:$A$6</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t="str">
        <f>'Основа'!B10</f>
        <v/>
      </c>
      <c r="L1" s="143" t="s">
        <v>464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41.38"/>
    <col customWidth="1" min="3" max="3" width="52.5"/>
    <col customWidth="1" min="4" max="4" width="19.63"/>
  </cols>
  <sheetData>
    <row r="1">
      <c r="A1" s="47" t="s">
        <v>33</v>
      </c>
      <c r="B1" s="48" t="s">
        <v>34</v>
      </c>
      <c r="C1" s="49" t="s">
        <v>35</v>
      </c>
      <c r="D1" s="50"/>
      <c r="E1" s="51" t="s">
        <v>36</v>
      </c>
      <c r="F1" s="26">
        <v>2.0</v>
      </c>
    </row>
    <row r="2">
      <c r="A2" s="47" t="s">
        <v>37</v>
      </c>
      <c r="B2" s="47" t="s">
        <v>38</v>
      </c>
      <c r="C2" s="49"/>
      <c r="D2" s="50"/>
      <c r="E2" s="52"/>
      <c r="F2" s="26">
        <v>2.0</v>
      </c>
    </row>
    <row r="3">
      <c r="A3" s="47" t="s">
        <v>39</v>
      </c>
      <c r="B3" s="48" t="s">
        <v>40</v>
      </c>
      <c r="C3" s="49" t="s">
        <v>41</v>
      </c>
      <c r="D3" s="50"/>
      <c r="E3" s="52" t="s">
        <v>42</v>
      </c>
      <c r="F3" s="26">
        <v>2.0</v>
      </c>
    </row>
    <row r="4">
      <c r="A4" s="47" t="s">
        <v>43</v>
      </c>
      <c r="B4" s="48" t="s">
        <v>44</v>
      </c>
      <c r="C4" s="49" t="s">
        <v>45</v>
      </c>
      <c r="D4" s="50"/>
      <c r="E4" s="26" t="s">
        <v>46</v>
      </c>
      <c r="F4" s="26">
        <v>2.0</v>
      </c>
    </row>
    <row r="5">
      <c r="A5" s="47" t="s">
        <v>47</v>
      </c>
      <c r="B5" s="48" t="s">
        <v>48</v>
      </c>
      <c r="C5" s="49" t="s">
        <v>49</v>
      </c>
      <c r="D5" s="51"/>
      <c r="E5" s="52" t="s">
        <v>50</v>
      </c>
      <c r="F5" s="26">
        <v>2.0</v>
      </c>
    </row>
    <row r="6">
      <c r="A6" s="47" t="s">
        <v>51</v>
      </c>
      <c r="B6" s="48" t="s">
        <v>52</v>
      </c>
      <c r="C6" s="49" t="s">
        <v>53</v>
      </c>
      <c r="D6" s="51"/>
      <c r="E6" s="52" t="s">
        <v>54</v>
      </c>
      <c r="F6" s="26">
        <v>2.0</v>
      </c>
    </row>
    <row r="7">
      <c r="A7" s="47" t="s">
        <v>55</v>
      </c>
      <c r="B7" s="48" t="s">
        <v>56</v>
      </c>
      <c r="C7" s="44"/>
      <c r="D7" s="17"/>
      <c r="E7" s="17"/>
      <c r="F7" s="26">
        <v>2.0</v>
      </c>
    </row>
    <row r="8">
      <c r="A8" s="47" t="s">
        <v>57</v>
      </c>
      <c r="B8" s="48" t="s">
        <v>58</v>
      </c>
      <c r="C8" s="49" t="s">
        <v>59</v>
      </c>
      <c r="D8" s="51"/>
      <c r="E8" s="26" t="s">
        <v>60</v>
      </c>
      <c r="F8" s="26">
        <v>2.0</v>
      </c>
    </row>
    <row r="9">
      <c r="A9" s="47" t="s">
        <v>61</v>
      </c>
      <c r="B9" s="48" t="s">
        <v>62</v>
      </c>
      <c r="C9" s="49" t="s">
        <v>63</v>
      </c>
      <c r="D9" s="50"/>
      <c r="E9" s="52" t="s">
        <v>64</v>
      </c>
      <c r="F9" s="26">
        <v>2.0</v>
      </c>
    </row>
    <row r="10">
      <c r="A10" s="47" t="s">
        <v>65</v>
      </c>
      <c r="B10" s="48" t="s">
        <v>66</v>
      </c>
      <c r="C10" s="49" t="s">
        <v>67</v>
      </c>
      <c r="D10" s="50"/>
      <c r="E10" s="52" t="s">
        <v>68</v>
      </c>
      <c r="F10" s="26">
        <v>2.0</v>
      </c>
    </row>
    <row r="11">
      <c r="A11" s="47" t="s">
        <v>69</v>
      </c>
      <c r="B11" s="48" t="s">
        <v>70</v>
      </c>
      <c r="C11" s="49" t="s">
        <v>71</v>
      </c>
      <c r="D11" s="50"/>
      <c r="E11" s="52" t="s">
        <v>72</v>
      </c>
      <c r="F11" s="26">
        <v>2.0</v>
      </c>
    </row>
    <row r="12">
      <c r="A12" s="47" t="s">
        <v>73</v>
      </c>
      <c r="B12" s="48" t="s">
        <v>74</v>
      </c>
      <c r="C12" s="49" t="s">
        <v>75</v>
      </c>
      <c r="D12" s="50"/>
      <c r="E12" s="52" t="s">
        <v>76</v>
      </c>
      <c r="F12" s="26">
        <v>2.0</v>
      </c>
    </row>
    <row r="13">
      <c r="A13" s="47" t="s">
        <v>77</v>
      </c>
      <c r="B13" s="48" t="s">
        <v>78</v>
      </c>
      <c r="C13" s="49" t="s">
        <v>79</v>
      </c>
      <c r="D13" s="26"/>
      <c r="E13" s="52" t="s">
        <v>80</v>
      </c>
      <c r="F13" s="26">
        <v>2.0</v>
      </c>
    </row>
    <row r="14">
      <c r="A14" s="47" t="s">
        <v>81</v>
      </c>
      <c r="B14" s="48" t="s">
        <v>82</v>
      </c>
      <c r="C14" s="49" t="s">
        <v>83</v>
      </c>
      <c r="D14" s="53"/>
      <c r="E14" s="52" t="s">
        <v>84</v>
      </c>
      <c r="F14" s="26">
        <v>2.0</v>
      </c>
    </row>
    <row r="15">
      <c r="A15" s="47" t="s">
        <v>85</v>
      </c>
      <c r="B15" s="48" t="s">
        <v>86</v>
      </c>
      <c r="C15" s="54" t="s">
        <v>87</v>
      </c>
      <c r="D15" s="51"/>
      <c r="E15" s="52" t="s">
        <v>88</v>
      </c>
      <c r="F15" s="26">
        <v>2.0</v>
      </c>
    </row>
    <row r="16">
      <c r="A16" s="47" t="s">
        <v>89</v>
      </c>
      <c r="B16" s="48" t="s">
        <v>90</v>
      </c>
      <c r="C16" s="49" t="s">
        <v>91</v>
      </c>
      <c r="D16" s="50"/>
      <c r="E16" s="55" t="s">
        <v>92</v>
      </c>
      <c r="F16" s="26">
        <v>2.0</v>
      </c>
    </row>
    <row r="17">
      <c r="A17" s="47" t="s">
        <v>93</v>
      </c>
      <c r="B17" s="56" t="s">
        <v>94</v>
      </c>
      <c r="C17" s="49" t="s">
        <v>95</v>
      </c>
      <c r="D17" s="50"/>
      <c r="E17" s="26" t="s">
        <v>96</v>
      </c>
      <c r="F17" s="26">
        <v>2.0</v>
      </c>
    </row>
    <row r="18">
      <c r="A18" s="57" t="s">
        <v>97</v>
      </c>
      <c r="B18" s="58" t="s">
        <v>98</v>
      </c>
      <c r="C18" s="49" t="s">
        <v>99</v>
      </c>
      <c r="D18" s="50"/>
      <c r="E18" s="52" t="s">
        <v>100</v>
      </c>
      <c r="F18" s="26">
        <v>2.0</v>
      </c>
    </row>
    <row r="19">
      <c r="A19" s="8" t="s">
        <v>101</v>
      </c>
      <c r="B19" s="58" t="s">
        <v>102</v>
      </c>
      <c r="C19" s="49" t="s">
        <v>103</v>
      </c>
      <c r="D19" s="50"/>
      <c r="E19" s="52" t="s">
        <v>104</v>
      </c>
      <c r="F19" s="26">
        <v>2.0</v>
      </c>
    </row>
    <row r="20">
      <c r="A20" s="59" t="s">
        <v>105</v>
      </c>
      <c r="B20" s="58" t="s">
        <v>106</v>
      </c>
      <c r="C20" s="49" t="s">
        <v>107</v>
      </c>
      <c r="D20" s="26">
        <v>15.0</v>
      </c>
      <c r="E20" s="52" t="s">
        <v>108</v>
      </c>
      <c r="F20" s="26">
        <v>2.0</v>
      </c>
    </row>
    <row r="21">
      <c r="A21" s="59" t="s">
        <v>109</v>
      </c>
      <c r="B21" s="58" t="s">
        <v>110</v>
      </c>
      <c r="C21" s="60" t="s">
        <v>111</v>
      </c>
      <c r="D21" s="50"/>
      <c r="E21" s="61" t="s">
        <v>112</v>
      </c>
      <c r="F21" s="26">
        <v>2.0</v>
      </c>
    </row>
    <row r="22">
      <c r="A22" s="59" t="s">
        <v>113</v>
      </c>
      <c r="B22" s="58" t="s">
        <v>114</v>
      </c>
      <c r="C22" s="49" t="s">
        <v>115</v>
      </c>
      <c r="D22" s="53"/>
      <c r="E22" s="52" t="s">
        <v>116</v>
      </c>
      <c r="F22" s="26">
        <v>2.0</v>
      </c>
    </row>
    <row r="23">
      <c r="A23" s="59" t="s">
        <v>117</v>
      </c>
      <c r="B23" s="58" t="s">
        <v>118</v>
      </c>
      <c r="C23" s="49" t="s">
        <v>119</v>
      </c>
      <c r="D23" s="62"/>
      <c r="E23" s="63" t="s">
        <v>120</v>
      </c>
      <c r="F23" s="26">
        <v>2.0</v>
      </c>
    </row>
    <row r="24">
      <c r="A24" s="59" t="s">
        <v>121</v>
      </c>
      <c r="B24" s="58" t="s">
        <v>122</v>
      </c>
      <c r="C24" s="49" t="s">
        <v>123</v>
      </c>
      <c r="D24" s="64"/>
      <c r="E24" s="52" t="s">
        <v>124</v>
      </c>
      <c r="F24" s="26">
        <v>2.0</v>
      </c>
    </row>
    <row r="25">
      <c r="A25" s="59" t="s">
        <v>125</v>
      </c>
      <c r="B25" s="58" t="s">
        <v>126</v>
      </c>
      <c r="C25" s="49" t="s">
        <v>127</v>
      </c>
      <c r="D25" s="64"/>
      <c r="E25" s="52" t="s">
        <v>128</v>
      </c>
      <c r="F25" s="26">
        <v>2.0</v>
      </c>
    </row>
    <row r="26">
      <c r="A26" s="59" t="s">
        <v>129</v>
      </c>
      <c r="B26" s="58" t="s">
        <v>130</v>
      </c>
      <c r="C26" s="65" t="s">
        <v>131</v>
      </c>
      <c r="D26" s="26"/>
      <c r="E26" s="52" t="s">
        <v>132</v>
      </c>
      <c r="F26" s="26">
        <v>2.0</v>
      </c>
    </row>
    <row r="27">
      <c r="A27" s="59" t="s">
        <v>133</v>
      </c>
      <c r="B27" s="58" t="s">
        <v>134</v>
      </c>
      <c r="C27" s="49" t="s">
        <v>135</v>
      </c>
      <c r="D27" s="26"/>
      <c r="E27" s="52" t="s">
        <v>136</v>
      </c>
      <c r="F27" s="26">
        <v>2.0</v>
      </c>
    </row>
    <row r="28">
      <c r="A28" s="59" t="s">
        <v>137</v>
      </c>
      <c r="B28" s="58" t="s">
        <v>138</v>
      </c>
      <c r="C28" s="49" t="s">
        <v>139</v>
      </c>
      <c r="D28" s="50"/>
      <c r="E28" s="52" t="s">
        <v>140</v>
      </c>
      <c r="F28" s="26">
        <v>2.0</v>
      </c>
    </row>
    <row r="29">
      <c r="A29" s="59" t="s">
        <v>141</v>
      </c>
      <c r="B29" s="58" t="s">
        <v>142</v>
      </c>
      <c r="C29" s="49" t="s">
        <v>143</v>
      </c>
      <c r="D29" s="26"/>
      <c r="E29" s="52" t="s">
        <v>144</v>
      </c>
      <c r="F29" s="26">
        <v>2.0</v>
      </c>
    </row>
    <row r="30">
      <c r="A30" s="66" t="s">
        <v>145</v>
      </c>
      <c r="B30" s="59" t="s">
        <v>146</v>
      </c>
      <c r="C30" s="44"/>
      <c r="D30" s="26"/>
      <c r="E30" s="67" t="s">
        <v>147</v>
      </c>
      <c r="F30" s="26">
        <v>2.0</v>
      </c>
    </row>
    <row r="31">
      <c r="A31" s="59" t="s">
        <v>148</v>
      </c>
      <c r="B31" s="58" t="s">
        <v>149</v>
      </c>
      <c r="C31" s="43" t="s">
        <v>150</v>
      </c>
      <c r="D31" s="26"/>
      <c r="E31" s="26" t="s">
        <v>151</v>
      </c>
      <c r="F31" s="26">
        <v>2.0</v>
      </c>
    </row>
    <row r="32">
      <c r="A32" s="59" t="s">
        <v>152</v>
      </c>
      <c r="B32" s="58" t="s">
        <v>153</v>
      </c>
      <c r="C32" s="49" t="s">
        <v>154</v>
      </c>
      <c r="D32" s="26"/>
      <c r="E32" s="52" t="s">
        <v>155</v>
      </c>
      <c r="F32" s="26">
        <v>2.0</v>
      </c>
    </row>
    <row r="33">
      <c r="A33" s="59" t="s">
        <v>156</v>
      </c>
      <c r="B33" s="58" t="s">
        <v>157</v>
      </c>
      <c r="C33" s="49" t="s">
        <v>158</v>
      </c>
      <c r="D33" s="26"/>
      <c r="E33" s="52" t="s">
        <v>96</v>
      </c>
      <c r="F33" s="26">
        <v>2.0</v>
      </c>
    </row>
    <row r="34">
      <c r="A34" s="59" t="s">
        <v>159</v>
      </c>
      <c r="B34" s="58" t="s">
        <v>160</v>
      </c>
      <c r="C34" s="28" t="s">
        <v>161</v>
      </c>
      <c r="D34" s="26"/>
      <c r="E34" s="52" t="s">
        <v>162</v>
      </c>
      <c r="F34" s="26">
        <v>2.0</v>
      </c>
    </row>
    <row r="35">
      <c r="A35" s="59" t="s">
        <v>163</v>
      </c>
      <c r="B35" s="58" t="s">
        <v>164</v>
      </c>
      <c r="C35" s="49" t="s">
        <v>165</v>
      </c>
      <c r="D35" s="26"/>
      <c r="E35" s="26" t="s">
        <v>166</v>
      </c>
      <c r="F35" s="26">
        <v>2.0</v>
      </c>
    </row>
    <row r="36">
      <c r="A36" s="59" t="s">
        <v>167</v>
      </c>
      <c r="B36" s="58" t="s">
        <v>168</v>
      </c>
      <c r="C36" s="49" t="s">
        <v>169</v>
      </c>
      <c r="D36" s="26"/>
      <c r="E36" s="26" t="s">
        <v>170</v>
      </c>
      <c r="F36" s="26">
        <v>2.0</v>
      </c>
    </row>
    <row r="37">
      <c r="A37" s="47" t="s">
        <v>171</v>
      </c>
      <c r="B37" s="48" t="s">
        <v>172</v>
      </c>
      <c r="C37" s="49" t="s">
        <v>173</v>
      </c>
      <c r="D37" s="50"/>
      <c r="E37" s="52" t="s">
        <v>174</v>
      </c>
      <c r="F37" s="26">
        <v>3.0</v>
      </c>
    </row>
    <row r="38">
      <c r="A38" s="47" t="s">
        <v>175</v>
      </c>
      <c r="B38" s="48" t="s">
        <v>176</v>
      </c>
      <c r="C38" s="49" t="s">
        <v>177</v>
      </c>
      <c r="D38" s="50"/>
      <c r="E38" s="52" t="s">
        <v>178</v>
      </c>
      <c r="F38" s="26">
        <v>3.0</v>
      </c>
    </row>
    <row r="39">
      <c r="A39" s="47" t="s">
        <v>179</v>
      </c>
      <c r="B39" s="48" t="s">
        <v>180</v>
      </c>
      <c r="C39" s="68" t="s">
        <v>181</v>
      </c>
      <c r="D39" s="69"/>
      <c r="E39" s="52" t="s">
        <v>182</v>
      </c>
      <c r="F39" s="26">
        <v>3.0</v>
      </c>
    </row>
    <row r="40">
      <c r="A40" s="47" t="s">
        <v>183</v>
      </c>
      <c r="B40" s="48" t="s">
        <v>184</v>
      </c>
      <c r="C40" s="31" t="s">
        <v>185</v>
      </c>
      <c r="D40" s="50"/>
      <c r="E40" s="70" t="s">
        <v>186</v>
      </c>
      <c r="F40" s="26">
        <v>3.0</v>
      </c>
    </row>
    <row r="41">
      <c r="A41" s="47" t="s">
        <v>187</v>
      </c>
      <c r="B41" s="48" t="s">
        <v>188</v>
      </c>
      <c r="C41" s="71" t="s">
        <v>189</v>
      </c>
      <c r="D41" s="53"/>
      <c r="E41" s="52" t="s">
        <v>190</v>
      </c>
      <c r="F41" s="26">
        <v>3.0</v>
      </c>
    </row>
    <row r="42">
      <c r="A42" s="47" t="s">
        <v>191</v>
      </c>
      <c r="B42" s="48" t="s">
        <v>192</v>
      </c>
      <c r="C42" s="30" t="s">
        <v>193</v>
      </c>
      <c r="D42" s="53"/>
      <c r="E42" s="52" t="s">
        <v>194</v>
      </c>
      <c r="F42" s="26">
        <v>3.0</v>
      </c>
    </row>
    <row r="43">
      <c r="A43" s="47" t="s">
        <v>195</v>
      </c>
      <c r="B43" s="48" t="s">
        <v>196</v>
      </c>
      <c r="C43" s="43" t="s">
        <v>197</v>
      </c>
      <c r="D43" s="26"/>
      <c r="E43" s="52" t="s">
        <v>198</v>
      </c>
      <c r="F43" s="26">
        <v>3.0</v>
      </c>
    </row>
    <row r="44">
      <c r="A44" s="47" t="s">
        <v>199</v>
      </c>
      <c r="B44" s="48" t="s">
        <v>200</v>
      </c>
      <c r="C44" s="71" t="s">
        <v>201</v>
      </c>
      <c r="D44" s="50"/>
      <c r="E44" s="52" t="s">
        <v>202</v>
      </c>
      <c r="F44" s="26">
        <v>3.0</v>
      </c>
    </row>
    <row r="45">
      <c r="A45" s="47" t="s">
        <v>203</v>
      </c>
      <c r="B45" s="48" t="s">
        <v>204</v>
      </c>
      <c r="C45" s="31" t="s">
        <v>205</v>
      </c>
      <c r="D45" s="26"/>
      <c r="E45" s="52" t="s">
        <v>206</v>
      </c>
      <c r="F45" s="26">
        <v>3.0</v>
      </c>
    </row>
    <row r="46">
      <c r="A46" s="47" t="s">
        <v>207</v>
      </c>
      <c r="B46" s="48" t="s">
        <v>208</v>
      </c>
      <c r="C46" s="31" t="s">
        <v>209</v>
      </c>
      <c r="D46" s="72"/>
      <c r="E46" s="52" t="s">
        <v>210</v>
      </c>
      <c r="F46" s="26">
        <v>3.0</v>
      </c>
    </row>
    <row r="47">
      <c r="A47" s="47" t="s">
        <v>211</v>
      </c>
      <c r="B47" s="48" t="s">
        <v>212</v>
      </c>
      <c r="C47" s="43" t="s">
        <v>213</v>
      </c>
      <c r="D47" s="26"/>
      <c r="E47" s="52" t="s">
        <v>214</v>
      </c>
      <c r="F47" s="26">
        <v>3.0</v>
      </c>
    </row>
    <row r="48">
      <c r="A48" s="47" t="s">
        <v>215</v>
      </c>
      <c r="B48" s="48" t="s">
        <v>216</v>
      </c>
      <c r="C48" s="30" t="s">
        <v>217</v>
      </c>
      <c r="D48" s="26"/>
      <c r="E48" s="26" t="s">
        <v>218</v>
      </c>
      <c r="F48" s="26">
        <v>4.0</v>
      </c>
    </row>
    <row r="49">
      <c r="A49" s="47" t="s">
        <v>219</v>
      </c>
      <c r="B49" s="48" t="s">
        <v>220</v>
      </c>
      <c r="C49" s="44"/>
      <c r="D49" s="17"/>
      <c r="E49" s="17"/>
      <c r="F49" s="26">
        <v>4.0</v>
      </c>
    </row>
    <row r="50">
      <c r="A50" s="47" t="s">
        <v>221</v>
      </c>
      <c r="B50" s="48" t="s">
        <v>222</v>
      </c>
      <c r="C50" s="30" t="s">
        <v>223</v>
      </c>
      <c r="D50" s="17"/>
      <c r="E50" s="26" t="s">
        <v>218</v>
      </c>
      <c r="F50" s="26">
        <v>4.0</v>
      </c>
    </row>
    <row r="51">
      <c r="A51" s="26" t="s">
        <v>224</v>
      </c>
      <c r="B51" s="73" t="s">
        <v>225</v>
      </c>
      <c r="C51" s="28" t="s">
        <v>226</v>
      </c>
      <c r="D51" s="50">
        <v>15.0</v>
      </c>
      <c r="E51" s="26" t="s">
        <v>227</v>
      </c>
      <c r="F51" s="26">
        <v>2.0</v>
      </c>
    </row>
    <row r="52">
      <c r="A52" s="26" t="s">
        <v>228</v>
      </c>
      <c r="B52" s="48" t="s">
        <v>229</v>
      </c>
      <c r="C52" s="44"/>
      <c r="D52" s="17"/>
      <c r="E52" s="17"/>
      <c r="F52" s="26">
        <v>1.0</v>
      </c>
    </row>
    <row r="53">
      <c r="A53" s="26" t="s">
        <v>230</v>
      </c>
      <c r="B53" s="48" t="s">
        <v>231</v>
      </c>
      <c r="C53" s="44"/>
      <c r="D53" s="17"/>
      <c r="E53" s="17"/>
      <c r="F53" s="26">
        <v>1.0</v>
      </c>
    </row>
    <row r="54">
      <c r="A54" s="26" t="s">
        <v>232</v>
      </c>
      <c r="B54" s="48" t="s">
        <v>233</v>
      </c>
      <c r="C54" s="44"/>
      <c r="D54" s="17"/>
      <c r="E54" s="17"/>
      <c r="F54" s="26">
        <v>1.0</v>
      </c>
    </row>
    <row r="55">
      <c r="A55" s="74" t="s">
        <v>234</v>
      </c>
      <c r="B55" s="73" t="s">
        <v>235</v>
      </c>
      <c r="C55" s="44"/>
      <c r="D55" s="17"/>
      <c r="E55" s="17"/>
      <c r="F55" s="26">
        <v>1.0</v>
      </c>
    </row>
    <row r="56">
      <c r="A56" s="26" t="s">
        <v>236</v>
      </c>
      <c r="B56" s="75" t="s">
        <v>237</v>
      </c>
      <c r="C56" s="71" t="s">
        <v>238</v>
      </c>
      <c r="D56" s="53"/>
      <c r="E56" s="52" t="s">
        <v>239</v>
      </c>
      <c r="F56" s="26">
        <v>2.0</v>
      </c>
    </row>
    <row r="57">
      <c r="A57" s="26" t="s">
        <v>240</v>
      </c>
      <c r="B57" s="76" t="s">
        <v>241</v>
      </c>
      <c r="C57" s="71"/>
      <c r="D57" s="26"/>
      <c r="E57" s="52" t="s">
        <v>242</v>
      </c>
      <c r="F57" s="26">
        <v>2.0</v>
      </c>
    </row>
    <row r="58">
      <c r="A58" s="77" t="s">
        <v>243</v>
      </c>
      <c r="B58" s="78" t="s">
        <v>244</v>
      </c>
      <c r="C58" s="71" t="s">
        <v>245</v>
      </c>
      <c r="D58" s="26"/>
      <c r="E58" s="52" t="s">
        <v>246</v>
      </c>
      <c r="F58" s="26">
        <v>2.0</v>
      </c>
    </row>
    <row r="59">
      <c r="A59" s="79" t="s">
        <v>247</v>
      </c>
      <c r="B59" s="80" t="s">
        <v>248</v>
      </c>
      <c r="C59" s="44"/>
      <c r="D59" s="17"/>
      <c r="E59" s="8" t="s">
        <v>249</v>
      </c>
      <c r="F59" s="26">
        <v>2.0</v>
      </c>
    </row>
    <row r="60">
      <c r="A60" s="26" t="s">
        <v>250</v>
      </c>
      <c r="B60" s="73" t="s">
        <v>251</v>
      </c>
      <c r="C60" s="71" t="s">
        <v>252</v>
      </c>
      <c r="D60" s="26"/>
      <c r="E60" s="26" t="s">
        <v>253</v>
      </c>
      <c r="F60" s="26">
        <v>2.0</v>
      </c>
    </row>
    <row r="61">
      <c r="A61" s="26" t="s">
        <v>254</v>
      </c>
      <c r="B61" s="73" t="s">
        <v>255</v>
      </c>
      <c r="C61" s="44"/>
      <c r="D61" s="26"/>
      <c r="E61" s="17"/>
      <c r="F61" s="26">
        <v>1.0</v>
      </c>
    </row>
    <row r="62">
      <c r="A62" s="26" t="s">
        <v>256</v>
      </c>
      <c r="B62" s="73" t="s">
        <v>257</v>
      </c>
      <c r="C62" s="44"/>
      <c r="D62" s="17"/>
      <c r="E62" s="17"/>
      <c r="F62" s="26">
        <v>1.0</v>
      </c>
    </row>
    <row r="63">
      <c r="A63" s="26" t="s">
        <v>258</v>
      </c>
      <c r="B63" s="73" t="s">
        <v>259</v>
      </c>
      <c r="C63" s="44"/>
      <c r="D63" s="17"/>
      <c r="E63" s="17"/>
      <c r="F63" s="26">
        <v>1.0</v>
      </c>
    </row>
    <row r="64">
      <c r="A64" s="26" t="s">
        <v>260</v>
      </c>
      <c r="B64" s="73" t="s">
        <v>261</v>
      </c>
      <c r="C64" s="81" t="s">
        <v>262</v>
      </c>
      <c r="D64" s="72"/>
      <c r="E64" s="26" t="s">
        <v>263</v>
      </c>
      <c r="F64" s="26">
        <v>2.0</v>
      </c>
    </row>
    <row r="65">
      <c r="A65" s="26" t="s">
        <v>264</v>
      </c>
      <c r="B65" s="73" t="s">
        <v>265</v>
      </c>
      <c r="C65" s="44"/>
      <c r="D65" s="17"/>
      <c r="E65" s="17"/>
      <c r="F65" s="26">
        <v>1.0</v>
      </c>
    </row>
    <row r="66">
      <c r="A66" s="26" t="s">
        <v>266</v>
      </c>
      <c r="B66" s="73" t="s">
        <v>267</v>
      </c>
      <c r="C66" s="44"/>
      <c r="D66" s="17"/>
      <c r="E66" s="17"/>
      <c r="F66" s="26">
        <v>1.0</v>
      </c>
    </row>
    <row r="67">
      <c r="A67" s="26" t="s">
        <v>268</v>
      </c>
      <c r="B67" s="73" t="s">
        <v>269</v>
      </c>
      <c r="C67" s="71" t="s">
        <v>270</v>
      </c>
      <c r="D67" s="53"/>
      <c r="E67" s="26" t="s">
        <v>54</v>
      </c>
      <c r="F67" s="26">
        <v>2.0</v>
      </c>
    </row>
    <row r="68">
      <c r="A68" s="26" t="s">
        <v>271</v>
      </c>
      <c r="B68" s="82" t="s">
        <v>272</v>
      </c>
      <c r="C68" s="71" t="s">
        <v>273</v>
      </c>
      <c r="D68" s="83"/>
      <c r="E68" s="26" t="s">
        <v>274</v>
      </c>
      <c r="F68" s="26">
        <v>2.0</v>
      </c>
    </row>
    <row r="69">
      <c r="A69" s="26" t="s">
        <v>275</v>
      </c>
      <c r="B69" s="84" t="s">
        <v>276</v>
      </c>
      <c r="C69" s="71"/>
      <c r="D69" s="26"/>
      <c r="E69" s="85" t="s">
        <v>249</v>
      </c>
      <c r="F69" s="26">
        <v>2.0</v>
      </c>
    </row>
    <row r="70">
      <c r="A70" s="26" t="s">
        <v>277</v>
      </c>
      <c r="B70" s="82" t="s">
        <v>278</v>
      </c>
      <c r="C70" s="71"/>
      <c r="D70" s="26"/>
      <c r="E70" s="26" t="s">
        <v>279</v>
      </c>
      <c r="F70" s="26">
        <v>2.0</v>
      </c>
    </row>
    <row r="71">
      <c r="A71" s="26" t="s">
        <v>280</v>
      </c>
      <c r="B71" s="86" t="s">
        <v>281</v>
      </c>
      <c r="C71" s="71"/>
      <c r="D71" s="26"/>
      <c r="E71" s="8" t="s">
        <v>282</v>
      </c>
      <c r="F71" s="26">
        <v>2.0</v>
      </c>
    </row>
    <row r="72">
      <c r="A72" s="26" t="s">
        <v>283</v>
      </c>
      <c r="B72" s="82" t="s">
        <v>284</v>
      </c>
      <c r="C72" s="71"/>
      <c r="D72" s="26"/>
      <c r="E72" s="26" t="s">
        <v>285</v>
      </c>
      <c r="F72" s="26">
        <v>2.0</v>
      </c>
    </row>
    <row r="73">
      <c r="A73" s="26" t="s">
        <v>286</v>
      </c>
      <c r="B73" s="82" t="s">
        <v>287</v>
      </c>
      <c r="C73" s="71" t="s">
        <v>288</v>
      </c>
      <c r="D73" s="26"/>
      <c r="E73" s="26" t="s">
        <v>289</v>
      </c>
      <c r="F73" s="26">
        <v>2.0</v>
      </c>
    </row>
    <row r="74">
      <c r="A74" s="87" t="s">
        <v>290</v>
      </c>
      <c r="B74" s="88" t="s">
        <v>291</v>
      </c>
      <c r="C74" s="89"/>
      <c r="D74" s="90"/>
      <c r="E74" s="91" t="s">
        <v>279</v>
      </c>
      <c r="F74" s="91">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4" max="4" width="9.38"/>
    <col customWidth="1" min="5" max="5" width="7.13"/>
    <col customWidth="1" min="7" max="7" width="5.88"/>
    <col customWidth="1" min="8" max="8" width="5.5"/>
    <col customWidth="1" min="9" max="9" width="7.75"/>
    <col customWidth="1" min="10" max="10" width="7.25"/>
    <col customWidth="1" min="11" max="11" width="4.63"/>
    <col customWidth="1" min="12" max="12" width="8.38"/>
    <col customWidth="1" min="13" max="13" width="7.0"/>
    <col customWidth="1" min="14" max="14" width="5.88"/>
    <col customWidth="1" min="15" max="15" width="6.25"/>
    <col customWidth="1" min="16" max="16" width="6.63"/>
    <col customWidth="1" min="17" max="18" width="5.5"/>
    <col customWidth="1" min="19" max="19" width="5.63"/>
    <col customWidth="1" min="20" max="20" width="5.38"/>
    <col customWidth="1" min="21" max="21" width="6.5"/>
  </cols>
  <sheetData>
    <row r="1">
      <c r="A1" s="43" t="s">
        <v>292</v>
      </c>
      <c r="B1" s="43" t="s">
        <v>293</v>
      </c>
      <c r="C1" s="44"/>
      <c r="D1" s="43" t="s">
        <v>294</v>
      </c>
      <c r="E1" s="44"/>
      <c r="F1" s="44"/>
      <c r="G1" s="43"/>
      <c r="H1" s="43"/>
      <c r="I1" s="43"/>
      <c r="J1" s="44"/>
      <c r="K1" s="44"/>
      <c r="L1" s="44"/>
      <c r="M1" s="44"/>
      <c r="N1" s="44"/>
      <c r="O1" s="44"/>
      <c r="P1" s="44"/>
      <c r="Q1" s="44"/>
      <c r="R1" s="44"/>
      <c r="S1" s="44"/>
      <c r="T1" s="44"/>
      <c r="U1" s="44"/>
      <c r="V1" s="43" t="s">
        <v>295</v>
      </c>
      <c r="W1" s="43" t="s">
        <v>296</v>
      </c>
      <c r="X1" s="43" t="s">
        <v>297</v>
      </c>
      <c r="Y1" s="26" t="s">
        <v>298</v>
      </c>
      <c r="Z1" s="43" t="s">
        <v>299</v>
      </c>
      <c r="AA1" s="26" t="s">
        <v>300</v>
      </c>
      <c r="AB1" s="44"/>
    </row>
    <row r="2">
      <c r="A2" s="92" t="str">
        <f>IFERROR(__xludf.DUMMYFUNCTION("IF(B2="""", ""0"", FILTER('Меню'!E:E,'Меню'!A:A=B2))"),"0")</f>
        <v>0</v>
      </c>
      <c r="B2" s="93" t="str">
        <f>'Основа'!B10</f>
        <v/>
      </c>
      <c r="C2" s="94" t="str">
        <f>IFERROR(__xludf.DUMMYFUNCTION("IF(B2="""", ""0"", FILTER('Меню'!B:B,'Меню'!A:A=B2))"),"0")</f>
        <v>0</v>
      </c>
      <c r="D2" s="19" t="str">
        <f>'Основа'!C10</f>
        <v/>
      </c>
      <c r="E2" s="94" t="str">
        <f>IFERROR(__xludf.DUMMYFUNCTION("IF(D2="""", ""0"", FILTER('Борты'!B:B,'Борты'!A:A=D2))"),"0")</f>
        <v>0</v>
      </c>
      <c r="F2" s="19" t="str">
        <f>'Основа'!D10</f>
        <v/>
      </c>
      <c r="G2" s="95" t="str">
        <f>IFERROR(__xludf.DUMMYFUNCTION("IF(F2="""", ""0"", FILTER('Допы'!B:B,'Допы'!A:A=F2)*FILTER('порции'!B:B,'порции'!A:A='Основа'!E10))"),"0")</f>
        <v>0</v>
      </c>
      <c r="H2" s="95" t="str">
        <f>IFERROR(__xludf.DUMMYFUNCTION("IF(F2="""", ""0"", FILTER('Допы'!C:C,'Допы'!A:A=F2)*FILTER('порции'!B:B,'порции'!A:A='Основа'!E10))"),"0")</f>
        <v>0</v>
      </c>
      <c r="I2" s="96" t="str">
        <f>'Основа'!F10</f>
        <v/>
      </c>
      <c r="J2" s="92" t="str">
        <f>IFERROR(__xludf.DUMMYFUNCTION("IF(I2="""", ""0"", FILTER('Допы'!B:B,'Допы'!A:A=I2)*FILTER('порции'!B:B,'порции'!A:A='Основа'!G10))"),"0")</f>
        <v>0</v>
      </c>
      <c r="K2" s="95" t="str">
        <f>IFERROR(__xludf.DUMMYFUNCTION("IF(I2="""", ""0"", FILTER('Допы'!C:C,'Допы'!A:A=I2)*FILTER('порции'!B:B,'порции'!A:A='Основа'!E10))"),"0")</f>
        <v>0</v>
      </c>
      <c r="L2" s="96" t="str">
        <f>'Основа'!H10</f>
        <v/>
      </c>
      <c r="M2" s="92" t="str">
        <f>IFERROR(__xludf.DUMMYFUNCTION("IF(L2="""", ""0"", FILTER('Допы'!B:B,'Допы'!A:A=L2)*FILTER('порции'!B:B,'порции'!A:A='Основа'!I10))"),"0")</f>
        <v>0</v>
      </c>
      <c r="N2" s="95" t="str">
        <f>IFERROR(__xludf.DUMMYFUNCTION("IF(L2="""", ""0"", FILTER('Допы'!C:C,'Допы'!A:A=L2)*FILTER('порции'!B:B,'порции'!A:A='Основа'!E10))"),"0")</f>
        <v>0</v>
      </c>
      <c r="O2" s="96" t="str">
        <f>'Основа'!J10</f>
        <v/>
      </c>
      <c r="P2" s="92" t="str">
        <f>IFERROR(__xludf.DUMMYFUNCTION("IF(O2="""", ""0"", FILTER('Допы'!B:B,'Допы'!A:A=O2)*FILTER('порции'!B:B,'порции'!A:A='Основа'!K10))"),"0")</f>
        <v>0</v>
      </c>
      <c r="Q2" s="95" t="str">
        <f>IFERROR(__xludf.DUMMYFUNCTION("IF(O2="""", ""0"", FILTER('Допы'!C:C,'Допы'!A:A=O2)*FILTER('порции'!B:B,'порции'!A:A='Основа'!E10))"),"0")</f>
        <v>0</v>
      </c>
      <c r="R2" s="96" t="str">
        <f>'Основа'!L10</f>
        <v/>
      </c>
      <c r="S2" s="92" t="str">
        <f>IFERROR(__xludf.DUMMYFUNCTION("IF(R2="""", ""0"", FILTER('Допы'!B:B,'Допы'!A:A=R2)*FILTER('порции'!B:B,'порции'!A:A='Основа'!M10))"),"0")</f>
        <v>0</v>
      </c>
      <c r="T2" s="95" t="str">
        <f>IFERROR(__xludf.DUMMYFUNCTION("IF(R2="""", ""0"", FILTER('Допы'!C:C,'Допы'!A:A=R2)*FILTER('порции'!B:B,'порции'!A:A='Основа'!E10))"),"0")</f>
        <v>0</v>
      </c>
      <c r="U2" s="19" t="str">
        <f>'Основа'!N10</f>
        <v/>
      </c>
      <c r="V2" s="92" t="str">
        <f>IFERROR(__xludf.DUMMYFUNCTION("IF(U2="""", ""0"", 'двойное мясо'!B1*FILTER('порции'!B:B,'порции'!A:A='Основа'!O10))"),"0")</f>
        <v>0</v>
      </c>
      <c r="W2" s="92" t="str">
        <f>IFERROR(__xludf.DUMMYFUNCTION("IF(B2="""", ""0"", FILTER('Меню'!C:C,'Меню'!A:A=B2))"),"0")</f>
        <v>0</v>
      </c>
      <c r="X2" s="94" t="str">
        <f>IFERROR(__xludf.DUMMYFUNCTION("IF(D2="""", ""0"", FILTER('Борты'!C:C,'Борты'!A:A=D2))"),"0")</f>
        <v>0</v>
      </c>
      <c r="Y2" s="92" t="str">
        <f>IFERROR(__xludf.DUMMYFUNCTION("IF(U2="""", ""0"", 'двойное мясо'!C1*FILTER('порции'!B:B,'порции'!A:A='Основа'!O10))"),"0")</f>
        <v>0</v>
      </c>
      <c r="Z2" s="92" t="str">
        <f>IFERROR(__xludf.DUMMYFUNCTION("IF(B2="""", ""0"", FILTER('Меню'!G:G,'Меню'!A:A=B2))"),"0")</f>
        <v>0</v>
      </c>
      <c r="AA2" s="92" t="str">
        <f>IFERROR(__xludf.DUMMYFUNCTION("IF(U2="""", ""0"", 'двойное мясо'!D1*FILTER('порции'!B:B,'порции'!A:A='Основа'!O10))"),"0")</f>
        <v>0</v>
      </c>
    </row>
    <row r="3">
      <c r="A3" s="92">
        <f>IFERROR(__xludf.DUMMYFUNCTION("IF(B3="""", ""0"", FILTER('Меню'!E:E,'Меню'!A:A=B3))"),69.0)</f>
        <v>69</v>
      </c>
      <c r="B3" s="93" t="str">
        <f>'Основа'!B11</f>
        <v>Маргарита 30</v>
      </c>
      <c r="C3" s="94">
        <f>IFERROR(__xludf.DUMMYFUNCTION("IF(B3="""", ""0"", FILTER('Меню'!B:B,'Меню'!A:A=B3))"),69.0)</f>
        <v>69</v>
      </c>
      <c r="D3" s="19" t="str">
        <f>'Основа'!C11</f>
        <v/>
      </c>
      <c r="E3" s="94" t="str">
        <f>IFERROR(__xludf.DUMMYFUNCTION("IF(D3="""", ""0"", FILTER('Борты'!B:B,'Борты'!A:A=D3))"),"0")</f>
        <v>0</v>
      </c>
      <c r="F3" s="19" t="str">
        <f>'Основа'!D11</f>
        <v/>
      </c>
      <c r="G3" s="95" t="str">
        <f>IFERROR(__xludf.DUMMYFUNCTION("IF(F3="""", ""0"", FILTER('Допы'!B:B,'Допы'!A:A=F3)*FILTER('порции'!B:B,'порции'!A:A='Основа'!E11))"),"0")</f>
        <v>0</v>
      </c>
      <c r="H3" s="95" t="str">
        <f>IFERROR(__xludf.DUMMYFUNCTION("IF(F3="""", ""0"", FILTER('Допы'!C:C,'Допы'!A:A=F3)*FILTER('порции'!B:B,'порции'!A:A='Основа'!E11))"),"0")</f>
        <v>0</v>
      </c>
      <c r="I3" s="96" t="str">
        <f>'Основа'!F11</f>
        <v/>
      </c>
      <c r="J3" s="92" t="str">
        <f>IFERROR(__xludf.DUMMYFUNCTION("IF(I3="""", ""0"", FILTER('Допы'!B:B,'Допы'!A:A=I3)*FILTER('порции'!B:B,'порции'!A:A='Основа'!G11))"),"0")</f>
        <v>0</v>
      </c>
      <c r="K3" s="95" t="str">
        <f>IFERROR(__xludf.DUMMYFUNCTION("IF(I3="""", ""0"", FILTER('Допы'!C:C,'Допы'!A:A=I3)*FILTER('порции'!B:B,'порции'!A:A='Основа'!E11))"),"0")</f>
        <v>0</v>
      </c>
      <c r="L3" s="96" t="str">
        <f>'Основа'!H11</f>
        <v/>
      </c>
      <c r="M3" s="92" t="str">
        <f>IFERROR(__xludf.DUMMYFUNCTION("IF(L3="""", ""0"", FILTER('Допы'!B:B,'Допы'!A:A=L3)*FILTER('порции'!B:B,'порции'!A:A='Основа'!I11))"),"0")</f>
        <v>0</v>
      </c>
      <c r="N3" s="95" t="str">
        <f>IFERROR(__xludf.DUMMYFUNCTION("IF(L3="""", ""0"", FILTER('Допы'!C:C,'Допы'!A:A=L3)*FILTER('порции'!B:B,'порции'!A:A='Основа'!E11))"),"0")</f>
        <v>0</v>
      </c>
      <c r="O3" s="96" t="str">
        <f>'Основа'!J11</f>
        <v/>
      </c>
      <c r="P3" s="92" t="str">
        <f>IFERROR(__xludf.DUMMYFUNCTION("IF(O3="""", ""0"", FILTER('Допы'!B:B,'Допы'!A:A=O3)*FILTER('порции'!B:B,'порции'!A:A='Основа'!K11))"),"0")</f>
        <v>0</v>
      </c>
      <c r="Q3" s="95" t="str">
        <f>IFERROR(__xludf.DUMMYFUNCTION("IF(O3="""", ""0"", FILTER('Допы'!C:C,'Допы'!A:A=O3)*FILTER('порции'!B:B,'порции'!A:A='Основа'!E11))"),"0")</f>
        <v>0</v>
      </c>
      <c r="R3" s="96" t="str">
        <f>'Основа'!L11</f>
        <v/>
      </c>
      <c r="S3" s="92" t="str">
        <f>IFERROR(__xludf.DUMMYFUNCTION("IF(R3="""", ""0"", FILTER('Допы'!B:B,'Допы'!A:A=R3)*FILTER('порции'!B:B,'порции'!A:A='Основа'!M11))"),"0")</f>
        <v>0</v>
      </c>
      <c r="T3" s="95" t="str">
        <f>IFERROR(__xludf.DUMMYFUNCTION("IF(R3="""", ""0"", FILTER('Допы'!C:C,'Допы'!A:A=R3)*FILTER('порции'!B:B,'порции'!A:A='Основа'!E11))"),"0")</f>
        <v>0</v>
      </c>
      <c r="U3" s="19" t="str">
        <f>'Основа'!N11</f>
        <v/>
      </c>
      <c r="V3" s="92" t="str">
        <f>IFERROR(__xludf.DUMMYFUNCTION("IF(U3="""", ""0"", 'двойное мясо'!B2*FILTER('порции'!B:B,'порции'!A:A='Основа'!O11))"),"0")</f>
        <v>0</v>
      </c>
      <c r="W3" s="92">
        <f>IFERROR(__xludf.DUMMYFUNCTION("IF(B3="""", ""0"", FILTER('Меню'!C:C,'Меню'!A:A=B3))"),75.0)</f>
        <v>75</v>
      </c>
      <c r="X3" s="94" t="str">
        <f>IFERROR(__xludf.DUMMYFUNCTION("IF(D3="""", ""0"", FILTER('Борты'!C:C,'Борты'!A:A=D3))"),"0")</f>
        <v>0</v>
      </c>
      <c r="Y3" s="92" t="str">
        <f>IFERROR(__xludf.DUMMYFUNCTION("IF(U3="""", ""0"", 'двойное мясо'!C2*FILTER('порции'!B:B,'порции'!A:A='Основа'!O11))"),"0")</f>
        <v>0</v>
      </c>
      <c r="Z3" s="92">
        <f>IFERROR(__xludf.DUMMYFUNCTION("IF(B3="""", ""0"", FILTER('Меню'!G:G,'Меню'!A:A=B3))"),69.0)</f>
        <v>69</v>
      </c>
      <c r="AA3" s="92" t="str">
        <f>IFERROR(__xludf.DUMMYFUNCTION("IF(U3="""", ""0"", 'двойное мясо'!D2*FILTER('порции'!B:B,'порции'!A:A='Основа'!O11))"),"0")</f>
        <v>0</v>
      </c>
    </row>
    <row r="4">
      <c r="A4" s="92">
        <f>IFERROR(__xludf.DUMMYFUNCTION("IF(B4="""", ""0"", FILTER('Меню'!E:E,'Меню'!A:A=B4))"),138.0)</f>
        <v>138</v>
      </c>
      <c r="B4" s="93" t="str">
        <f>'Основа'!B12</f>
        <v>Маргарита 45</v>
      </c>
      <c r="C4" s="94">
        <f>IFERROR(__xludf.DUMMYFUNCTION("IF(B4="""", ""0"", FILTER('Меню'!B:B,'Меню'!A:A=B4))"),138.0)</f>
        <v>138</v>
      </c>
      <c r="D4" s="19" t="str">
        <f>'Основа'!C12</f>
        <v/>
      </c>
      <c r="E4" s="94" t="str">
        <f>IFERROR(__xludf.DUMMYFUNCTION("IF(D4="""", ""0"", FILTER('Борты'!B:B,'Борты'!A:A=D4))"),"0")</f>
        <v>0</v>
      </c>
      <c r="F4" s="19" t="str">
        <f>'Основа'!D12</f>
        <v/>
      </c>
      <c r="G4" s="95" t="str">
        <f>IFERROR(__xludf.DUMMYFUNCTION("IF(F4="""", ""0"", FILTER('Допы'!B:B,'Допы'!A:A=F4)*FILTER('порции'!B:B,'порции'!A:A='Основа'!E12))"),"0")</f>
        <v>0</v>
      </c>
      <c r="H4" s="95" t="str">
        <f>IFERROR(__xludf.DUMMYFUNCTION("IF(F4="""", ""0"", FILTER('Допы'!C:C,'Допы'!A:A=F4)*FILTER('порции'!B:B,'порции'!A:A='Основа'!E12))"),"0")</f>
        <v>0</v>
      </c>
      <c r="I4" s="96" t="str">
        <f>'Основа'!F12</f>
        <v/>
      </c>
      <c r="J4" s="92" t="str">
        <f>IFERROR(__xludf.DUMMYFUNCTION("IF(I4="""", ""0"", FILTER('Допы'!B:B,'Допы'!A:A=I4)*FILTER('порции'!B:B,'порции'!A:A='Основа'!G12))"),"0")</f>
        <v>0</v>
      </c>
      <c r="K4" s="95" t="str">
        <f>IFERROR(__xludf.DUMMYFUNCTION("IF(I4="""", ""0"", FILTER('Допы'!C:C,'Допы'!A:A=I4)*FILTER('порции'!B:B,'порции'!A:A='Основа'!E12))"),"0")</f>
        <v>0</v>
      </c>
      <c r="L4" s="96" t="str">
        <f>'Основа'!H12</f>
        <v/>
      </c>
      <c r="M4" s="92" t="str">
        <f>IFERROR(__xludf.DUMMYFUNCTION("IF(L4="""", ""0"", FILTER('Допы'!B:B,'Допы'!A:A=L4)*FILTER('порции'!B:B,'порции'!A:A='Основа'!I12))"),"0")</f>
        <v>0</v>
      </c>
      <c r="N4" s="95" t="str">
        <f>IFERROR(__xludf.DUMMYFUNCTION("IF(L4="""", ""0"", FILTER('Допы'!C:C,'Допы'!A:A=L4)*FILTER('порции'!B:B,'порции'!A:A='Основа'!E12))"),"0")</f>
        <v>0</v>
      </c>
      <c r="O4" s="96" t="str">
        <f>'Основа'!J12</f>
        <v/>
      </c>
      <c r="P4" s="92" t="str">
        <f>IFERROR(__xludf.DUMMYFUNCTION("IF(O4="""", ""0"", FILTER('Допы'!B:B,'Допы'!A:A=O4)*FILTER('порции'!B:B,'порции'!A:A='Основа'!K12))"),"0")</f>
        <v>0</v>
      </c>
      <c r="Q4" s="95" t="str">
        <f>IFERROR(__xludf.DUMMYFUNCTION("IF(O4="""", ""0"", FILTER('Допы'!C:C,'Допы'!A:A=O4)*FILTER('порции'!B:B,'порции'!A:A='Основа'!E12))"),"0")</f>
        <v>0</v>
      </c>
      <c r="R4" s="96" t="str">
        <f>'Основа'!L12</f>
        <v/>
      </c>
      <c r="S4" s="92" t="str">
        <f>IFERROR(__xludf.DUMMYFUNCTION("IF(R4="""", ""0"", FILTER('Допы'!B:B,'Допы'!A:A=R4)*FILTER('порции'!B:B,'порции'!A:A='Основа'!M12))"),"0")</f>
        <v>0</v>
      </c>
      <c r="T4" s="95" t="str">
        <f>IFERROR(__xludf.DUMMYFUNCTION("IF(R4="""", ""0"", FILTER('Допы'!C:C,'Допы'!A:A=R4)*FILTER('порции'!B:B,'порции'!A:A='Основа'!E12))"),"0")</f>
        <v>0</v>
      </c>
      <c r="U4" s="19" t="str">
        <f>'Основа'!N12</f>
        <v/>
      </c>
      <c r="V4" s="92" t="str">
        <f>IFERROR(__xludf.DUMMYFUNCTION("IF(U4="""", ""0"", 'двойное мясо'!B3*FILTER('порции'!B:B,'порции'!A:A='Основа'!O12))"),"0")</f>
        <v>0</v>
      </c>
      <c r="W4" s="92">
        <f>IFERROR(__xludf.DUMMYFUNCTION("IF(B4="""", ""0"", FILTER('Меню'!C:C,'Меню'!A:A=B4))"),150.0)</f>
        <v>150</v>
      </c>
      <c r="X4" s="94" t="str">
        <f>IFERROR(__xludf.DUMMYFUNCTION("IF(D4="""", ""0"", FILTER('Борты'!C:C,'Борты'!A:A=D4))"),"0")</f>
        <v>0</v>
      </c>
      <c r="Y4" s="92" t="str">
        <f>IFERROR(__xludf.DUMMYFUNCTION("IF(U4="""", ""0"", 'двойное мясо'!C3*FILTER('порции'!B:B,'порции'!A:A='Основа'!O12))"),"0")</f>
        <v>0</v>
      </c>
      <c r="Z4" s="92">
        <f>IFERROR(__xludf.DUMMYFUNCTION("IF(B4="""", ""0"", FILTER('Меню'!G:G,'Меню'!A:A=B4))"),138.0)</f>
        <v>138</v>
      </c>
      <c r="AA4" s="92" t="str">
        <f>IFERROR(__xludf.DUMMYFUNCTION("IF(U4="""", ""0"", 'двойное мясо'!D3*FILTER('порции'!B:B,'порции'!A:A='Основа'!O12))"),"0")</f>
        <v>0</v>
      </c>
    </row>
    <row r="5">
      <c r="A5" s="92">
        <f>IFERROR(__xludf.DUMMYFUNCTION("IF(B5="""", ""0"", FILTER('Меню'!E:E,'Меню'!A:A=B5))"),85.0)</f>
        <v>85</v>
      </c>
      <c r="B5" s="93" t="str">
        <f>'Основа'!B13</f>
        <v>Сирна салямі 30</v>
      </c>
      <c r="C5" s="94">
        <f>IFERROR(__xludf.DUMMYFUNCTION("IF(B5="""", ""0"", FILTER('Меню'!B:B,'Меню'!A:A=B5))"),85.0)</f>
        <v>85</v>
      </c>
      <c r="D5" s="19" t="str">
        <f>'Основа'!C13</f>
        <v/>
      </c>
      <c r="E5" s="94" t="str">
        <f>IFERROR(__xludf.DUMMYFUNCTION("IF(D5="""", ""0"", FILTER('Борты'!B:B,'Борты'!A:A=D5))"),"0")</f>
        <v>0</v>
      </c>
      <c r="F5" s="19" t="str">
        <f>'Основа'!D13</f>
        <v/>
      </c>
      <c r="G5" s="95" t="str">
        <f>IFERROR(__xludf.DUMMYFUNCTION("IF(F5="""", ""0"", FILTER('Допы'!B:B,'Допы'!A:A=F5)*FILTER('порции'!B:B,'порции'!A:A='Основа'!E13))"),"0")</f>
        <v>0</v>
      </c>
      <c r="H5" s="95" t="str">
        <f>IFERROR(__xludf.DUMMYFUNCTION("IF(F5="""", ""0"", FILTER('Допы'!C:C,'Допы'!A:A=F5)*FILTER('порции'!B:B,'порции'!A:A='Основа'!E13))"),"0")</f>
        <v>0</v>
      </c>
      <c r="I5" s="96" t="str">
        <f>'Основа'!F13</f>
        <v/>
      </c>
      <c r="J5" s="92" t="str">
        <f>IFERROR(__xludf.DUMMYFUNCTION("IF(I5="""", ""0"", FILTER('Допы'!B:B,'Допы'!A:A=I5)*FILTER('порции'!B:B,'порции'!A:A='Основа'!G13))"),"0")</f>
        <v>0</v>
      </c>
      <c r="K5" s="95" t="str">
        <f>IFERROR(__xludf.DUMMYFUNCTION("IF(I5="""", ""0"", FILTER('Допы'!C:C,'Допы'!A:A=I5)*FILTER('порции'!B:B,'порции'!A:A='Основа'!E13))"),"0")</f>
        <v>0</v>
      </c>
      <c r="L5" s="96" t="str">
        <f>'Основа'!H13</f>
        <v/>
      </c>
      <c r="M5" s="92" t="str">
        <f>IFERROR(__xludf.DUMMYFUNCTION("IF(L5="""", ""0"", FILTER('Допы'!B:B,'Допы'!A:A=L5)*FILTER('порции'!B:B,'порции'!A:A='Основа'!I13))"),"0")</f>
        <v>0</v>
      </c>
      <c r="N5" s="95" t="str">
        <f>IFERROR(__xludf.DUMMYFUNCTION("IF(L5="""", ""0"", FILTER('Допы'!C:C,'Допы'!A:A=L5)*FILTER('порции'!B:B,'порции'!A:A='Основа'!E13))"),"0")</f>
        <v>0</v>
      </c>
      <c r="O5" s="96" t="str">
        <f>'Основа'!J13</f>
        <v/>
      </c>
      <c r="P5" s="92" t="str">
        <f>IFERROR(__xludf.DUMMYFUNCTION("IF(O5="""", ""0"", FILTER('Допы'!B:B,'Допы'!A:A=O5)*FILTER('порции'!B:B,'порции'!A:A='Основа'!K13))"),"0")</f>
        <v>0</v>
      </c>
      <c r="Q5" s="95" t="str">
        <f>IFERROR(__xludf.DUMMYFUNCTION("IF(O5="""", ""0"", FILTER('Допы'!C:C,'Допы'!A:A=O5)*FILTER('порции'!B:B,'порции'!A:A='Основа'!E13))"),"0")</f>
        <v>0</v>
      </c>
      <c r="R5" s="96" t="str">
        <f>'Основа'!L13</f>
        <v/>
      </c>
      <c r="S5" s="92" t="str">
        <f>IFERROR(__xludf.DUMMYFUNCTION("IF(R5="""", ""0"", FILTER('Допы'!B:B,'Допы'!A:A=R5)*FILTER('порции'!B:B,'порции'!A:A='Основа'!M13))"),"0")</f>
        <v>0</v>
      </c>
      <c r="T5" s="95" t="str">
        <f>IFERROR(__xludf.DUMMYFUNCTION("IF(R5="""", ""0"", FILTER('Допы'!C:C,'Допы'!A:A=R5)*FILTER('порции'!B:B,'порции'!A:A='Основа'!E13))"),"0")</f>
        <v>0</v>
      </c>
      <c r="U5" s="19" t="str">
        <f>'Основа'!N13</f>
        <v/>
      </c>
      <c r="V5" s="92" t="str">
        <f>IFERROR(__xludf.DUMMYFUNCTION("IF(U5="""", ""0"", 'двойное мясо'!B4*FILTER('порции'!B:B,'порции'!A:A='Основа'!O13))"),"0")</f>
        <v>0</v>
      </c>
      <c r="W5" s="92">
        <f>IFERROR(__xludf.DUMMYFUNCTION("IF(B5="""", ""0"", FILTER('Меню'!C:C,'Меню'!A:A=B5))"),95.0)</f>
        <v>95</v>
      </c>
      <c r="X5" s="94" t="str">
        <f>IFERROR(__xludf.DUMMYFUNCTION("IF(D5="""", ""0"", FILTER('Борты'!C:C,'Борты'!A:A=D5))"),"0")</f>
        <v>0</v>
      </c>
      <c r="Y5" s="92" t="str">
        <f>IFERROR(__xludf.DUMMYFUNCTION("IF(U5="""", ""0"", 'двойное мясо'!C4*FILTER('порции'!B:B,'порции'!A:A='Основа'!O13))"),"0")</f>
        <v>0</v>
      </c>
      <c r="Z5" s="92">
        <f>IFERROR(__xludf.DUMMYFUNCTION("IF(B5="""", ""0"", FILTER('Меню'!G:G,'Меню'!A:A=B5))"),85.0)</f>
        <v>85</v>
      </c>
      <c r="AA5" s="92" t="str">
        <f>IFERROR(__xludf.DUMMYFUNCTION("IF(U5="""", ""0"", 'двойное мясо'!D4*FILTER('порции'!B:B,'порции'!A:A='Основа'!O13))"),"0")</f>
        <v>0</v>
      </c>
    </row>
    <row r="6">
      <c r="A6" s="92">
        <f>IFERROR(__xludf.DUMMYFUNCTION("IF(B6="""", ""0"", FILTER('Меню'!E:E,'Меню'!A:A=B6))"),85.0)</f>
        <v>85</v>
      </c>
      <c r="B6" s="93" t="str">
        <f>'Основа'!B14</f>
        <v>Сирна салямі 30</v>
      </c>
      <c r="C6" s="94">
        <f>IFERROR(__xludf.DUMMYFUNCTION("IF(B6="""", ""0"", FILTER('Меню'!B:B,'Меню'!A:A=B6))"),85.0)</f>
        <v>85</v>
      </c>
      <c r="D6" s="19" t="str">
        <f>'Основа'!C14</f>
        <v/>
      </c>
      <c r="E6" s="94" t="str">
        <f>IFERROR(__xludf.DUMMYFUNCTION("IF(D6="""", ""0"", FILTER('Борты'!B:B,'Борты'!A:A=D6))"),"0")</f>
        <v>0</v>
      </c>
      <c r="F6" s="19" t="str">
        <f>'Основа'!D14</f>
        <v/>
      </c>
      <c r="G6" s="95" t="str">
        <f>IFERROR(__xludf.DUMMYFUNCTION("IF(F6="""", ""0"", FILTER('Допы'!B:B,'Допы'!A:A=F6)*FILTER('порции'!B:B,'порции'!A:A='Основа'!E14))"),"0")</f>
        <v>0</v>
      </c>
      <c r="H6" s="95" t="str">
        <f>IFERROR(__xludf.DUMMYFUNCTION("IF(F6="""", ""0"", FILTER('Допы'!C:C,'Допы'!A:A=F6)*FILTER('порции'!B:B,'порции'!A:A='Основа'!E14))"),"0")</f>
        <v>0</v>
      </c>
      <c r="I6" s="96" t="str">
        <f>'Основа'!F14</f>
        <v/>
      </c>
      <c r="J6" s="92" t="str">
        <f>IFERROR(__xludf.DUMMYFUNCTION("IF(I6="""", ""0"", FILTER('Допы'!B:B,'Допы'!A:A=I6)*FILTER('порции'!B:B,'порции'!A:A='Основа'!G14))"),"0")</f>
        <v>0</v>
      </c>
      <c r="K6" s="95" t="str">
        <f>IFERROR(__xludf.DUMMYFUNCTION("IF(I6="""", ""0"", FILTER('Допы'!C:C,'Допы'!A:A=I6)*FILTER('порции'!B:B,'порции'!A:A='Основа'!E14))"),"0")</f>
        <v>0</v>
      </c>
      <c r="L6" s="96" t="str">
        <f>'Основа'!H14</f>
        <v/>
      </c>
      <c r="M6" s="92" t="str">
        <f>IFERROR(__xludf.DUMMYFUNCTION("IF(L6="""", ""0"", FILTER('Допы'!B:B,'Допы'!A:A=L6)*FILTER('порции'!B:B,'порции'!A:A='Основа'!I14))"),"0")</f>
        <v>0</v>
      </c>
      <c r="N6" s="95" t="str">
        <f>IFERROR(__xludf.DUMMYFUNCTION("IF(L6="""", ""0"", FILTER('Допы'!C:C,'Допы'!A:A=L6)*FILTER('порции'!B:B,'порции'!A:A='Основа'!E14))"),"0")</f>
        <v>0</v>
      </c>
      <c r="O6" s="96" t="str">
        <f>'Основа'!J14</f>
        <v/>
      </c>
      <c r="P6" s="92" t="str">
        <f>IFERROR(__xludf.DUMMYFUNCTION("IF(O6="""", ""0"", FILTER('Допы'!B:B,'Допы'!A:A=O6)*FILTER('порции'!B:B,'порции'!A:A='Основа'!K14))"),"0")</f>
        <v>0</v>
      </c>
      <c r="Q6" s="95" t="str">
        <f>IFERROR(__xludf.DUMMYFUNCTION("IF(O6="""", ""0"", FILTER('Допы'!C:C,'Допы'!A:A=O6)*FILTER('порции'!B:B,'порции'!A:A='Основа'!E14))"),"0")</f>
        <v>0</v>
      </c>
      <c r="R6" s="96" t="str">
        <f>'Основа'!L14</f>
        <v/>
      </c>
      <c r="S6" s="92" t="str">
        <f>IFERROR(__xludf.DUMMYFUNCTION("IF(R6="""", ""0"", FILTER('Допы'!B:B,'Допы'!A:A=R6)*FILTER('порции'!B:B,'порции'!A:A='Основа'!M14))"),"0")</f>
        <v>0</v>
      </c>
      <c r="T6" s="95" t="str">
        <f>IFERROR(__xludf.DUMMYFUNCTION("IF(R6="""", ""0"", FILTER('Допы'!C:C,'Допы'!A:A=R6)*FILTER('порции'!B:B,'порции'!A:A='Основа'!E14))"),"0")</f>
        <v>0</v>
      </c>
      <c r="U6" s="19" t="str">
        <f>'Основа'!N14</f>
        <v/>
      </c>
      <c r="V6" s="92" t="str">
        <f>IFERROR(__xludf.DUMMYFUNCTION("IF(U6="""", ""0"", 'двойное мясо'!B5*FILTER('порции'!B:B,'порции'!A:A='Основа'!O14))"),"0")</f>
        <v>0</v>
      </c>
      <c r="W6" s="92">
        <f>IFERROR(__xludf.DUMMYFUNCTION("IF(B6="""", ""0"", FILTER('Меню'!C:C,'Меню'!A:A=B6))"),95.0)</f>
        <v>95</v>
      </c>
      <c r="X6" s="94" t="str">
        <f>IFERROR(__xludf.DUMMYFUNCTION("IF(D6="""", ""0"", FILTER('Борты'!C:C,'Борты'!A:A=D6))"),"0")</f>
        <v>0</v>
      </c>
      <c r="Y6" s="92" t="str">
        <f>IFERROR(__xludf.DUMMYFUNCTION("IF(U6="""", ""0"", 'двойное мясо'!C5*FILTER('порции'!B:B,'порции'!A:A='Основа'!O14))"),"0")</f>
        <v>0</v>
      </c>
      <c r="Z6" s="92">
        <f>IFERROR(__xludf.DUMMYFUNCTION("IF(B6="""", ""0"", FILTER('Меню'!G:G,'Меню'!A:A=B6))"),85.0)</f>
        <v>85</v>
      </c>
      <c r="AA6" s="92" t="str">
        <f>IFERROR(__xludf.DUMMYFUNCTION("IF(U6="""", ""0"", 'двойное мясо'!D5*FILTER('порции'!B:B,'порции'!A:A='Основа'!O14))"),"0")</f>
        <v>0</v>
      </c>
    </row>
    <row r="7">
      <c r="A7" s="92">
        <f>IFERROR(__xludf.DUMMYFUNCTION("IF(B7="""", ""0"", FILTER('Меню'!E:E,'Меню'!A:A=B7))"),69.0)</f>
        <v>69</v>
      </c>
      <c r="B7" s="93" t="str">
        <f>'Основа'!B15</f>
        <v>Маргарита 30</v>
      </c>
      <c r="C7" s="94">
        <f>IFERROR(__xludf.DUMMYFUNCTION("IF(B7="""", ""0"", FILTER('Меню'!B:B,'Меню'!A:A=B7))"),69.0)</f>
        <v>69</v>
      </c>
      <c r="D7" s="19" t="str">
        <f>'Основа'!C15</f>
        <v/>
      </c>
      <c r="E7" s="94" t="str">
        <f>IFERROR(__xludf.DUMMYFUNCTION("IF(D7="""", ""0"", FILTER('Борты'!B:B,'Борты'!A:A=D7))"),"0")</f>
        <v>0</v>
      </c>
      <c r="F7" s="19" t="str">
        <f>'Основа'!D15</f>
        <v/>
      </c>
      <c r="G7" s="95" t="str">
        <f>IFERROR(__xludf.DUMMYFUNCTION("IF(F7="""", ""0"", FILTER('Допы'!B:B,'Допы'!A:A=F7)*FILTER('порции'!B:B,'порции'!A:A='Основа'!E15))"),"0")</f>
        <v>0</v>
      </c>
      <c r="H7" s="95" t="str">
        <f>IFERROR(__xludf.DUMMYFUNCTION("IF(F7="""", ""0"", FILTER('Допы'!C:C,'Допы'!A:A=F7)*FILTER('порции'!B:B,'порции'!A:A='Основа'!E15))"),"0")</f>
        <v>0</v>
      </c>
      <c r="I7" s="96" t="str">
        <f>'Основа'!F15</f>
        <v/>
      </c>
      <c r="J7" s="92" t="str">
        <f>IFERROR(__xludf.DUMMYFUNCTION("IF(I7="""", ""0"", FILTER('Допы'!B:B,'Допы'!A:A=I7)*FILTER('порции'!B:B,'порции'!A:A='Основа'!G15))"),"0")</f>
        <v>0</v>
      </c>
      <c r="K7" s="95" t="str">
        <f>IFERROR(__xludf.DUMMYFUNCTION("IF(I7="""", ""0"", FILTER('Допы'!C:C,'Допы'!A:A=I7)*FILTER('порции'!B:B,'порции'!A:A='Основа'!E15))"),"0")</f>
        <v>0</v>
      </c>
      <c r="L7" s="96" t="str">
        <f>'Основа'!H15</f>
        <v/>
      </c>
      <c r="M7" s="92" t="str">
        <f>IFERROR(__xludf.DUMMYFUNCTION("IF(L7="""", ""0"", FILTER('Допы'!B:B,'Допы'!A:A=L7)*FILTER('порции'!B:B,'порции'!A:A='Основа'!I15))"),"0")</f>
        <v>0</v>
      </c>
      <c r="N7" s="95" t="str">
        <f>IFERROR(__xludf.DUMMYFUNCTION("IF(L7="""", ""0"", FILTER('Допы'!C:C,'Допы'!A:A=L7)*FILTER('порции'!B:B,'порции'!A:A='Основа'!E15))"),"0")</f>
        <v>0</v>
      </c>
      <c r="O7" s="96" t="str">
        <f>'Основа'!J15</f>
        <v/>
      </c>
      <c r="P7" s="92" t="str">
        <f>IFERROR(__xludf.DUMMYFUNCTION("IF(O7="""", ""0"", FILTER('Допы'!B:B,'Допы'!A:A=O7)*FILTER('порции'!B:B,'порции'!A:A='Основа'!K15))"),"0")</f>
        <v>0</v>
      </c>
      <c r="Q7" s="95" t="str">
        <f>IFERROR(__xludf.DUMMYFUNCTION("IF(O7="""", ""0"", FILTER('Допы'!C:C,'Допы'!A:A=O7)*FILTER('порции'!B:B,'порции'!A:A='Основа'!E15))"),"0")</f>
        <v>0</v>
      </c>
      <c r="R7" s="96" t="str">
        <f>'Основа'!L15</f>
        <v/>
      </c>
      <c r="S7" s="92" t="str">
        <f>IFERROR(__xludf.DUMMYFUNCTION("IF(R7="""", ""0"", FILTER('Допы'!B:B,'Допы'!A:A=R7)*FILTER('порции'!B:B,'порции'!A:A='Основа'!M15))"),"0")</f>
        <v>0</v>
      </c>
      <c r="T7" s="95" t="str">
        <f>IFERROR(__xludf.DUMMYFUNCTION("IF(R7="""", ""0"", FILTER('Допы'!C:C,'Допы'!A:A=R7)*FILTER('порции'!B:B,'порции'!A:A='Основа'!E15))"),"0")</f>
        <v>0</v>
      </c>
      <c r="U7" s="19" t="str">
        <f>'Основа'!N15</f>
        <v/>
      </c>
      <c r="V7" s="92" t="str">
        <f>IFERROR(__xludf.DUMMYFUNCTION("IF(U7="""", ""0"", 'двойное мясо'!B6*FILTER('порции'!B:B,'порции'!A:A='Основа'!O15))"),"0")</f>
        <v>0</v>
      </c>
      <c r="W7" s="92">
        <f>IFERROR(__xludf.DUMMYFUNCTION("IF(B7="""", ""0"", FILTER('Меню'!C:C,'Меню'!A:A=B7))"),75.0)</f>
        <v>75</v>
      </c>
      <c r="X7" s="94" t="str">
        <f>IFERROR(__xludf.DUMMYFUNCTION("IF(D7="""", ""0"", FILTER('Борты'!C:C,'Борты'!A:A=D7))"),"0")</f>
        <v>0</v>
      </c>
      <c r="Y7" s="92" t="str">
        <f>IFERROR(__xludf.DUMMYFUNCTION("IF(U7="""", ""0"", 'двойное мясо'!C6*FILTER('порции'!B:B,'порции'!A:A='Основа'!O15))"),"0")</f>
        <v>0</v>
      </c>
      <c r="Z7" s="92">
        <f>IFERROR(__xludf.DUMMYFUNCTION("IF(B7="""", ""0"", FILTER('Меню'!G:G,'Меню'!A:A=B7))"),69.0)</f>
        <v>69</v>
      </c>
      <c r="AA7" s="92" t="str">
        <f>IFERROR(__xludf.DUMMYFUNCTION("IF(U7="""", ""0"", 'двойное мясо'!D6*FILTER('порции'!B:B,'порции'!A:A='Основа'!O15))"),"0")</f>
        <v>0</v>
      </c>
    </row>
    <row r="8">
      <c r="A8" s="92" t="str">
        <f>IFERROR(__xludf.DUMMYFUNCTION("IF(B8="""", ""0"", FILTER('Меню'!E:E,'Меню'!A:A=B8))"),"0")</f>
        <v>0</v>
      </c>
      <c r="B8" s="93" t="str">
        <f>'Основа'!B16</f>
        <v/>
      </c>
      <c r="C8" s="94" t="str">
        <f>IFERROR(__xludf.DUMMYFUNCTION("IF(B8="""", ""0"", FILTER('Меню'!B:B,'Меню'!A:A=B8))"),"0")</f>
        <v>0</v>
      </c>
      <c r="D8" s="19" t="str">
        <f>'Основа'!C16</f>
        <v/>
      </c>
      <c r="E8" s="94" t="str">
        <f>IFERROR(__xludf.DUMMYFUNCTION("IF(D8="""", ""0"", FILTER('Борты'!B:B,'Борты'!A:A=D8))"),"0")</f>
        <v>0</v>
      </c>
      <c r="F8" s="19" t="str">
        <f>'Основа'!D16</f>
        <v/>
      </c>
      <c r="G8" s="95" t="str">
        <f>IFERROR(__xludf.DUMMYFUNCTION("IF(F8="""", ""0"", FILTER('Допы'!B:B,'Допы'!A:A=F8)*FILTER('порции'!B:B,'порции'!A:A='Основа'!E16))"),"0")</f>
        <v>0</v>
      </c>
      <c r="H8" s="95" t="str">
        <f>IFERROR(__xludf.DUMMYFUNCTION("IF(F8="""", ""0"", FILTER('Допы'!C:C,'Допы'!A:A=F8)*FILTER('порции'!B:B,'порции'!A:A='Основа'!E16))"),"0")</f>
        <v>0</v>
      </c>
      <c r="I8" s="96" t="str">
        <f>'Основа'!F16</f>
        <v/>
      </c>
      <c r="J8" s="92" t="str">
        <f>IFERROR(__xludf.DUMMYFUNCTION("IF(I8="""", ""0"", FILTER('Допы'!B:B,'Допы'!A:A=I8)*FILTER('порции'!B:B,'порции'!A:A='Основа'!G16))"),"0")</f>
        <v>0</v>
      </c>
      <c r="K8" s="95" t="str">
        <f>IFERROR(__xludf.DUMMYFUNCTION("IF(I8="""", ""0"", FILTER('Допы'!C:C,'Допы'!A:A=I8)*FILTER('порции'!B:B,'порции'!A:A='Основа'!E16))"),"0")</f>
        <v>0</v>
      </c>
      <c r="L8" s="96" t="str">
        <f>'Основа'!H16</f>
        <v/>
      </c>
      <c r="M8" s="92" t="str">
        <f>IFERROR(__xludf.DUMMYFUNCTION("IF(L8="""", ""0"", FILTER('Допы'!B:B,'Допы'!A:A=L8)*FILTER('порции'!B:B,'порции'!A:A='Основа'!I16))"),"0")</f>
        <v>0</v>
      </c>
      <c r="N8" s="95" t="str">
        <f>IFERROR(__xludf.DUMMYFUNCTION("IF(L8="""", ""0"", FILTER('Допы'!C:C,'Допы'!A:A=L8)*FILTER('порции'!B:B,'порции'!A:A='Основа'!E16))"),"0")</f>
        <v>0</v>
      </c>
      <c r="O8" s="96" t="str">
        <f>'Основа'!J16</f>
        <v/>
      </c>
      <c r="P8" s="92" t="str">
        <f>IFERROR(__xludf.DUMMYFUNCTION("IF(O8="""", ""0"", FILTER('Допы'!B:B,'Допы'!A:A=O8)*FILTER('порции'!B:B,'порции'!A:A='Основа'!K16))"),"0")</f>
        <v>0</v>
      </c>
      <c r="Q8" s="95" t="str">
        <f>IFERROR(__xludf.DUMMYFUNCTION("IF(O8="""", ""0"", FILTER('Допы'!C:C,'Допы'!A:A=O8)*FILTER('порции'!B:B,'порции'!A:A='Основа'!E16))"),"0")</f>
        <v>0</v>
      </c>
      <c r="R8" s="96" t="str">
        <f>'Основа'!L16</f>
        <v/>
      </c>
      <c r="S8" s="92" t="str">
        <f>IFERROR(__xludf.DUMMYFUNCTION("IF(R8="""", ""0"", FILTER('Допы'!B:B,'Допы'!A:A=R8)*FILTER('порции'!B:B,'порции'!A:A='Основа'!M16))"),"0")</f>
        <v>0</v>
      </c>
      <c r="T8" s="95" t="str">
        <f>IFERROR(__xludf.DUMMYFUNCTION("IF(R8="""", ""0"", FILTER('Допы'!C:C,'Допы'!A:A=R8)*FILTER('порции'!B:B,'порции'!A:A='Основа'!E16))"),"0")</f>
        <v>0</v>
      </c>
      <c r="U8" s="19" t="str">
        <f>'Основа'!N16</f>
        <v/>
      </c>
      <c r="V8" s="92" t="str">
        <f>IFERROR(__xludf.DUMMYFUNCTION("IF(U8="""", ""0"", 'двойное мясо'!B7*FILTER('порции'!B:B,'порции'!A:A='Основа'!O16))"),"0")</f>
        <v>0</v>
      </c>
      <c r="W8" s="92" t="str">
        <f>IFERROR(__xludf.DUMMYFUNCTION("IF(B8="""", ""0"", FILTER('Меню'!C:C,'Меню'!A:A=B8))"),"0")</f>
        <v>0</v>
      </c>
      <c r="X8" s="94" t="str">
        <f>IFERROR(__xludf.DUMMYFUNCTION("IF(D8="""", ""0"", FILTER('Борты'!C:C,'Борты'!A:A=D8))"),"0")</f>
        <v>0</v>
      </c>
      <c r="Y8" s="92" t="str">
        <f>IFERROR(__xludf.DUMMYFUNCTION("IF(U8="""", ""0"", 'двойное мясо'!C7*FILTER('порции'!B:B,'порции'!A:A='Основа'!O16))"),"0")</f>
        <v>0</v>
      </c>
      <c r="Z8" s="92" t="str">
        <f>IFERROR(__xludf.DUMMYFUNCTION("IF(B8="""", ""0"", FILTER('Меню'!G:G,'Меню'!A:A=B8))"),"0")</f>
        <v>0</v>
      </c>
      <c r="AA8" s="92" t="str">
        <f>IFERROR(__xludf.DUMMYFUNCTION("IF(U8="""", ""0"", 'двойное мясо'!D7*FILTER('порции'!B:B,'порции'!A:A='Основа'!O16))"),"0")</f>
        <v>0</v>
      </c>
    </row>
    <row r="9">
      <c r="A9" s="92" t="str">
        <f>IFERROR(__xludf.DUMMYFUNCTION("IF(B9="""", ""0"", FILTER('Меню'!E:E,'Меню'!A:A=B9))"),"0")</f>
        <v>0</v>
      </c>
      <c r="B9" s="93" t="str">
        <f>'Основа'!B17</f>
        <v/>
      </c>
      <c r="C9" s="94" t="str">
        <f>IFERROR(__xludf.DUMMYFUNCTION("IF(B9="""", ""0"", FILTER('Меню'!B:B,'Меню'!A:A=B9))"),"0")</f>
        <v>0</v>
      </c>
      <c r="D9" s="19" t="str">
        <f>'Основа'!C17</f>
        <v/>
      </c>
      <c r="E9" s="94" t="str">
        <f>IFERROR(__xludf.DUMMYFUNCTION("IF(D9="""", ""0"", FILTER('Борты'!B:B,'Борты'!A:A=D9))"),"0")</f>
        <v>0</v>
      </c>
      <c r="F9" s="19" t="str">
        <f>'Основа'!D17</f>
        <v/>
      </c>
      <c r="G9" s="95" t="str">
        <f>IFERROR(__xludf.DUMMYFUNCTION("IF(F9="""", ""0"", FILTER('Допы'!B:B,'Допы'!A:A=F9)*FILTER('порции'!B:B,'порции'!A:A='Основа'!E17))"),"0")</f>
        <v>0</v>
      </c>
      <c r="H9" s="95" t="str">
        <f>IFERROR(__xludf.DUMMYFUNCTION("IF(F9="""", ""0"", FILTER('Допы'!C:C,'Допы'!A:A=F9)*FILTER('порции'!B:B,'порции'!A:A='Основа'!E17))"),"0")</f>
        <v>0</v>
      </c>
      <c r="I9" s="96" t="str">
        <f>'Основа'!F17</f>
        <v/>
      </c>
      <c r="J9" s="92" t="str">
        <f>IFERROR(__xludf.DUMMYFUNCTION("IF(I9="""", ""0"", FILTER('Допы'!B:B,'Допы'!A:A=I9)*FILTER('порции'!B:B,'порции'!A:A='Основа'!G17))"),"0")</f>
        <v>0</v>
      </c>
      <c r="K9" s="95" t="str">
        <f>IFERROR(__xludf.DUMMYFUNCTION("IF(I9="""", ""0"", FILTER('Допы'!C:C,'Допы'!A:A=I9)*FILTER('порции'!B:B,'порции'!A:A='Основа'!E17))"),"0")</f>
        <v>0</v>
      </c>
      <c r="L9" s="96" t="str">
        <f>'Основа'!H17</f>
        <v/>
      </c>
      <c r="M9" s="92" t="str">
        <f>IFERROR(__xludf.DUMMYFUNCTION("IF(L9="""", ""0"", FILTER('Допы'!B:B,'Допы'!A:A=L9)*FILTER('порции'!B:B,'порции'!A:A='Основа'!I17))"),"0")</f>
        <v>0</v>
      </c>
      <c r="N9" s="95" t="str">
        <f>IFERROR(__xludf.DUMMYFUNCTION("IF(L9="""", ""0"", FILTER('Допы'!C:C,'Допы'!A:A=L9)*FILTER('порции'!B:B,'порции'!A:A='Основа'!E17))"),"0")</f>
        <v>0</v>
      </c>
      <c r="O9" s="96" t="str">
        <f>'Основа'!J17</f>
        <v/>
      </c>
      <c r="P9" s="92" t="str">
        <f>IFERROR(__xludf.DUMMYFUNCTION("IF(O9="""", ""0"", FILTER('Допы'!B:B,'Допы'!A:A=O9)*FILTER('порции'!B:B,'порции'!A:A='Основа'!K17))"),"0")</f>
        <v>0</v>
      </c>
      <c r="Q9" s="95" t="str">
        <f>IFERROR(__xludf.DUMMYFUNCTION("IF(O9="""", ""0"", FILTER('Допы'!C:C,'Допы'!A:A=O9)*FILTER('порции'!B:B,'порции'!A:A='Основа'!E17))"),"0")</f>
        <v>0</v>
      </c>
      <c r="R9" s="96" t="str">
        <f>'Основа'!L17</f>
        <v/>
      </c>
      <c r="S9" s="92" t="str">
        <f>IFERROR(__xludf.DUMMYFUNCTION("IF(R9="""", ""0"", FILTER('Допы'!B:B,'Допы'!A:A=R9)*FILTER('порции'!B:B,'порции'!A:A='Основа'!M17))"),"0")</f>
        <v>0</v>
      </c>
      <c r="T9" s="95" t="str">
        <f>IFERROR(__xludf.DUMMYFUNCTION("IF(R9="""", ""0"", FILTER('Допы'!C:C,'Допы'!A:A=R9)*FILTER('порции'!B:B,'порции'!A:A='Основа'!E17))"),"0")</f>
        <v>0</v>
      </c>
      <c r="U9" s="19" t="str">
        <f>'Основа'!N17</f>
        <v/>
      </c>
      <c r="V9" s="92" t="str">
        <f>IFERROR(__xludf.DUMMYFUNCTION("IF(U9="""", ""0"", 'двойное мясо'!B8*FILTER('порции'!B:B,'порции'!A:A='Основа'!O17))"),"0")</f>
        <v>0</v>
      </c>
      <c r="W9" s="92" t="str">
        <f>IFERROR(__xludf.DUMMYFUNCTION("IF(B9="""", ""0"", FILTER('Меню'!C:C,'Меню'!A:A=B9))"),"0")</f>
        <v>0</v>
      </c>
      <c r="X9" s="94" t="str">
        <f>IFERROR(__xludf.DUMMYFUNCTION("IF(D9="""", ""0"", FILTER('Борты'!C:C,'Борты'!A:A=D9))"),"0")</f>
        <v>0</v>
      </c>
      <c r="Y9" s="92" t="str">
        <f>IFERROR(__xludf.DUMMYFUNCTION("IF(U9="""", ""0"", 'двойное мясо'!C8*FILTER('порции'!B:B,'порции'!A:A='Основа'!O17))"),"0")</f>
        <v>0</v>
      </c>
      <c r="Z9" s="92" t="str">
        <f>IFERROR(__xludf.DUMMYFUNCTION("IF(B9="""", ""0"", FILTER('Меню'!G:G,'Меню'!A:A=B9))"),"0")</f>
        <v>0</v>
      </c>
      <c r="AA9" s="92" t="str">
        <f>IFERROR(__xludf.DUMMYFUNCTION("IF(U9="""", ""0"", 'двойное мясо'!D8*FILTER('порции'!B:B,'порции'!A:A='Основа'!O17))"),"0")</f>
        <v>0</v>
      </c>
    </row>
    <row r="10">
      <c r="A10" s="92" t="str">
        <f>IFERROR(__xludf.DUMMYFUNCTION("IF(B10="""", ""0"", FILTER('Меню'!E:E,'Меню'!A:A=B10))"),"0")</f>
        <v>0</v>
      </c>
      <c r="B10" s="93" t="str">
        <f>'Основа'!B18</f>
        <v/>
      </c>
      <c r="C10" s="94" t="str">
        <f>IFERROR(__xludf.DUMMYFUNCTION("IF(B10="""", ""0"", FILTER('Меню'!B:B,'Меню'!A:A=B10))"),"0")</f>
        <v>0</v>
      </c>
      <c r="D10" s="19" t="str">
        <f>'Основа'!C18</f>
        <v/>
      </c>
      <c r="E10" s="94" t="str">
        <f>IFERROR(__xludf.DUMMYFUNCTION("IF(D10="""", ""0"", FILTER('Борты'!B:B,'Борты'!A:A=D10))"),"0")</f>
        <v>0</v>
      </c>
      <c r="F10" s="19" t="str">
        <f>'Основа'!D18</f>
        <v/>
      </c>
      <c r="G10" s="95" t="str">
        <f>IFERROR(__xludf.DUMMYFUNCTION("IF(F10="""", ""0"", FILTER('Допы'!B:B,'Допы'!A:A=F10)*FILTER('порции'!B:B,'порции'!A:A='Основа'!E18))"),"0")</f>
        <v>0</v>
      </c>
      <c r="H10" s="95" t="str">
        <f>IFERROR(__xludf.DUMMYFUNCTION("IF(F10="""", ""0"", FILTER('Допы'!C:C,'Допы'!A:A=F10)*FILTER('порции'!B:B,'порции'!A:A='Основа'!E18))"),"0")</f>
        <v>0</v>
      </c>
      <c r="I10" s="96" t="str">
        <f>'Основа'!F18</f>
        <v/>
      </c>
      <c r="J10" s="92" t="str">
        <f>IFERROR(__xludf.DUMMYFUNCTION("IF(I10="""", ""0"", FILTER('Допы'!B:B,'Допы'!A:A=I10)*FILTER('порции'!B:B,'порции'!A:A='Основа'!G18))"),"0")</f>
        <v>0</v>
      </c>
      <c r="K10" s="95" t="str">
        <f>IFERROR(__xludf.DUMMYFUNCTION("IF(I10="""", ""0"", FILTER('Допы'!C:C,'Допы'!A:A=I10)*FILTER('порции'!B:B,'порции'!A:A='Основа'!E18))"),"0")</f>
        <v>0</v>
      </c>
      <c r="L10" s="96" t="str">
        <f>'Основа'!H18</f>
        <v/>
      </c>
      <c r="M10" s="92" t="str">
        <f>IFERROR(__xludf.DUMMYFUNCTION("IF(L10="""", ""0"", FILTER('Допы'!B:B,'Допы'!A:A=L10)*FILTER('порции'!B:B,'порции'!A:A='Основа'!I18))"),"0")</f>
        <v>0</v>
      </c>
      <c r="N10" s="95" t="str">
        <f>IFERROR(__xludf.DUMMYFUNCTION("IF(L10="""", ""0"", FILTER('Допы'!C:C,'Допы'!A:A=L10)*FILTER('порции'!B:B,'порции'!A:A='Основа'!E18))"),"0")</f>
        <v>0</v>
      </c>
      <c r="O10" s="96" t="str">
        <f>'Основа'!J18</f>
        <v/>
      </c>
      <c r="P10" s="92" t="str">
        <f>IFERROR(__xludf.DUMMYFUNCTION("IF(O10="""", ""0"", FILTER('Допы'!B:B,'Допы'!A:A=O10)*FILTER('порции'!B:B,'порции'!A:A='Основа'!K18))"),"0")</f>
        <v>0</v>
      </c>
      <c r="Q10" s="95" t="str">
        <f>IFERROR(__xludf.DUMMYFUNCTION("IF(O10="""", ""0"", FILTER('Допы'!C:C,'Допы'!A:A=O10)*FILTER('порции'!B:B,'порции'!A:A='Основа'!E18))"),"0")</f>
        <v>0</v>
      </c>
      <c r="R10" s="96" t="str">
        <f>'Основа'!L18</f>
        <v/>
      </c>
      <c r="S10" s="92" t="str">
        <f>IFERROR(__xludf.DUMMYFUNCTION("IF(R10="""", ""0"", FILTER('Допы'!B:B,'Допы'!A:A=R10)*FILTER('порции'!B:B,'порции'!A:A='Основа'!M18))"),"0")</f>
        <v>0</v>
      </c>
      <c r="T10" s="95" t="str">
        <f>IFERROR(__xludf.DUMMYFUNCTION("IF(R10="""", ""0"", FILTER('Допы'!C:C,'Допы'!A:A=R10)*FILTER('порции'!B:B,'порции'!A:A='Основа'!E18))"),"0")</f>
        <v>0</v>
      </c>
      <c r="U10" s="19" t="str">
        <f>'Основа'!N18</f>
        <v/>
      </c>
      <c r="V10" s="92" t="str">
        <f>IFERROR(__xludf.DUMMYFUNCTION("IF(U10="""", ""0"", 'двойное мясо'!B9*FILTER('порции'!B:B,'порции'!A:A='Основа'!O18))"),"0")</f>
        <v>0</v>
      </c>
      <c r="W10" s="92" t="str">
        <f>IFERROR(__xludf.DUMMYFUNCTION("IF(B10="""", ""0"", FILTER('Меню'!C:C,'Меню'!A:A=B10))"),"0")</f>
        <v>0</v>
      </c>
      <c r="X10" s="94" t="str">
        <f>IFERROR(__xludf.DUMMYFUNCTION("IF(D10="""", ""0"", FILTER('Борты'!C:C,'Борты'!A:A=D10))"),"0")</f>
        <v>0</v>
      </c>
      <c r="Y10" s="92" t="str">
        <f>IFERROR(__xludf.DUMMYFUNCTION("IF(U10="""", ""0"", 'двойное мясо'!C9*FILTER('порции'!B:B,'порции'!A:A='Основа'!O18))"),"0")</f>
        <v>0</v>
      </c>
      <c r="Z10" s="92" t="str">
        <f>IFERROR(__xludf.DUMMYFUNCTION("IF(B10="""", ""0"", FILTER('Меню'!G:G,'Меню'!A:A=B10))"),"0")</f>
        <v>0</v>
      </c>
      <c r="AA10" s="92" t="str">
        <f>IFERROR(__xludf.DUMMYFUNCTION("IF(U10="""", ""0"", 'двойное мясо'!D9*FILTER('порции'!B:B,'порции'!A:A='Основа'!O18))"),"0")</f>
        <v>0</v>
      </c>
    </row>
    <row r="11">
      <c r="A11" s="92" t="str">
        <f>IFERROR(__xludf.DUMMYFUNCTION("IF(B11="""", ""0"", FILTER('Меню'!E:E,'Меню'!A:A=B11))"),"0")</f>
        <v>0</v>
      </c>
      <c r="B11" s="93" t="str">
        <f>'Основа'!B19</f>
        <v/>
      </c>
      <c r="C11" s="94" t="str">
        <f>IFERROR(__xludf.DUMMYFUNCTION("IF(B11="""", ""0"", FILTER('Меню'!B:B,'Меню'!A:A=B11))"),"0")</f>
        <v>0</v>
      </c>
      <c r="D11" s="19" t="str">
        <f>'Основа'!C19</f>
        <v/>
      </c>
      <c r="E11" s="94" t="str">
        <f>IFERROR(__xludf.DUMMYFUNCTION("IF(D11="""", ""0"", FILTER('Борты'!B:B,'Борты'!A:A=D11))"),"0")</f>
        <v>0</v>
      </c>
      <c r="F11" s="19" t="str">
        <f>'Основа'!D19</f>
        <v/>
      </c>
      <c r="G11" s="95" t="str">
        <f>IFERROR(__xludf.DUMMYFUNCTION("IF(F11="""", ""0"", FILTER('Допы'!B:B,'Допы'!A:A=F11)*FILTER('порции'!B:B,'порции'!A:A='Основа'!E19))"),"0")</f>
        <v>0</v>
      </c>
      <c r="H11" s="95" t="str">
        <f>IFERROR(__xludf.DUMMYFUNCTION("IF(F11="""", ""0"", FILTER('Допы'!C:C,'Допы'!A:A=F11)*FILTER('порции'!B:B,'порции'!A:A='Основа'!E19))"),"0")</f>
        <v>0</v>
      </c>
      <c r="I11" s="96" t="str">
        <f>'Основа'!F19</f>
        <v/>
      </c>
      <c r="J11" s="92" t="str">
        <f>IFERROR(__xludf.DUMMYFUNCTION("IF(I11="""", ""0"", FILTER('Допы'!B:B,'Допы'!A:A=I11)*FILTER('порции'!B:B,'порции'!A:A='Основа'!G19))"),"0")</f>
        <v>0</v>
      </c>
      <c r="K11" s="95" t="str">
        <f>IFERROR(__xludf.DUMMYFUNCTION("IF(I11="""", ""0"", FILTER('Допы'!C:C,'Допы'!A:A=I11)*FILTER('порции'!B:B,'порции'!A:A='Основа'!E19))"),"0")</f>
        <v>0</v>
      </c>
      <c r="L11" s="96" t="str">
        <f>'Основа'!H19</f>
        <v/>
      </c>
      <c r="M11" s="92" t="str">
        <f>IFERROR(__xludf.DUMMYFUNCTION("IF(L11="""", ""0"", FILTER('Допы'!B:B,'Допы'!A:A=L11)*FILTER('порции'!B:B,'порции'!A:A='Основа'!I19))"),"0")</f>
        <v>0</v>
      </c>
      <c r="N11" s="95" t="str">
        <f>IFERROR(__xludf.DUMMYFUNCTION("IF(L11="""", ""0"", FILTER('Допы'!C:C,'Допы'!A:A=L11)*FILTER('порции'!B:B,'порции'!A:A='Основа'!E19))"),"0")</f>
        <v>0</v>
      </c>
      <c r="O11" s="96" t="str">
        <f>'Основа'!J19</f>
        <v/>
      </c>
      <c r="P11" s="92" t="str">
        <f>IFERROR(__xludf.DUMMYFUNCTION("IF(O11="""", ""0"", FILTER('Допы'!B:B,'Допы'!A:A=O11)*FILTER('порции'!B:B,'порции'!A:A='Основа'!K19))"),"0")</f>
        <v>0</v>
      </c>
      <c r="Q11" s="95" t="str">
        <f>IFERROR(__xludf.DUMMYFUNCTION("IF(O11="""", ""0"", FILTER('Допы'!C:C,'Допы'!A:A=O11)*FILTER('порции'!B:B,'порции'!A:A='Основа'!E19))"),"0")</f>
        <v>0</v>
      </c>
      <c r="R11" s="96" t="str">
        <f>'Основа'!L19</f>
        <v/>
      </c>
      <c r="S11" s="92" t="str">
        <f>IFERROR(__xludf.DUMMYFUNCTION("IF(R11="""", ""0"", FILTER('Допы'!B:B,'Допы'!A:A=R11)*FILTER('порции'!B:B,'порции'!A:A='Основа'!M19))"),"0")</f>
        <v>0</v>
      </c>
      <c r="T11" s="95" t="str">
        <f>IFERROR(__xludf.DUMMYFUNCTION("IF(R11="""", ""0"", FILTER('Допы'!C:C,'Допы'!A:A=R11)*FILTER('порции'!B:B,'порции'!A:A='Основа'!E19))"),"0")</f>
        <v>0</v>
      </c>
      <c r="U11" s="19" t="str">
        <f>'Основа'!N19</f>
        <v/>
      </c>
      <c r="V11" s="92" t="str">
        <f>IFERROR(__xludf.DUMMYFUNCTION("IF(U11="""", ""0"", 'двойное мясо'!B10*FILTER('порции'!B:B,'порции'!A:A='Основа'!O19))"),"0")</f>
        <v>0</v>
      </c>
      <c r="W11" s="92" t="str">
        <f>IFERROR(__xludf.DUMMYFUNCTION("IF(B11="""", ""0"", FILTER('Меню'!C:C,'Меню'!A:A=B11))"),"0")</f>
        <v>0</v>
      </c>
      <c r="X11" s="94" t="str">
        <f>IFERROR(__xludf.DUMMYFUNCTION("IF(D11="""", ""0"", FILTER('Борты'!C:C,'Борты'!A:A=D11))"),"0")</f>
        <v>0</v>
      </c>
      <c r="Y11" s="92" t="str">
        <f>IFERROR(__xludf.DUMMYFUNCTION("IF(U11="""", ""0"", 'двойное мясо'!C10*FILTER('порции'!B:B,'порции'!A:A='Основа'!O19))"),"0")</f>
        <v>0</v>
      </c>
      <c r="Z11" s="92" t="str">
        <f>IFERROR(__xludf.DUMMYFUNCTION("IF(B11="""", ""0"", FILTER('Меню'!G:G,'Меню'!A:A=B11))"),"0")</f>
        <v>0</v>
      </c>
      <c r="AA11" s="92" t="str">
        <f>IFERROR(__xludf.DUMMYFUNCTION("IF(U11="""", ""0"", 'двойное мясо'!D10*FILTER('порции'!B:B,'порции'!A:A='Основа'!O19))"),"0")</f>
        <v>0</v>
      </c>
    </row>
    <row r="12">
      <c r="A12" s="92" t="str">
        <f>IFERROR(__xludf.DUMMYFUNCTION("IF(B12="""", ""0"", FILTER('Меню'!E:E,'Меню'!A:A=B12))"),"0")</f>
        <v>0</v>
      </c>
      <c r="B12" s="93" t="str">
        <f>'Основа'!B20</f>
        <v/>
      </c>
      <c r="C12" s="94" t="str">
        <f>IFERROR(__xludf.DUMMYFUNCTION("IF(B12="""", ""0"", FILTER('Меню'!B:B,'Меню'!A:A=B12))"),"0")</f>
        <v>0</v>
      </c>
      <c r="D12" s="19" t="str">
        <f>'Основа'!C20</f>
        <v/>
      </c>
      <c r="E12" s="94" t="str">
        <f>IFERROR(__xludf.DUMMYFUNCTION("IF(D12="""", ""0"", FILTER('Борты'!B:B,'Борты'!A:A=D12))"),"0")</f>
        <v>0</v>
      </c>
      <c r="F12" s="19" t="str">
        <f>'Основа'!D20</f>
        <v/>
      </c>
      <c r="G12" s="95" t="str">
        <f>IFERROR(__xludf.DUMMYFUNCTION("IF(F12="""", ""0"", FILTER('Допы'!B:B,'Допы'!A:A=F12)*FILTER('порции'!B:B,'порции'!A:A='Основа'!E20))"),"0")</f>
        <v>0</v>
      </c>
      <c r="H12" s="95" t="str">
        <f>IFERROR(__xludf.DUMMYFUNCTION("IF(F12="""", ""0"", FILTER('Допы'!C:C,'Допы'!A:A=F12)*FILTER('порции'!B:B,'порции'!A:A='Основа'!E20))"),"0")</f>
        <v>0</v>
      </c>
      <c r="I12" s="96" t="str">
        <f>'Основа'!F20</f>
        <v/>
      </c>
      <c r="J12" s="92" t="str">
        <f>IFERROR(__xludf.DUMMYFUNCTION("IF(I12="""", ""0"", FILTER('Допы'!B:B,'Допы'!A:A=I12)*FILTER('порции'!B:B,'порции'!A:A='Основа'!G20))"),"0")</f>
        <v>0</v>
      </c>
      <c r="K12" s="95" t="str">
        <f>IFERROR(__xludf.DUMMYFUNCTION("IF(I12="""", ""0"", FILTER('Допы'!C:C,'Допы'!A:A=I12)*FILTER('порции'!B:B,'порции'!A:A='Основа'!E20))"),"0")</f>
        <v>0</v>
      </c>
      <c r="L12" s="96" t="str">
        <f>'Основа'!H20</f>
        <v/>
      </c>
      <c r="M12" s="92" t="str">
        <f>IFERROR(__xludf.DUMMYFUNCTION("IF(L12="""", ""0"", FILTER('Допы'!B:B,'Допы'!A:A=L12)*FILTER('порции'!B:B,'порции'!A:A='Основа'!I20))"),"0")</f>
        <v>0</v>
      </c>
      <c r="N12" s="95" t="str">
        <f>IFERROR(__xludf.DUMMYFUNCTION("IF(L12="""", ""0"", FILTER('Допы'!C:C,'Допы'!A:A=L12)*FILTER('порции'!B:B,'порции'!A:A='Основа'!E20))"),"0")</f>
        <v>0</v>
      </c>
      <c r="O12" s="96" t="str">
        <f>'Основа'!J20</f>
        <v/>
      </c>
      <c r="P12" s="92" t="str">
        <f>IFERROR(__xludf.DUMMYFUNCTION("IF(O12="""", ""0"", FILTER('Допы'!B:B,'Допы'!A:A=O12)*FILTER('порции'!B:B,'порции'!A:A='Основа'!K20))"),"0")</f>
        <v>0</v>
      </c>
      <c r="Q12" s="95" t="str">
        <f>IFERROR(__xludf.DUMMYFUNCTION("IF(O12="""", ""0"", FILTER('Допы'!C:C,'Допы'!A:A=O12)*FILTER('порции'!B:B,'порции'!A:A='Основа'!E20))"),"0")</f>
        <v>0</v>
      </c>
      <c r="R12" s="96" t="str">
        <f>'Основа'!L20</f>
        <v/>
      </c>
      <c r="S12" s="92" t="str">
        <f>IFERROR(__xludf.DUMMYFUNCTION("IF(R12="""", ""0"", FILTER('Допы'!B:B,'Допы'!A:A=R12)*FILTER('порции'!B:B,'порции'!A:A='Основа'!M20))"),"0")</f>
        <v>0</v>
      </c>
      <c r="T12" s="95" t="str">
        <f>IFERROR(__xludf.DUMMYFUNCTION("IF(R12="""", ""0"", FILTER('Допы'!C:C,'Допы'!A:A=R12)*FILTER('порции'!B:B,'порции'!A:A='Основа'!E20))"),"0")</f>
        <v>0</v>
      </c>
      <c r="U12" s="19" t="str">
        <f>'Основа'!N20</f>
        <v/>
      </c>
      <c r="V12" s="92" t="str">
        <f>IFERROR(__xludf.DUMMYFUNCTION("IF(U12="""", ""0"", 'двойное мясо'!B11*FILTER('порции'!B:B,'порции'!A:A='Основа'!O20))"),"0")</f>
        <v>0</v>
      </c>
      <c r="W12" s="92" t="str">
        <f>IFERROR(__xludf.DUMMYFUNCTION("IF(B12="""", ""0"", FILTER('Меню'!C:C,'Меню'!A:A=B12))"),"0")</f>
        <v>0</v>
      </c>
      <c r="X12" s="94" t="str">
        <f>IFERROR(__xludf.DUMMYFUNCTION("IF(D12="""", ""0"", FILTER('Борты'!C:C,'Борты'!A:A=D12))"),"0")</f>
        <v>0</v>
      </c>
      <c r="Y12" s="92" t="str">
        <f>IFERROR(__xludf.DUMMYFUNCTION("IF(U12="""", ""0"", 'двойное мясо'!C11*FILTER('порции'!B:B,'порции'!A:A='Основа'!O20))"),"0")</f>
        <v>0</v>
      </c>
      <c r="Z12" s="92" t="str">
        <f>IFERROR(__xludf.DUMMYFUNCTION("IF(B12="""", ""0"", FILTER('Меню'!G:G,'Меню'!A:A=B12))"),"0")</f>
        <v>0</v>
      </c>
      <c r="AA12" s="92" t="str">
        <f>IFERROR(__xludf.DUMMYFUNCTION("IF(U12="""", ""0"", 'двойное мясо'!D11*FILTER('порции'!B:B,'порции'!A:A='Основа'!O20))"),"0")</f>
        <v>0</v>
      </c>
    </row>
    <row r="13">
      <c r="A13" s="92" t="str">
        <f>IFERROR(__xludf.DUMMYFUNCTION("IF(B13="""", ""0"", FILTER('Меню'!E:E,'Меню'!A:A=B13))"),"0")</f>
        <v>0</v>
      </c>
      <c r="B13" s="93" t="str">
        <f>'Основа'!B21</f>
        <v/>
      </c>
      <c r="C13" s="94" t="str">
        <f>IFERROR(__xludf.DUMMYFUNCTION("IF(B13="""", ""0"", FILTER('Меню'!B:B,'Меню'!A:A=B13))"),"0")</f>
        <v>0</v>
      </c>
      <c r="D13" s="19" t="str">
        <f>'Основа'!C21</f>
        <v/>
      </c>
      <c r="E13" s="94" t="str">
        <f>IFERROR(__xludf.DUMMYFUNCTION("IF(D13="""", ""0"", FILTER('Борты'!B:B,'Борты'!A:A=D13))"),"0")</f>
        <v>0</v>
      </c>
      <c r="F13" s="19" t="str">
        <f>'Основа'!D21</f>
        <v/>
      </c>
      <c r="G13" s="95" t="str">
        <f>IFERROR(__xludf.DUMMYFUNCTION("IF(F13="""", ""0"", FILTER('Допы'!B:B,'Допы'!A:A=F13)*FILTER('порции'!B:B,'порции'!A:A='Основа'!E21))"),"0")</f>
        <v>0</v>
      </c>
      <c r="H13" s="95" t="str">
        <f>IFERROR(__xludf.DUMMYFUNCTION("IF(F13="""", ""0"", FILTER('Допы'!C:C,'Допы'!A:A=F13)*FILTER('порции'!B:B,'порции'!A:A='Основа'!E21))"),"0")</f>
        <v>0</v>
      </c>
      <c r="I13" s="96" t="str">
        <f>'Основа'!F21</f>
        <v/>
      </c>
      <c r="J13" s="92" t="str">
        <f>IFERROR(__xludf.DUMMYFUNCTION("IF(I13="""", ""0"", FILTER('Допы'!B:B,'Допы'!A:A=I13)*FILTER('порции'!B:B,'порции'!A:A='Основа'!G21))"),"0")</f>
        <v>0</v>
      </c>
      <c r="K13" s="95" t="str">
        <f>IFERROR(__xludf.DUMMYFUNCTION("IF(I13="""", ""0"", FILTER('Допы'!C:C,'Допы'!A:A=I13)*FILTER('порции'!B:B,'порции'!A:A='Основа'!E21))"),"0")</f>
        <v>0</v>
      </c>
      <c r="L13" s="96" t="str">
        <f>'Основа'!H21</f>
        <v/>
      </c>
      <c r="M13" s="92" t="str">
        <f>IFERROR(__xludf.DUMMYFUNCTION("IF(L13="""", ""0"", FILTER('Допы'!B:B,'Допы'!A:A=L13)*FILTER('порции'!B:B,'порции'!A:A='Основа'!I21))"),"0")</f>
        <v>0</v>
      </c>
      <c r="N13" s="95" t="str">
        <f>IFERROR(__xludf.DUMMYFUNCTION("IF(L13="""", ""0"", FILTER('Допы'!C:C,'Допы'!A:A=L13)*FILTER('порции'!B:B,'порции'!A:A='Основа'!E21))"),"0")</f>
        <v>0</v>
      </c>
      <c r="O13" s="96" t="str">
        <f>'Основа'!J21</f>
        <v/>
      </c>
      <c r="P13" s="92" t="str">
        <f>IFERROR(__xludf.DUMMYFUNCTION("IF(O13="""", ""0"", FILTER('Допы'!B:B,'Допы'!A:A=O13)*FILTER('порции'!B:B,'порции'!A:A='Основа'!K21))"),"0")</f>
        <v>0</v>
      </c>
      <c r="Q13" s="95" t="str">
        <f>IFERROR(__xludf.DUMMYFUNCTION("IF(O13="""", ""0"", FILTER('Допы'!C:C,'Допы'!A:A=O13)*FILTER('порции'!B:B,'порции'!A:A='Основа'!E21))"),"0")</f>
        <v>0</v>
      </c>
      <c r="R13" s="96" t="str">
        <f>'Основа'!L21</f>
        <v/>
      </c>
      <c r="S13" s="92" t="str">
        <f>IFERROR(__xludf.DUMMYFUNCTION("IF(R13="""", ""0"", FILTER('Допы'!B:B,'Допы'!A:A=R13)*FILTER('порции'!B:B,'порции'!A:A='Основа'!M21))"),"0")</f>
        <v>0</v>
      </c>
      <c r="T13" s="95" t="str">
        <f>IFERROR(__xludf.DUMMYFUNCTION("IF(R13="""", ""0"", FILTER('Допы'!C:C,'Допы'!A:A=R13)*FILTER('порции'!B:B,'порции'!A:A='Основа'!E21))"),"0")</f>
        <v>0</v>
      </c>
      <c r="U13" s="19" t="str">
        <f>'Основа'!N21</f>
        <v/>
      </c>
      <c r="V13" s="92" t="str">
        <f>IFERROR(__xludf.DUMMYFUNCTION("IF(U13="""", ""0"", 'двойное мясо'!B12*FILTER('порции'!B:B,'порции'!A:A='Основа'!O21))"),"0")</f>
        <v>0</v>
      </c>
      <c r="W13" s="92" t="str">
        <f>IFERROR(__xludf.DUMMYFUNCTION("IF(B13="""", ""0"", FILTER('Меню'!C:C,'Меню'!A:A=B13))"),"0")</f>
        <v>0</v>
      </c>
      <c r="X13" s="94" t="str">
        <f>IFERROR(__xludf.DUMMYFUNCTION("IF(D13="""", ""0"", FILTER('Борты'!C:C,'Борты'!A:A=D13))"),"0")</f>
        <v>0</v>
      </c>
      <c r="Y13" s="92" t="str">
        <f>IFERROR(__xludf.DUMMYFUNCTION("IF(U13="""", ""0"", 'двойное мясо'!C12*FILTER('порции'!B:B,'порции'!A:A='Основа'!O21))"),"0")</f>
        <v>0</v>
      </c>
      <c r="Z13" s="92" t="str">
        <f>IFERROR(__xludf.DUMMYFUNCTION("IF(B13="""", ""0"", FILTER('Меню'!G:G,'Меню'!A:A=B13))"),"0")</f>
        <v>0</v>
      </c>
      <c r="AA13" s="92" t="str">
        <f>IFERROR(__xludf.DUMMYFUNCTION("IF(U13="""", ""0"", 'двойное мясо'!D12*FILTER('порции'!B:B,'порции'!A:A='Основа'!O21))"),"0")</f>
        <v>0</v>
      </c>
    </row>
    <row r="14">
      <c r="A14" s="92" t="str">
        <f>IFERROR(__xludf.DUMMYFUNCTION("IF(B14="""", ""0"", FILTER('Меню'!E:E,'Меню'!A:A=B14))"),"0")</f>
        <v>0</v>
      </c>
      <c r="B14" s="93" t="str">
        <f>'Основа'!B22</f>
        <v/>
      </c>
      <c r="C14" s="94" t="str">
        <f>IFERROR(__xludf.DUMMYFUNCTION("IF(B14="""", ""0"", FILTER('Меню'!B:B,'Меню'!A:A=B14))"),"0")</f>
        <v>0</v>
      </c>
      <c r="D14" s="19" t="str">
        <f>'Основа'!C22</f>
        <v/>
      </c>
      <c r="E14" s="94" t="str">
        <f>IFERROR(__xludf.DUMMYFUNCTION("IF(D14="""", ""0"", FILTER('Борты'!B:B,'Борты'!A:A=D14))"),"0")</f>
        <v>0</v>
      </c>
      <c r="F14" s="19" t="str">
        <f>'Основа'!D22</f>
        <v/>
      </c>
      <c r="G14" s="95" t="str">
        <f>IFERROR(__xludf.DUMMYFUNCTION("IF(F14="""", ""0"", FILTER('Допы'!B:B,'Допы'!A:A=F14)*FILTER('порции'!B:B,'порции'!A:A='Основа'!E22))"),"0")</f>
        <v>0</v>
      </c>
      <c r="H14" s="95" t="str">
        <f>IFERROR(__xludf.DUMMYFUNCTION("IF(F14="""", ""0"", FILTER('Допы'!C:C,'Допы'!A:A=F14)*FILTER('порции'!B:B,'порции'!A:A='Основа'!E22))"),"0")</f>
        <v>0</v>
      </c>
      <c r="I14" s="96" t="str">
        <f>'Основа'!F22</f>
        <v/>
      </c>
      <c r="J14" s="92" t="str">
        <f>IFERROR(__xludf.DUMMYFUNCTION("IF(I14="""", ""0"", FILTER('Допы'!B:B,'Допы'!A:A=I14)*FILTER('порции'!B:B,'порции'!A:A='Основа'!G22))"),"0")</f>
        <v>0</v>
      </c>
      <c r="K14" s="95" t="str">
        <f>IFERROR(__xludf.DUMMYFUNCTION("IF(I14="""", ""0"", FILTER('Допы'!C:C,'Допы'!A:A=I14)*FILTER('порции'!B:B,'порции'!A:A='Основа'!E22))"),"0")</f>
        <v>0</v>
      </c>
      <c r="L14" s="96" t="str">
        <f>'Основа'!H22</f>
        <v/>
      </c>
      <c r="M14" s="92" t="str">
        <f>IFERROR(__xludf.DUMMYFUNCTION("IF(L14="""", ""0"", FILTER('Допы'!B:B,'Допы'!A:A=L14)*FILTER('порции'!B:B,'порции'!A:A='Основа'!I22))"),"0")</f>
        <v>0</v>
      </c>
      <c r="N14" s="95" t="str">
        <f>IFERROR(__xludf.DUMMYFUNCTION("IF(L14="""", ""0"", FILTER('Допы'!C:C,'Допы'!A:A=L14)*FILTER('порции'!B:B,'порции'!A:A='Основа'!E22))"),"0")</f>
        <v>0</v>
      </c>
      <c r="O14" s="96" t="str">
        <f>'Основа'!J22</f>
        <v/>
      </c>
      <c r="P14" s="92" t="str">
        <f>IFERROR(__xludf.DUMMYFUNCTION("IF(O14="""", ""0"", FILTER('Допы'!B:B,'Допы'!A:A=O14)*FILTER('порции'!B:B,'порции'!A:A='Основа'!K22))"),"0")</f>
        <v>0</v>
      </c>
      <c r="Q14" s="95" t="str">
        <f>IFERROR(__xludf.DUMMYFUNCTION("IF(O14="""", ""0"", FILTER('Допы'!C:C,'Допы'!A:A=O14)*FILTER('порции'!B:B,'порции'!A:A='Основа'!E22))"),"0")</f>
        <v>0</v>
      </c>
      <c r="R14" s="96" t="str">
        <f>'Основа'!L22</f>
        <v/>
      </c>
      <c r="S14" s="92" t="str">
        <f>IFERROR(__xludf.DUMMYFUNCTION("IF(R14="""", ""0"", FILTER('Допы'!B:B,'Допы'!A:A=R14)*FILTER('порции'!B:B,'порции'!A:A='Основа'!M22))"),"0")</f>
        <v>0</v>
      </c>
      <c r="T14" s="95" t="str">
        <f>IFERROR(__xludf.DUMMYFUNCTION("IF(R14="""", ""0"", FILTER('Допы'!C:C,'Допы'!A:A=R14)*FILTER('порции'!B:B,'порции'!A:A='Основа'!E22))"),"0")</f>
        <v>0</v>
      </c>
      <c r="U14" s="19" t="str">
        <f>'Основа'!N22</f>
        <v/>
      </c>
      <c r="V14" s="92" t="str">
        <f>IFERROR(__xludf.DUMMYFUNCTION("IF(U14="""", ""0"", 'двойное мясо'!B13*FILTER('порции'!B:B,'порции'!A:A='Основа'!O22))"),"0")</f>
        <v>0</v>
      </c>
      <c r="W14" s="92" t="str">
        <f>IFERROR(__xludf.DUMMYFUNCTION("IF(B14="""", ""0"", FILTER('Меню'!C:C,'Меню'!A:A=B14))"),"0")</f>
        <v>0</v>
      </c>
      <c r="X14" s="94" t="str">
        <f>IFERROR(__xludf.DUMMYFUNCTION("IF(D14="""", ""0"", FILTER('Борты'!C:C,'Борты'!A:A=D14))"),"0")</f>
        <v>0</v>
      </c>
      <c r="Y14" s="92" t="str">
        <f>IFERROR(__xludf.DUMMYFUNCTION("IF(U14="""", ""0"", 'двойное мясо'!C13*FILTER('порции'!B:B,'порции'!A:A='Основа'!O22))"),"0")</f>
        <v>0</v>
      </c>
      <c r="Z14" s="92" t="str">
        <f>IFERROR(__xludf.DUMMYFUNCTION("IF(B14="""", ""0"", FILTER('Меню'!G:G,'Меню'!A:A=B14))"),"0")</f>
        <v>0</v>
      </c>
      <c r="AA14" s="92" t="str">
        <f>IFERROR(__xludf.DUMMYFUNCTION("IF(U14="""", ""0"", 'двойное мясо'!D13*FILTER('порции'!B:B,'порции'!A:A='Основа'!O22))"),"0")</f>
        <v>0</v>
      </c>
    </row>
    <row r="15">
      <c r="A15" s="92" t="str">
        <f>IFERROR(__xludf.DUMMYFUNCTION("IF(B15="""", ""0"", FILTER('Меню'!E:E,'Меню'!A:A=B15))"),"0")</f>
        <v>0</v>
      </c>
      <c r="B15" s="93" t="str">
        <f>'Основа'!B23</f>
        <v/>
      </c>
      <c r="C15" s="94" t="str">
        <f>IFERROR(__xludf.DUMMYFUNCTION("IF(B15="""", ""0"", FILTER('Меню'!B:B,'Меню'!A:A=B15))"),"0")</f>
        <v>0</v>
      </c>
      <c r="D15" s="19" t="str">
        <f>'Основа'!C23</f>
        <v/>
      </c>
      <c r="E15" s="94" t="str">
        <f>IFERROR(__xludf.DUMMYFUNCTION("IF(D15="""", ""0"", FILTER('Борты'!B:B,'Борты'!A:A=D15))"),"0")</f>
        <v>0</v>
      </c>
      <c r="F15" s="19" t="str">
        <f>'Основа'!D23</f>
        <v/>
      </c>
      <c r="G15" s="95" t="str">
        <f>IFERROR(__xludf.DUMMYFUNCTION("IF(F15="""", ""0"", FILTER('Допы'!B:B,'Допы'!A:A=F15)*FILTER('порции'!B:B,'порции'!A:A='Основа'!E23))"),"0")</f>
        <v>0</v>
      </c>
      <c r="H15" s="95" t="str">
        <f>IFERROR(__xludf.DUMMYFUNCTION("IF(F15="""", ""0"", FILTER('Допы'!C:C,'Допы'!A:A=F15)*FILTER('порции'!B:B,'порции'!A:A='Основа'!E23))"),"0")</f>
        <v>0</v>
      </c>
      <c r="I15" s="96" t="str">
        <f>'Основа'!F23</f>
        <v/>
      </c>
      <c r="J15" s="92" t="str">
        <f>IFERROR(__xludf.DUMMYFUNCTION("IF(I15="""", ""0"", FILTER('Допы'!B:B,'Допы'!A:A=I15)*FILTER('порции'!B:B,'порции'!A:A='Основа'!G23))"),"0")</f>
        <v>0</v>
      </c>
      <c r="K15" s="95" t="str">
        <f>IFERROR(__xludf.DUMMYFUNCTION("IF(I15="""", ""0"", FILTER('Допы'!C:C,'Допы'!A:A=I15)*FILTER('порции'!B:B,'порции'!A:A='Основа'!E23))"),"0")</f>
        <v>0</v>
      </c>
      <c r="L15" s="96" t="str">
        <f>'Основа'!H23</f>
        <v/>
      </c>
      <c r="M15" s="92" t="str">
        <f>IFERROR(__xludf.DUMMYFUNCTION("IF(L15="""", ""0"", FILTER('Допы'!B:B,'Допы'!A:A=L15)*FILTER('порции'!B:B,'порции'!A:A='Основа'!I23))"),"0")</f>
        <v>0</v>
      </c>
      <c r="N15" s="95" t="str">
        <f>IFERROR(__xludf.DUMMYFUNCTION("IF(L15="""", ""0"", FILTER('Допы'!C:C,'Допы'!A:A=L15)*FILTER('порции'!B:B,'порции'!A:A='Основа'!E23))"),"0")</f>
        <v>0</v>
      </c>
      <c r="O15" s="96" t="str">
        <f>'Основа'!J23</f>
        <v/>
      </c>
      <c r="P15" s="92" t="str">
        <f>IFERROR(__xludf.DUMMYFUNCTION("IF(O15="""", ""0"", FILTER('Допы'!B:B,'Допы'!A:A=O15)*FILTER('порции'!B:B,'порции'!A:A='Основа'!K23))"),"0")</f>
        <v>0</v>
      </c>
      <c r="Q15" s="95" t="str">
        <f>IFERROR(__xludf.DUMMYFUNCTION("IF(O15="""", ""0"", FILTER('Допы'!C:C,'Допы'!A:A=O15)*FILTER('порции'!B:B,'порции'!A:A='Основа'!E23))"),"0")</f>
        <v>0</v>
      </c>
      <c r="R15" s="96" t="str">
        <f>'Основа'!L23</f>
        <v/>
      </c>
      <c r="S15" s="92" t="str">
        <f>IFERROR(__xludf.DUMMYFUNCTION("IF(R15="""", ""0"", FILTER('Допы'!B:B,'Допы'!A:A=R15)*FILTER('порции'!B:B,'порции'!A:A='Основа'!M23))"),"0")</f>
        <v>0</v>
      </c>
      <c r="T15" s="95" t="str">
        <f>IFERROR(__xludf.DUMMYFUNCTION("IF(R15="""", ""0"", FILTER('Допы'!C:C,'Допы'!A:A=R15)*FILTER('порции'!B:B,'порции'!A:A='Основа'!E23))"),"0")</f>
        <v>0</v>
      </c>
      <c r="U15" s="19" t="str">
        <f>'Основа'!N23</f>
        <v/>
      </c>
      <c r="V15" s="92" t="str">
        <f>IFERROR(__xludf.DUMMYFUNCTION("IF(U15="""", ""0"", 'двойное мясо'!B14*FILTER('порции'!B:B,'порции'!A:A='Основа'!O23))"),"0")</f>
        <v>0</v>
      </c>
      <c r="W15" s="92" t="str">
        <f>IFERROR(__xludf.DUMMYFUNCTION("IF(B15="""", ""0"", FILTER('Меню'!C:C,'Меню'!A:A=B15))"),"0")</f>
        <v>0</v>
      </c>
      <c r="X15" s="94" t="str">
        <f>IFERROR(__xludf.DUMMYFUNCTION("IF(D15="""", ""0"", FILTER('Борты'!C:C,'Борты'!A:A=D15))"),"0")</f>
        <v>0</v>
      </c>
      <c r="Y15" s="92" t="str">
        <f>IFERROR(__xludf.DUMMYFUNCTION("IF(U15="""", ""0"", 'двойное мясо'!C14*FILTER('порции'!B:B,'порции'!A:A='Основа'!O23))"),"0")</f>
        <v>0</v>
      </c>
      <c r="Z15" s="92" t="str">
        <f>IFERROR(__xludf.DUMMYFUNCTION("IF(B15="""", ""0"", FILTER('Меню'!G:G,'Меню'!A:A=B15))"),"0")</f>
        <v>0</v>
      </c>
      <c r="AA15" s="92" t="str">
        <f>IFERROR(__xludf.DUMMYFUNCTION("IF(U15="""", ""0"", 'двойное мясо'!D14*FILTER('порции'!B:B,'порции'!A:A='Основа'!O23))"),"0")</f>
        <v>0</v>
      </c>
    </row>
    <row r="16">
      <c r="A16" s="92" t="str">
        <f>IFERROR(__xludf.DUMMYFUNCTION("IF(B16="""", ""0"", FILTER('Меню'!E:E,'Меню'!A:A=B16))"),"0")</f>
        <v>0</v>
      </c>
      <c r="B16" s="93" t="str">
        <f>'Основа'!B24</f>
        <v/>
      </c>
      <c r="C16" s="94" t="str">
        <f>IFERROR(__xludf.DUMMYFUNCTION("IF(B16="""", ""0"", FILTER('Меню'!B:B,'Меню'!A:A=B16))"),"0")</f>
        <v>0</v>
      </c>
      <c r="D16" s="19" t="str">
        <f>'Основа'!C24</f>
        <v/>
      </c>
      <c r="E16" s="94" t="str">
        <f>IFERROR(__xludf.DUMMYFUNCTION("IF(D16="""", ""0"", FILTER('Борты'!B:B,'Борты'!A:A=D16))"),"0")</f>
        <v>0</v>
      </c>
      <c r="F16" s="19" t="str">
        <f>'Основа'!D24</f>
        <v/>
      </c>
      <c r="G16" s="95" t="str">
        <f>IFERROR(__xludf.DUMMYFUNCTION("IF(F16="""", ""0"", FILTER('Допы'!B:B,'Допы'!A:A=F16)*FILTER('порции'!B:B,'порции'!A:A='Основа'!E24))"),"0")</f>
        <v>0</v>
      </c>
      <c r="H16" s="95" t="str">
        <f>IFERROR(__xludf.DUMMYFUNCTION("IF(F16="""", ""0"", FILTER('Допы'!C:C,'Допы'!A:A=F16)*FILTER('порции'!B:B,'порции'!A:A='Основа'!E24))"),"0")</f>
        <v>0</v>
      </c>
      <c r="I16" s="96" t="str">
        <f>'Основа'!F24</f>
        <v/>
      </c>
      <c r="J16" s="92" t="str">
        <f>IFERROR(__xludf.DUMMYFUNCTION("IF(I16="""", ""0"", FILTER('Допы'!B:B,'Допы'!A:A=I16)*FILTER('порции'!B:B,'порции'!A:A='Основа'!G24))"),"0")</f>
        <v>0</v>
      </c>
      <c r="K16" s="95" t="str">
        <f>IFERROR(__xludf.DUMMYFUNCTION("IF(I16="""", ""0"", FILTER('Допы'!C:C,'Допы'!A:A=I16)*FILTER('порции'!B:B,'порции'!A:A='Основа'!E24))"),"0")</f>
        <v>0</v>
      </c>
      <c r="L16" s="96" t="str">
        <f>'Основа'!H24</f>
        <v/>
      </c>
      <c r="M16" s="92" t="str">
        <f>IFERROR(__xludf.DUMMYFUNCTION("IF(L16="""", ""0"", FILTER('Допы'!B:B,'Допы'!A:A=L16)*FILTER('порции'!B:B,'порции'!A:A='Основа'!I24))"),"0")</f>
        <v>0</v>
      </c>
      <c r="N16" s="95" t="str">
        <f>IFERROR(__xludf.DUMMYFUNCTION("IF(L16="""", ""0"", FILTER('Допы'!C:C,'Допы'!A:A=L16)*FILTER('порции'!B:B,'порции'!A:A='Основа'!E24))"),"0")</f>
        <v>0</v>
      </c>
      <c r="O16" s="96" t="str">
        <f>'Основа'!J24</f>
        <v/>
      </c>
      <c r="P16" s="92" t="str">
        <f>IFERROR(__xludf.DUMMYFUNCTION("IF(O16="""", ""0"", FILTER('Допы'!B:B,'Допы'!A:A=O16)*FILTER('порции'!B:B,'порции'!A:A='Основа'!K24))"),"0")</f>
        <v>0</v>
      </c>
      <c r="Q16" s="95" t="str">
        <f>IFERROR(__xludf.DUMMYFUNCTION("IF(O16="""", ""0"", FILTER('Допы'!C:C,'Допы'!A:A=O16)*FILTER('порции'!B:B,'порции'!A:A='Основа'!E24))"),"0")</f>
        <v>0</v>
      </c>
      <c r="R16" s="96" t="str">
        <f>'Основа'!L24</f>
        <v/>
      </c>
      <c r="S16" s="92" t="str">
        <f>IFERROR(__xludf.DUMMYFUNCTION("IF(R16="""", ""0"", FILTER('Допы'!B:B,'Допы'!A:A=R16)*FILTER('порции'!B:B,'порции'!A:A='Основа'!M24))"),"0")</f>
        <v>0</v>
      </c>
      <c r="T16" s="95" t="str">
        <f>IFERROR(__xludf.DUMMYFUNCTION("IF(R16="""", ""0"", FILTER('Допы'!C:C,'Допы'!A:A=R16)*FILTER('порции'!B:B,'порции'!A:A='Основа'!E24))"),"0")</f>
        <v>0</v>
      </c>
      <c r="U16" s="19" t="str">
        <f>'Основа'!N24</f>
        <v/>
      </c>
      <c r="V16" s="92" t="str">
        <f>IFERROR(__xludf.DUMMYFUNCTION("IF(U16="""", ""0"", 'двойное мясо'!B15*FILTER('порции'!B:B,'порции'!A:A='Основа'!O24))"),"0")</f>
        <v>0</v>
      </c>
      <c r="W16" s="92" t="str">
        <f>IFERROR(__xludf.DUMMYFUNCTION("IF(B16="""", ""0"", FILTER('Меню'!C:C,'Меню'!A:A=B16))"),"0")</f>
        <v>0</v>
      </c>
      <c r="X16" s="94" t="str">
        <f>IFERROR(__xludf.DUMMYFUNCTION("IF(D16="""", ""0"", FILTER('Борты'!C:C,'Борты'!A:A=D16))"),"0")</f>
        <v>0</v>
      </c>
      <c r="Y16" s="92" t="str">
        <f>IFERROR(__xludf.DUMMYFUNCTION("IF(U16="""", ""0"", 'двойное мясо'!C15*FILTER('порции'!B:B,'порции'!A:A='Основа'!O24))"),"0")</f>
        <v>0</v>
      </c>
      <c r="Z16" s="92" t="str">
        <f>IFERROR(__xludf.DUMMYFUNCTION("IF(B16="""", ""0"", FILTER('Меню'!G:G,'Меню'!A:A=B16))"),"0")</f>
        <v>0</v>
      </c>
      <c r="AA16" s="92" t="str">
        <f>IFERROR(__xludf.DUMMYFUNCTION("IF(U16="""", ""0"", 'двойное мясо'!D15*FILTER('порции'!B:B,'порции'!A:A='Основа'!O24))"),"0")</f>
        <v>0</v>
      </c>
    </row>
    <row r="17">
      <c r="A17" s="92" t="str">
        <f>IFERROR(__xludf.DUMMYFUNCTION("IF(B17="""", ""0"", FILTER('Меню'!E:E,'Меню'!A:A=B17))"),"0")</f>
        <v>0</v>
      </c>
      <c r="B17" s="93" t="str">
        <f>'Основа'!B25</f>
        <v/>
      </c>
      <c r="C17" s="94" t="str">
        <f>IFERROR(__xludf.DUMMYFUNCTION("IF(B17="""", ""0"", FILTER('Меню'!B:B,'Меню'!A:A=B17))"),"0")</f>
        <v>0</v>
      </c>
      <c r="D17" s="19" t="str">
        <f>'Основа'!C25</f>
        <v/>
      </c>
      <c r="E17" s="94" t="str">
        <f>IFERROR(__xludf.DUMMYFUNCTION("IF(D17="""", ""0"", FILTER('Борты'!B:B,'Борты'!A:A=D17))"),"0")</f>
        <v>0</v>
      </c>
      <c r="F17" s="19" t="str">
        <f>'Основа'!D25</f>
        <v/>
      </c>
      <c r="G17" s="95" t="str">
        <f>IFERROR(__xludf.DUMMYFUNCTION("IF(F17="""", ""0"", FILTER('Допы'!B:B,'Допы'!A:A=F17)*FILTER('порции'!B:B,'порции'!A:A='Основа'!E25))"),"0")</f>
        <v>0</v>
      </c>
      <c r="H17" s="95" t="str">
        <f>IFERROR(__xludf.DUMMYFUNCTION("IF(F17="""", ""0"", FILTER('Допы'!C:C,'Допы'!A:A=F17)*FILTER('порции'!B:B,'порции'!A:A='Основа'!E25))"),"0")</f>
        <v>0</v>
      </c>
      <c r="I17" s="96" t="str">
        <f>'Основа'!F25</f>
        <v/>
      </c>
      <c r="J17" s="92" t="str">
        <f>IFERROR(__xludf.DUMMYFUNCTION("IF(I17="""", ""0"", FILTER('Допы'!B:B,'Допы'!A:A=I17)*FILTER('порции'!B:B,'порции'!A:A='Основа'!G25))"),"0")</f>
        <v>0</v>
      </c>
      <c r="K17" s="95" t="str">
        <f>IFERROR(__xludf.DUMMYFUNCTION("IF(I17="""", ""0"", FILTER('Допы'!C:C,'Допы'!A:A=I17)*FILTER('порции'!B:B,'порции'!A:A='Основа'!E25))"),"0")</f>
        <v>0</v>
      </c>
      <c r="L17" s="96" t="str">
        <f>'Основа'!H25</f>
        <v/>
      </c>
      <c r="M17" s="92" t="str">
        <f>IFERROR(__xludf.DUMMYFUNCTION("IF(L17="""", ""0"", FILTER('Допы'!B:B,'Допы'!A:A=L17)*FILTER('порции'!B:B,'порции'!A:A='Основа'!I25))"),"0")</f>
        <v>0</v>
      </c>
      <c r="N17" s="95" t="str">
        <f>IFERROR(__xludf.DUMMYFUNCTION("IF(L17="""", ""0"", FILTER('Допы'!C:C,'Допы'!A:A=L17)*FILTER('порции'!B:B,'порции'!A:A='Основа'!E25))"),"0")</f>
        <v>0</v>
      </c>
      <c r="O17" s="96" t="str">
        <f>'Основа'!J25</f>
        <v/>
      </c>
      <c r="P17" s="92" t="str">
        <f>IFERROR(__xludf.DUMMYFUNCTION("IF(O17="""", ""0"", FILTER('Допы'!B:B,'Допы'!A:A=O17)*FILTER('порции'!B:B,'порции'!A:A='Основа'!K25))"),"0")</f>
        <v>0</v>
      </c>
      <c r="Q17" s="95" t="str">
        <f>IFERROR(__xludf.DUMMYFUNCTION("IF(O17="""", ""0"", FILTER('Допы'!C:C,'Допы'!A:A=O17)*FILTER('порции'!B:B,'порции'!A:A='Основа'!E25))"),"0")</f>
        <v>0</v>
      </c>
      <c r="R17" s="96" t="str">
        <f>'Основа'!L25</f>
        <v/>
      </c>
      <c r="S17" s="92" t="str">
        <f>IFERROR(__xludf.DUMMYFUNCTION("IF(R17="""", ""0"", FILTER('Допы'!B:B,'Допы'!A:A=R17)*FILTER('порции'!B:B,'порции'!A:A='Основа'!M25))"),"0")</f>
        <v>0</v>
      </c>
      <c r="T17" s="95" t="str">
        <f>IFERROR(__xludf.DUMMYFUNCTION("IF(R17="""", ""0"", FILTER('Допы'!C:C,'Допы'!A:A=R17)*FILTER('порции'!B:B,'порции'!A:A='Основа'!E25))"),"0")</f>
        <v>0</v>
      </c>
      <c r="U17" s="19" t="str">
        <f>'Основа'!N25</f>
        <v/>
      </c>
      <c r="V17" s="92" t="str">
        <f>IFERROR(__xludf.DUMMYFUNCTION("IF(U17="""", ""0"", 'двойное мясо'!B16*FILTER('порции'!B:B,'порции'!A:A='Основа'!O25))"),"0")</f>
        <v>0</v>
      </c>
      <c r="W17" s="92" t="str">
        <f>IFERROR(__xludf.DUMMYFUNCTION("IF(B17="""", ""0"", FILTER('Меню'!C:C,'Меню'!A:A=B17))"),"0")</f>
        <v>0</v>
      </c>
      <c r="X17" s="94" t="str">
        <f>IFERROR(__xludf.DUMMYFUNCTION("IF(D17="""", ""0"", FILTER('Борты'!C:C,'Борты'!A:A=D17))"),"0")</f>
        <v>0</v>
      </c>
      <c r="Y17" s="92" t="str">
        <f>IFERROR(__xludf.DUMMYFUNCTION("IF(U17="""", ""0"", 'двойное мясо'!C16*FILTER('порции'!B:B,'порции'!A:A='Основа'!O25))"),"0")</f>
        <v>0</v>
      </c>
      <c r="Z17" s="92" t="str">
        <f>IFERROR(__xludf.DUMMYFUNCTION("IF(B17="""", ""0"", FILTER('Меню'!G:G,'Меню'!A:A=B17))"),"0")</f>
        <v>0</v>
      </c>
      <c r="AA17" s="92" t="str">
        <f>IFERROR(__xludf.DUMMYFUNCTION("IF(U17="""", ""0"", 'двойное мясо'!D16*FILTER('порции'!B:B,'порции'!A:A='Основа'!O25))"),"0")</f>
        <v>0</v>
      </c>
    </row>
    <row r="18">
      <c r="A18" s="92" t="str">
        <f>IFERROR(__xludf.DUMMYFUNCTION("IF(B18="""", ""0"", FILTER('Меню'!E:E,'Меню'!A:A=B18))"),"0")</f>
        <v>0</v>
      </c>
      <c r="B18" s="93" t="str">
        <f>'Основа'!B26</f>
        <v/>
      </c>
      <c r="C18" s="94" t="str">
        <f>IFERROR(__xludf.DUMMYFUNCTION("IF(B18="""", ""0"", FILTER('Меню'!B:B,'Меню'!A:A=B18))"),"0")</f>
        <v>0</v>
      </c>
      <c r="D18" s="19" t="str">
        <f>'Основа'!C26</f>
        <v/>
      </c>
      <c r="E18" s="94" t="str">
        <f>IFERROR(__xludf.DUMMYFUNCTION("IF(D18="""", ""0"", FILTER('Борты'!B:B,'Борты'!A:A=D18))"),"0")</f>
        <v>0</v>
      </c>
      <c r="F18" s="19" t="str">
        <f>'Основа'!D26</f>
        <v/>
      </c>
      <c r="G18" s="95" t="str">
        <f>IFERROR(__xludf.DUMMYFUNCTION("IF(F18="""", ""0"", FILTER('Допы'!B:B,'Допы'!A:A=F18)*FILTER('порции'!B:B,'порции'!A:A='Основа'!E26))"),"0")</f>
        <v>0</v>
      </c>
      <c r="H18" s="95" t="str">
        <f>IFERROR(__xludf.DUMMYFUNCTION("IF(F18="""", ""0"", FILTER('Допы'!C:C,'Допы'!A:A=F18)*FILTER('порции'!B:B,'порции'!A:A='Основа'!E26))"),"0")</f>
        <v>0</v>
      </c>
      <c r="I18" s="96" t="str">
        <f>'Основа'!F26</f>
        <v/>
      </c>
      <c r="J18" s="92" t="str">
        <f>IFERROR(__xludf.DUMMYFUNCTION("IF(I18="""", ""0"", FILTER('Допы'!B:B,'Допы'!A:A=I18)*FILTER('порции'!B:B,'порции'!A:A='Основа'!G26))"),"0")</f>
        <v>0</v>
      </c>
      <c r="K18" s="95" t="str">
        <f>IFERROR(__xludf.DUMMYFUNCTION("IF(I18="""", ""0"", FILTER('Допы'!C:C,'Допы'!A:A=I18)*FILTER('порции'!B:B,'порции'!A:A='Основа'!E26))"),"0")</f>
        <v>0</v>
      </c>
      <c r="L18" s="96" t="str">
        <f>'Основа'!H26</f>
        <v/>
      </c>
      <c r="M18" s="92" t="str">
        <f>IFERROR(__xludf.DUMMYFUNCTION("IF(L18="""", ""0"", FILTER('Допы'!B:B,'Допы'!A:A=L18)*FILTER('порции'!B:B,'порции'!A:A='Основа'!I26))"),"0")</f>
        <v>0</v>
      </c>
      <c r="N18" s="95" t="str">
        <f>IFERROR(__xludf.DUMMYFUNCTION("IF(L18="""", ""0"", FILTER('Допы'!C:C,'Допы'!A:A=L18)*FILTER('порции'!B:B,'порции'!A:A='Основа'!E26))"),"0")</f>
        <v>0</v>
      </c>
      <c r="O18" s="96" t="str">
        <f>'Основа'!J26</f>
        <v/>
      </c>
      <c r="P18" s="92" t="str">
        <f>IFERROR(__xludf.DUMMYFUNCTION("IF(O18="""", ""0"", FILTER('Допы'!B:B,'Допы'!A:A=O18)*FILTER('порции'!B:B,'порции'!A:A='Основа'!K26))"),"0")</f>
        <v>0</v>
      </c>
      <c r="Q18" s="95" t="str">
        <f>IFERROR(__xludf.DUMMYFUNCTION("IF(O18="""", ""0"", FILTER('Допы'!C:C,'Допы'!A:A=O18)*FILTER('порции'!B:B,'порции'!A:A='Основа'!E26))"),"0")</f>
        <v>0</v>
      </c>
      <c r="R18" s="96" t="str">
        <f>'Основа'!L26</f>
        <v/>
      </c>
      <c r="S18" s="92" t="str">
        <f>IFERROR(__xludf.DUMMYFUNCTION("IF(R18="""", ""0"", FILTER('Допы'!B:B,'Допы'!A:A=R18)*FILTER('порции'!B:B,'порции'!A:A='Основа'!M26))"),"0")</f>
        <v>0</v>
      </c>
      <c r="T18" s="95" t="str">
        <f>IFERROR(__xludf.DUMMYFUNCTION("IF(R18="""", ""0"", FILTER('Допы'!C:C,'Допы'!A:A=R18)*FILTER('порции'!B:B,'порции'!A:A='Основа'!E26))"),"0")</f>
        <v>0</v>
      </c>
      <c r="U18" s="19" t="str">
        <f>'Основа'!N26</f>
        <v/>
      </c>
      <c r="V18" s="92" t="str">
        <f>IFERROR(__xludf.DUMMYFUNCTION("IF(U18="""", ""0"", 'двойное мясо'!B17*FILTER('порции'!B:B,'порции'!A:A='Основа'!O26))"),"0")</f>
        <v>0</v>
      </c>
      <c r="W18" s="92" t="str">
        <f>IFERROR(__xludf.DUMMYFUNCTION("IF(B18="""", ""0"", FILTER('Меню'!C:C,'Меню'!A:A=B18))"),"0")</f>
        <v>0</v>
      </c>
      <c r="X18" s="94" t="str">
        <f>IFERROR(__xludf.DUMMYFUNCTION("IF(D18="""", ""0"", FILTER('Борты'!C:C,'Борты'!A:A=D18))"),"0")</f>
        <v>0</v>
      </c>
      <c r="Y18" s="92" t="str">
        <f>IFERROR(__xludf.DUMMYFUNCTION("IF(U18="""", ""0"", 'двойное мясо'!C17*FILTER('порции'!B:B,'порции'!A:A='Основа'!O26))"),"0")</f>
        <v>0</v>
      </c>
      <c r="Z18" s="92" t="str">
        <f>IFERROR(__xludf.DUMMYFUNCTION("IF(B18="""", ""0"", FILTER('Меню'!G:G,'Меню'!A:A=B18))"),"0")</f>
        <v>0</v>
      </c>
      <c r="AA18" s="92" t="str">
        <f>IFERROR(__xludf.DUMMYFUNCTION("IF(U18="""", ""0"", 'двойное мясо'!D17*FILTER('порции'!B:B,'порции'!A:A='Основа'!O26))"),"0")</f>
        <v>0</v>
      </c>
    </row>
    <row r="19">
      <c r="A19" s="92" t="str">
        <f>IFERROR(__xludf.DUMMYFUNCTION("IF(B19="""", ""0"", FILTER('Меню'!E:E,'Меню'!A:A=B19))"),"0")</f>
        <v>0</v>
      </c>
      <c r="B19" s="93" t="str">
        <f>'Основа'!B27</f>
        <v/>
      </c>
      <c r="C19" s="94" t="str">
        <f>IFERROR(__xludf.DUMMYFUNCTION("IF(B19="""", ""0"", FILTER('Меню'!B:B,'Меню'!A:A=B19))"),"0")</f>
        <v>0</v>
      </c>
      <c r="D19" s="19" t="str">
        <f>'Основа'!C27</f>
        <v/>
      </c>
      <c r="E19" s="94" t="str">
        <f>IFERROR(__xludf.DUMMYFUNCTION("IF(D19="""", ""0"", FILTER('Борты'!B:B,'Борты'!A:A=D19))"),"0")</f>
        <v>0</v>
      </c>
      <c r="F19" s="19" t="str">
        <f>'Основа'!D27</f>
        <v/>
      </c>
      <c r="G19" s="95" t="str">
        <f>IFERROR(__xludf.DUMMYFUNCTION("IF(F19="""", ""0"", FILTER('Допы'!B:B,'Допы'!A:A=F19)*FILTER('порции'!B:B,'порции'!A:A='Основа'!E27))"),"0")</f>
        <v>0</v>
      </c>
      <c r="H19" s="95" t="str">
        <f>IFERROR(__xludf.DUMMYFUNCTION("IF(F19="""", ""0"", FILTER('Допы'!C:C,'Допы'!A:A=F19)*FILTER('порции'!B:B,'порции'!A:A='Основа'!E27))"),"0")</f>
        <v>0</v>
      </c>
      <c r="I19" s="96" t="str">
        <f>'Основа'!F27</f>
        <v/>
      </c>
      <c r="J19" s="92" t="str">
        <f>IFERROR(__xludf.DUMMYFUNCTION("IF(I19="""", ""0"", FILTER('Допы'!B:B,'Допы'!A:A=I19)*FILTER('порции'!B:B,'порции'!A:A='Основа'!G27))"),"0")</f>
        <v>0</v>
      </c>
      <c r="K19" s="95" t="str">
        <f>IFERROR(__xludf.DUMMYFUNCTION("IF(I19="""", ""0"", FILTER('Допы'!C:C,'Допы'!A:A=I19)*FILTER('порции'!B:B,'порции'!A:A='Основа'!E27))"),"0")</f>
        <v>0</v>
      </c>
      <c r="L19" s="96" t="str">
        <f>'Основа'!H27</f>
        <v/>
      </c>
      <c r="M19" s="92" t="str">
        <f>IFERROR(__xludf.DUMMYFUNCTION("IF(L19="""", ""0"", FILTER('Допы'!B:B,'Допы'!A:A=L19)*FILTER('порции'!B:B,'порции'!A:A='Основа'!I27))"),"0")</f>
        <v>0</v>
      </c>
      <c r="N19" s="95" t="str">
        <f>IFERROR(__xludf.DUMMYFUNCTION("IF(L19="""", ""0"", FILTER('Допы'!C:C,'Допы'!A:A=L19)*FILTER('порции'!B:B,'порции'!A:A='Основа'!E27))"),"0")</f>
        <v>0</v>
      </c>
      <c r="O19" s="96" t="str">
        <f>'Основа'!J27</f>
        <v/>
      </c>
      <c r="P19" s="92" t="str">
        <f>IFERROR(__xludf.DUMMYFUNCTION("IF(O19="""", ""0"", FILTER('Допы'!B:B,'Допы'!A:A=O19)*FILTER('порции'!B:B,'порции'!A:A='Основа'!K27))"),"0")</f>
        <v>0</v>
      </c>
      <c r="Q19" s="95" t="str">
        <f>IFERROR(__xludf.DUMMYFUNCTION("IF(O19="""", ""0"", FILTER('Допы'!C:C,'Допы'!A:A=O19)*FILTER('порции'!B:B,'порции'!A:A='Основа'!E27))"),"0")</f>
        <v>0</v>
      </c>
      <c r="R19" s="96" t="str">
        <f>'Основа'!L27</f>
        <v/>
      </c>
      <c r="S19" s="92" t="str">
        <f>IFERROR(__xludf.DUMMYFUNCTION("IF(R19="""", ""0"", FILTER('Допы'!B:B,'Допы'!A:A=R19)*FILTER('порции'!B:B,'порции'!A:A='Основа'!M27))"),"0")</f>
        <v>0</v>
      </c>
      <c r="T19" s="95" t="str">
        <f>IFERROR(__xludf.DUMMYFUNCTION("IF(R19="""", ""0"", FILTER('Допы'!C:C,'Допы'!A:A=R19)*FILTER('порции'!B:B,'порции'!A:A='Основа'!E27))"),"0")</f>
        <v>0</v>
      </c>
      <c r="U19" s="19" t="str">
        <f>'Основа'!N27</f>
        <v/>
      </c>
      <c r="V19" s="92" t="str">
        <f>IFERROR(__xludf.DUMMYFUNCTION("IF(U19="""", ""0"", 'двойное мясо'!B18*FILTER('порции'!B:B,'порции'!A:A='Основа'!O27))"),"0")</f>
        <v>0</v>
      </c>
      <c r="W19" s="92" t="str">
        <f>IFERROR(__xludf.DUMMYFUNCTION("IF(B19="""", ""0"", FILTER('Меню'!C:C,'Меню'!A:A=B19))"),"0")</f>
        <v>0</v>
      </c>
      <c r="X19" s="94" t="str">
        <f>IFERROR(__xludf.DUMMYFUNCTION("IF(D19="""", ""0"", FILTER('Борты'!C:C,'Борты'!A:A=D19))"),"0")</f>
        <v>0</v>
      </c>
      <c r="Y19" s="92" t="str">
        <f>IFERROR(__xludf.DUMMYFUNCTION("IF(U19="""", ""0"", 'двойное мясо'!C18*FILTER('порции'!B:B,'порции'!A:A='Основа'!O27))"),"0")</f>
        <v>0</v>
      </c>
      <c r="Z19" s="92" t="str">
        <f>IFERROR(__xludf.DUMMYFUNCTION("IF(B19="""", ""0"", FILTER('Меню'!G:G,'Меню'!A:A=B19))"),"0")</f>
        <v>0</v>
      </c>
      <c r="AA19" s="92" t="str">
        <f>IFERROR(__xludf.DUMMYFUNCTION("IF(U19="""", ""0"", 'двойное мясо'!D18*FILTER('порции'!B:B,'порции'!A:A='Основа'!O27))"),"0")</f>
        <v>0</v>
      </c>
    </row>
    <row r="20">
      <c r="A20" s="92" t="str">
        <f>IFERROR(__xludf.DUMMYFUNCTION("IF(B20="""", ""0"", FILTER('Меню'!E:E,'Меню'!A:A=B20))"),"0")</f>
        <v>0</v>
      </c>
      <c r="B20" s="93" t="str">
        <f>'Основа'!B28</f>
        <v/>
      </c>
      <c r="C20" s="94" t="str">
        <f>IFERROR(__xludf.DUMMYFUNCTION("IF(B20="""", ""0"", FILTER('Меню'!B:B,'Меню'!A:A=B20))"),"0")</f>
        <v>0</v>
      </c>
      <c r="D20" s="19" t="str">
        <f>'Основа'!C28</f>
        <v/>
      </c>
      <c r="E20" s="94" t="str">
        <f>IFERROR(__xludf.DUMMYFUNCTION("IF(D20="""", ""0"", FILTER('Борты'!B:B,'Борты'!A:A=D20))"),"0")</f>
        <v>0</v>
      </c>
      <c r="F20" s="19" t="str">
        <f>'Основа'!D28</f>
        <v/>
      </c>
      <c r="G20" s="95" t="str">
        <f>IFERROR(__xludf.DUMMYFUNCTION("IF(F20="""", ""0"", FILTER('Допы'!B:B,'Допы'!A:A=F20)*FILTER('порции'!B:B,'порции'!A:A='Основа'!E28))"),"0")</f>
        <v>0</v>
      </c>
      <c r="H20" s="95" t="str">
        <f>IFERROR(__xludf.DUMMYFUNCTION("IF(F20="""", ""0"", FILTER('Допы'!C:C,'Допы'!A:A=F20)*FILTER('порции'!B:B,'порции'!A:A='Основа'!E28))"),"0")</f>
        <v>0</v>
      </c>
      <c r="I20" s="96" t="str">
        <f>'Основа'!F28</f>
        <v/>
      </c>
      <c r="J20" s="92" t="str">
        <f>IFERROR(__xludf.DUMMYFUNCTION("IF(I20="""", ""0"", FILTER('Допы'!B:B,'Допы'!A:A=I20)*FILTER('порции'!B:B,'порции'!A:A='Основа'!G28))"),"0")</f>
        <v>0</v>
      </c>
      <c r="K20" s="95" t="str">
        <f>IFERROR(__xludf.DUMMYFUNCTION("IF(I20="""", ""0"", FILTER('Допы'!C:C,'Допы'!A:A=I20)*FILTER('порции'!B:B,'порции'!A:A='Основа'!E28))"),"0")</f>
        <v>0</v>
      </c>
      <c r="L20" s="96" t="str">
        <f>'Основа'!H28</f>
        <v/>
      </c>
      <c r="M20" s="92" t="str">
        <f>IFERROR(__xludf.DUMMYFUNCTION("IF(L20="""", ""0"", FILTER('Допы'!B:B,'Допы'!A:A=L20)*FILTER('порции'!B:B,'порции'!A:A='Основа'!I28))"),"0")</f>
        <v>0</v>
      </c>
      <c r="N20" s="95" t="str">
        <f>IFERROR(__xludf.DUMMYFUNCTION("IF(L20="""", ""0"", FILTER('Допы'!C:C,'Допы'!A:A=L20)*FILTER('порции'!B:B,'порции'!A:A='Основа'!E28))"),"0")</f>
        <v>0</v>
      </c>
      <c r="O20" s="96" t="str">
        <f>'Основа'!J28</f>
        <v/>
      </c>
      <c r="P20" s="92" t="str">
        <f>IFERROR(__xludf.DUMMYFUNCTION("IF(O20="""", ""0"", FILTER('Допы'!B:B,'Допы'!A:A=O20)*FILTER('порции'!B:B,'порции'!A:A='Основа'!K28))"),"0")</f>
        <v>0</v>
      </c>
      <c r="Q20" s="95" t="str">
        <f>IFERROR(__xludf.DUMMYFUNCTION("IF(O20="""", ""0"", FILTER('Допы'!C:C,'Допы'!A:A=O20)*FILTER('порции'!B:B,'порции'!A:A='Основа'!E28))"),"0")</f>
        <v>0</v>
      </c>
      <c r="R20" s="96" t="str">
        <f>'Основа'!L28</f>
        <v/>
      </c>
      <c r="S20" s="92" t="str">
        <f>IFERROR(__xludf.DUMMYFUNCTION("IF(R20="""", ""0"", FILTER('Допы'!B:B,'Допы'!A:A=R20)*FILTER('порции'!B:B,'порции'!A:A='Основа'!M28))"),"0")</f>
        <v>0</v>
      </c>
      <c r="T20" s="95" t="str">
        <f>IFERROR(__xludf.DUMMYFUNCTION("IF(R20="""", ""0"", FILTER('Допы'!C:C,'Допы'!A:A=R20)*FILTER('порции'!B:B,'порции'!A:A='Основа'!E28))"),"0")</f>
        <v>0</v>
      </c>
      <c r="U20" s="19" t="str">
        <f>'Основа'!N28</f>
        <v/>
      </c>
      <c r="V20" s="92" t="str">
        <f>IFERROR(__xludf.DUMMYFUNCTION("IF(U20="""", ""0"", 'двойное мясо'!B19*FILTER('порции'!B:B,'порции'!A:A='Основа'!O28))"),"0")</f>
        <v>0</v>
      </c>
      <c r="W20" s="92" t="str">
        <f>IFERROR(__xludf.DUMMYFUNCTION("IF(B20="""", ""0"", FILTER('Меню'!C:C,'Меню'!A:A=B20))"),"0")</f>
        <v>0</v>
      </c>
      <c r="X20" s="94" t="str">
        <f>IFERROR(__xludf.DUMMYFUNCTION("IF(D20="""", ""0"", FILTER('Борты'!C:C,'Борты'!A:A=D20))"),"0")</f>
        <v>0</v>
      </c>
      <c r="Y20" s="92" t="str">
        <f>IFERROR(__xludf.DUMMYFUNCTION("IF(U20="""", ""0"", 'двойное мясо'!C19*FILTER('порции'!B:B,'порции'!A:A='Основа'!O28))"),"0")</f>
        <v>0</v>
      </c>
      <c r="Z20" s="92" t="str">
        <f>IFERROR(__xludf.DUMMYFUNCTION("IF(B20="""", ""0"", FILTER('Меню'!G:G,'Меню'!A:A=B20))"),"0")</f>
        <v>0</v>
      </c>
      <c r="AA20" s="92" t="str">
        <f>IFERROR(__xludf.DUMMYFUNCTION("IF(U20="""", ""0"", 'двойное мясо'!D19*FILTER('порции'!B:B,'порции'!A:A='Основа'!O28))"),"0")</f>
        <v>0</v>
      </c>
    </row>
    <row r="21">
      <c r="A21" s="92" t="str">
        <f>IFERROR(__xludf.DUMMYFUNCTION("IF(B21="""", ""0"", FILTER('Меню'!E:E,'Меню'!A:A=B21))"),"0")</f>
        <v>0</v>
      </c>
      <c r="B21" s="93" t="str">
        <f>'Основа'!B29</f>
        <v/>
      </c>
      <c r="C21" s="94" t="str">
        <f>IFERROR(__xludf.DUMMYFUNCTION("IF(B21="""", ""0"", FILTER('Меню'!B:B,'Меню'!A:A=B21))"),"0")</f>
        <v>0</v>
      </c>
      <c r="D21" s="19" t="str">
        <f>'Основа'!C29</f>
        <v/>
      </c>
      <c r="E21" s="94" t="str">
        <f>IFERROR(__xludf.DUMMYFUNCTION("IF(D21="""", ""0"", FILTER('Борты'!B:B,'Борты'!A:A=D21))"),"0")</f>
        <v>0</v>
      </c>
      <c r="F21" s="19" t="str">
        <f>'Основа'!D29</f>
        <v/>
      </c>
      <c r="G21" s="95" t="str">
        <f>IFERROR(__xludf.DUMMYFUNCTION("IF(F21="""", ""0"", FILTER('Допы'!B:B,'Допы'!A:A=F21)*FILTER('порции'!B:B,'порции'!A:A='Основа'!E29))"),"0")</f>
        <v>0</v>
      </c>
      <c r="H21" s="95" t="str">
        <f>IFERROR(__xludf.DUMMYFUNCTION("IF(F21="""", ""0"", FILTER('Допы'!C:C,'Допы'!A:A=F21)*FILTER('порции'!B:B,'порции'!A:A='Основа'!E29))"),"0")</f>
        <v>0</v>
      </c>
      <c r="I21" s="96" t="str">
        <f>'Основа'!F29</f>
        <v/>
      </c>
      <c r="J21" s="92" t="str">
        <f>IFERROR(__xludf.DUMMYFUNCTION("IF(I21="""", ""0"", FILTER('Допы'!B:B,'Допы'!A:A=I21)*FILTER('порции'!B:B,'порции'!A:A='Основа'!G29))"),"0")</f>
        <v>0</v>
      </c>
      <c r="K21" s="95" t="str">
        <f>IFERROR(__xludf.DUMMYFUNCTION("IF(I21="""", ""0"", FILTER('Допы'!C:C,'Допы'!A:A=I21)*FILTER('порции'!B:B,'порции'!A:A='Основа'!E29))"),"0")</f>
        <v>0</v>
      </c>
      <c r="L21" s="96" t="str">
        <f>'Основа'!H29</f>
        <v/>
      </c>
      <c r="M21" s="92" t="str">
        <f>IFERROR(__xludf.DUMMYFUNCTION("IF(L21="""", ""0"", FILTER('Допы'!B:B,'Допы'!A:A=L21)*FILTER('порции'!B:B,'порции'!A:A='Основа'!I29))"),"0")</f>
        <v>0</v>
      </c>
      <c r="N21" s="95" t="str">
        <f>IFERROR(__xludf.DUMMYFUNCTION("IF(L21="""", ""0"", FILTER('Допы'!C:C,'Допы'!A:A=L21)*FILTER('порции'!B:B,'порции'!A:A='Основа'!E29))"),"0")</f>
        <v>0</v>
      </c>
      <c r="O21" s="96" t="str">
        <f>'Основа'!J29</f>
        <v/>
      </c>
      <c r="P21" s="92" t="str">
        <f>IFERROR(__xludf.DUMMYFUNCTION("IF(O21="""", ""0"", FILTER('Допы'!B:B,'Допы'!A:A=O21)*FILTER('порции'!B:B,'порции'!A:A='Основа'!K29))"),"0")</f>
        <v>0</v>
      </c>
      <c r="Q21" s="95" t="str">
        <f>IFERROR(__xludf.DUMMYFUNCTION("IF(O21="""", ""0"", FILTER('Допы'!C:C,'Допы'!A:A=O21)*FILTER('порции'!B:B,'порции'!A:A='Основа'!E29))"),"0")</f>
        <v>0</v>
      </c>
      <c r="R21" s="96" t="str">
        <f>'Основа'!L29</f>
        <v/>
      </c>
      <c r="S21" s="92" t="str">
        <f>IFERROR(__xludf.DUMMYFUNCTION("IF(R21="""", ""0"", FILTER('Допы'!B:B,'Допы'!A:A=R21)*FILTER('порции'!B:B,'порции'!A:A='Основа'!M29))"),"0")</f>
        <v>0</v>
      </c>
      <c r="T21" s="95" t="str">
        <f>IFERROR(__xludf.DUMMYFUNCTION("IF(R21="""", ""0"", FILTER('Допы'!C:C,'Допы'!A:A=R21)*FILTER('порции'!B:B,'порции'!A:A='Основа'!E29))"),"0")</f>
        <v>0</v>
      </c>
      <c r="U21" s="19" t="str">
        <f>'Основа'!N29</f>
        <v/>
      </c>
      <c r="V21" s="92" t="str">
        <f>IFERROR(__xludf.DUMMYFUNCTION("IF(U21="""", ""0"", 'двойное мясо'!B20*FILTER('порции'!B:B,'порции'!A:A='Основа'!O29))"),"0")</f>
        <v>0</v>
      </c>
      <c r="W21" s="92" t="str">
        <f>IFERROR(__xludf.DUMMYFUNCTION("IF(B21="""", ""0"", FILTER('Меню'!C:C,'Меню'!A:A=B21))"),"0")</f>
        <v>0</v>
      </c>
      <c r="X21" s="94" t="str">
        <f>IFERROR(__xludf.DUMMYFUNCTION("IF(D21="""", ""0"", FILTER('Борты'!C:C,'Борты'!A:A=D21))"),"0")</f>
        <v>0</v>
      </c>
      <c r="Y21" s="92" t="str">
        <f>IFERROR(__xludf.DUMMYFUNCTION("IF(U21="""", ""0"", 'двойное мясо'!C20*FILTER('порции'!B:B,'порции'!A:A='Основа'!O29))"),"0")</f>
        <v>0</v>
      </c>
      <c r="Z21" s="92" t="str">
        <f>IFERROR(__xludf.DUMMYFUNCTION("IF(B21="""", ""0"", FILTER('Меню'!G:G,'Меню'!A:A=B21))"),"0")</f>
        <v>0</v>
      </c>
      <c r="AA21" s="92" t="str">
        <f>IFERROR(__xludf.DUMMYFUNCTION("IF(U21="""", ""0"", 'двойное мясо'!D20*FILTER('порции'!B:B,'порции'!A:A='Основа'!O29))"),"0")</f>
        <v>0</v>
      </c>
    </row>
    <row r="22">
      <c r="A22" s="26">
        <f>SUM(A2:A21)</f>
        <v>446</v>
      </c>
      <c r="B22" s="17"/>
      <c r="C22" s="26">
        <f>SUM(C2:C21)</f>
        <v>446</v>
      </c>
      <c r="D22" s="17"/>
      <c r="E22" s="26">
        <f>SUM(E2:E21)</f>
        <v>0</v>
      </c>
      <c r="F22" s="17"/>
      <c r="G22" s="26">
        <f t="shared" ref="G22:H22" si="1">SUM(G2:G21)</f>
        <v>0</v>
      </c>
      <c r="H22" s="26">
        <f t="shared" si="1"/>
        <v>0</v>
      </c>
      <c r="I22" s="17"/>
      <c r="J22" s="26">
        <f t="shared" ref="J22:K22" si="2">SUM(J2:J21)</f>
        <v>0</v>
      </c>
      <c r="K22" s="26">
        <f t="shared" si="2"/>
        <v>0</v>
      </c>
      <c r="L22" s="17"/>
      <c r="M22" s="26">
        <f t="shared" ref="M22:N22" si="3">SUM(M2:M21)</f>
        <v>0</v>
      </c>
      <c r="N22" s="26">
        <f t="shared" si="3"/>
        <v>0</v>
      </c>
      <c r="O22" s="17"/>
      <c r="P22" s="26">
        <f t="shared" ref="P22:Q22" si="4">SUM(P2:P21)</f>
        <v>0</v>
      </c>
      <c r="Q22" s="26">
        <f t="shared" si="4"/>
        <v>0</v>
      </c>
      <c r="R22" s="17"/>
      <c r="S22" s="26">
        <f t="shared" ref="S22:T22" si="5">SUM(S2:S21)</f>
        <v>0</v>
      </c>
      <c r="T22" s="26">
        <f t="shared" si="5"/>
        <v>0</v>
      </c>
      <c r="U22" s="44"/>
      <c r="V22" s="26">
        <f t="shared" ref="V22:AA22" si="6">SUM(V2:V21)</f>
        <v>0</v>
      </c>
      <c r="W22" s="26">
        <f t="shared" si="6"/>
        <v>490</v>
      </c>
      <c r="X22" s="26">
        <f t="shared" si="6"/>
        <v>0</v>
      </c>
      <c r="Y22" s="26">
        <f t="shared" si="6"/>
        <v>0</v>
      </c>
      <c r="Z22" s="26">
        <f t="shared" si="6"/>
        <v>446</v>
      </c>
      <c r="AA22" s="26">
        <f t="shared" si="6"/>
        <v>0</v>
      </c>
      <c r="AB22" s="44"/>
    </row>
    <row r="23">
      <c r="B23" s="93"/>
      <c r="C23" s="93"/>
      <c r="D23" s="93"/>
      <c r="E23" s="93"/>
      <c r="F23" s="93"/>
      <c r="G23" s="93"/>
      <c r="H23" s="93"/>
      <c r="I23" s="93"/>
      <c r="J23" s="93"/>
      <c r="K23" s="93"/>
      <c r="L23" s="93"/>
      <c r="M23" s="93"/>
      <c r="N23" s="93"/>
      <c r="O23" s="93"/>
      <c r="P23" s="93"/>
      <c r="Q23" s="93"/>
      <c r="R23" s="93"/>
      <c r="S23" s="93"/>
    </row>
    <row r="24">
      <c r="B24" s="93"/>
      <c r="C24" s="93"/>
      <c r="D24" s="93"/>
      <c r="E24" s="93"/>
      <c r="F24" s="93"/>
      <c r="G24" s="93"/>
      <c r="H24" s="93"/>
      <c r="I24" s="93"/>
      <c r="J24" s="93"/>
      <c r="K24" s="93"/>
      <c r="L24" s="93"/>
      <c r="M24" s="93"/>
      <c r="N24" s="93"/>
      <c r="O24" s="93"/>
      <c r="P24" s="93"/>
      <c r="Q24" s="93"/>
      <c r="R24" s="93"/>
      <c r="S24" s="93"/>
    </row>
    <row r="25">
      <c r="B25" s="93"/>
      <c r="C25" s="93"/>
      <c r="D25" s="93"/>
      <c r="E25" s="93"/>
      <c r="F25" s="93"/>
      <c r="G25" s="93"/>
      <c r="H25" s="93"/>
      <c r="I25" s="93"/>
      <c r="J25" s="93"/>
      <c r="K25" s="93"/>
      <c r="L25" s="93"/>
      <c r="M25" s="93"/>
      <c r="N25" s="93"/>
      <c r="O25" s="93"/>
      <c r="P25" s="93"/>
      <c r="Q25" s="93"/>
      <c r="R25" s="93"/>
      <c r="S25" s="93"/>
    </row>
    <row r="26">
      <c r="B26" s="93"/>
      <c r="C26" s="93"/>
      <c r="D26" s="93"/>
      <c r="E26" s="93"/>
      <c r="F26" s="93"/>
      <c r="G26" s="93"/>
      <c r="H26" s="93"/>
      <c r="I26" s="93"/>
      <c r="J26" s="93"/>
      <c r="K26" s="93"/>
      <c r="L26" s="93"/>
      <c r="M26" s="93"/>
      <c r="N26" s="93"/>
      <c r="O26" s="93"/>
      <c r="P26" s="93"/>
      <c r="Q26" s="93"/>
      <c r="R26" s="93"/>
      <c r="S26" s="93"/>
    </row>
    <row r="27">
      <c r="B27" s="93"/>
      <c r="C27" s="93"/>
      <c r="D27" s="93"/>
      <c r="E27" s="93"/>
      <c r="F27" s="93"/>
      <c r="G27" s="93"/>
      <c r="H27" s="93"/>
      <c r="I27" s="93"/>
      <c r="J27" s="93"/>
      <c r="K27" s="93"/>
      <c r="L27" s="93"/>
      <c r="M27" s="93"/>
      <c r="N27" s="93"/>
      <c r="O27" s="93"/>
      <c r="P27" s="93"/>
      <c r="Q27" s="93"/>
      <c r="R27" s="93"/>
      <c r="S27" s="93"/>
    </row>
    <row r="28">
      <c r="B28" s="8" t="s">
        <v>301</v>
      </c>
      <c r="C28" s="26">
        <f>SUM(C22,E22,G22,J22,M22,P22,S22,V22)</f>
        <v>446</v>
      </c>
      <c r="D28" s="93"/>
      <c r="E28" s="8" t="s">
        <v>302</v>
      </c>
      <c r="F28" s="95">
        <f>SUM(A22,E22,G22,J22,M22,P22,S22,V22)</f>
        <v>446</v>
      </c>
      <c r="G28" s="93"/>
      <c r="H28" s="93"/>
      <c r="I28" s="93"/>
      <c r="K28" s="8" t="s">
        <v>303</v>
      </c>
      <c r="L28" s="95">
        <f>SUM(W22,E22,G22,J22,M22,P22,S22,Y22)</f>
        <v>490</v>
      </c>
      <c r="M28" s="93"/>
      <c r="N28" s="8"/>
      <c r="O28" s="8" t="s">
        <v>304</v>
      </c>
      <c r="P28" s="92">
        <f>SUM(Z22,E22,H22,K22,N22,Q22,T22,AA22)</f>
        <v>446</v>
      </c>
      <c r="Q28" s="93"/>
      <c r="R28" s="93"/>
      <c r="S28" s="93"/>
    </row>
    <row r="29">
      <c r="B29" s="93"/>
      <c r="C29" s="93"/>
      <c r="D29" s="93"/>
      <c r="E29" s="93"/>
      <c r="F29" s="93"/>
      <c r="G29" s="93"/>
      <c r="H29" s="93"/>
      <c r="I29" s="93"/>
      <c r="J29" s="93"/>
      <c r="K29" s="93"/>
      <c r="L29" s="93"/>
      <c r="M29" s="93"/>
      <c r="N29" s="93"/>
      <c r="O29" s="93"/>
      <c r="P29" s="93"/>
      <c r="Q29" s="93"/>
      <c r="R29" s="93"/>
      <c r="S29" s="9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s>
  <sheetData>
    <row r="1">
      <c r="A1" s="97"/>
      <c r="B1" s="98" t="s">
        <v>305</v>
      </c>
      <c r="C1" s="99" t="s">
        <v>296</v>
      </c>
      <c r="D1" s="26" t="s">
        <v>306</v>
      </c>
      <c r="E1" s="100" t="s">
        <v>292</v>
      </c>
      <c r="F1" s="26" t="s">
        <v>307</v>
      </c>
      <c r="G1" s="101" t="s">
        <v>260</v>
      </c>
      <c r="H1" s="26" t="s">
        <v>308</v>
      </c>
    </row>
    <row r="2">
      <c r="A2" s="102" t="s">
        <v>30</v>
      </c>
      <c r="B2" s="103">
        <v>69.0</v>
      </c>
      <c r="C2" s="99">
        <v>75.0</v>
      </c>
      <c r="D2" s="26">
        <v>0.0</v>
      </c>
      <c r="E2" s="103">
        <v>69.0</v>
      </c>
      <c r="F2" s="26">
        <v>0.0</v>
      </c>
      <c r="G2" s="101">
        <v>69.0</v>
      </c>
      <c r="H2" s="26">
        <v>0.0</v>
      </c>
    </row>
    <row r="3">
      <c r="A3" s="102" t="s">
        <v>31</v>
      </c>
      <c r="B3" s="103">
        <v>138.0</v>
      </c>
      <c r="C3" s="99">
        <v>150.0</v>
      </c>
      <c r="D3" s="26">
        <v>0.0</v>
      </c>
      <c r="E3" s="103">
        <v>138.0</v>
      </c>
      <c r="F3" s="26">
        <v>0.0</v>
      </c>
      <c r="G3" s="101">
        <v>138.0</v>
      </c>
      <c r="H3" s="26">
        <v>0.0</v>
      </c>
    </row>
    <row r="4">
      <c r="A4" s="102" t="s">
        <v>309</v>
      </c>
      <c r="B4" s="103">
        <v>85.0</v>
      </c>
      <c r="C4" s="99">
        <v>95.0</v>
      </c>
      <c r="D4" s="26">
        <v>20.0</v>
      </c>
      <c r="E4" s="103">
        <v>85.0</v>
      </c>
      <c r="F4" s="26">
        <v>20.0</v>
      </c>
      <c r="G4" s="101">
        <v>85.0</v>
      </c>
      <c r="H4" s="26">
        <v>20.0</v>
      </c>
    </row>
    <row r="5">
      <c r="A5" s="102" t="s">
        <v>310</v>
      </c>
      <c r="B5" s="103">
        <v>170.0</v>
      </c>
      <c r="C5" s="99">
        <v>190.0</v>
      </c>
      <c r="D5" s="26">
        <v>20.0</v>
      </c>
      <c r="E5" s="103">
        <v>170.0</v>
      </c>
      <c r="F5" s="26">
        <v>20.0</v>
      </c>
      <c r="G5" s="101">
        <v>170.0</v>
      </c>
      <c r="H5" s="26">
        <v>20.0</v>
      </c>
      <c r="I5" s="104"/>
      <c r="J5" s="105"/>
    </row>
    <row r="6">
      <c r="A6" s="102" t="s">
        <v>32</v>
      </c>
      <c r="B6" s="103">
        <v>85.0</v>
      </c>
      <c r="C6" s="99">
        <v>95.0</v>
      </c>
      <c r="D6" s="26">
        <v>20.0</v>
      </c>
      <c r="E6" s="103">
        <v>85.0</v>
      </c>
      <c r="F6" s="26">
        <v>20.0</v>
      </c>
      <c r="G6" s="101">
        <v>85.0</v>
      </c>
      <c r="H6" s="26">
        <v>20.0</v>
      </c>
      <c r="I6" s="104"/>
      <c r="J6" s="105"/>
    </row>
    <row r="7">
      <c r="A7" s="102" t="s">
        <v>311</v>
      </c>
      <c r="B7" s="103">
        <v>150.0</v>
      </c>
      <c r="C7" s="99">
        <v>190.0</v>
      </c>
      <c r="D7" s="26">
        <v>20.0</v>
      </c>
      <c r="E7" s="103">
        <v>170.0</v>
      </c>
      <c r="F7" s="26">
        <v>20.0</v>
      </c>
      <c r="G7" s="101">
        <v>170.0</v>
      </c>
      <c r="H7" s="26">
        <v>20.0</v>
      </c>
      <c r="I7" s="104"/>
      <c r="J7" s="105"/>
    </row>
    <row r="8">
      <c r="A8" s="102" t="s">
        <v>312</v>
      </c>
      <c r="B8" s="103">
        <v>95.0</v>
      </c>
      <c r="C8" s="99">
        <v>99.0</v>
      </c>
      <c r="D8" s="26">
        <v>20.0</v>
      </c>
      <c r="E8" s="103">
        <v>95.0</v>
      </c>
      <c r="F8" s="26">
        <v>20.0</v>
      </c>
      <c r="G8" s="101">
        <v>95.0</v>
      </c>
      <c r="H8" s="26">
        <v>20.0</v>
      </c>
      <c r="I8" s="104"/>
      <c r="J8" s="105"/>
    </row>
    <row r="9">
      <c r="A9" s="102" t="s">
        <v>313</v>
      </c>
      <c r="B9" s="103">
        <v>190.0</v>
      </c>
      <c r="C9" s="99">
        <v>198.0</v>
      </c>
      <c r="D9" s="26">
        <v>20.0</v>
      </c>
      <c r="E9" s="103">
        <v>190.0</v>
      </c>
      <c r="F9" s="26">
        <v>20.0</v>
      </c>
      <c r="G9" s="101">
        <v>190.0</v>
      </c>
      <c r="H9" s="26">
        <v>20.0</v>
      </c>
      <c r="I9" s="104"/>
      <c r="J9" s="105"/>
    </row>
    <row r="10">
      <c r="A10" s="102" t="s">
        <v>314</v>
      </c>
      <c r="B10" s="103">
        <v>89.0</v>
      </c>
      <c r="C10" s="99">
        <v>99.0</v>
      </c>
      <c r="D10" s="26">
        <v>20.0</v>
      </c>
      <c r="E10" s="103">
        <v>89.0</v>
      </c>
      <c r="F10" s="26">
        <v>20.0</v>
      </c>
      <c r="G10" s="101">
        <v>89.0</v>
      </c>
      <c r="H10" s="26">
        <v>20.0</v>
      </c>
      <c r="I10" s="104"/>
      <c r="J10" s="105"/>
    </row>
    <row r="11">
      <c r="A11" s="106" t="s">
        <v>315</v>
      </c>
      <c r="B11" s="103">
        <v>178.0</v>
      </c>
      <c r="C11" s="99">
        <v>198.0</v>
      </c>
      <c r="D11" s="26">
        <v>20.0</v>
      </c>
      <c r="E11" s="103">
        <v>178.0</v>
      </c>
      <c r="F11" s="26">
        <v>20.0</v>
      </c>
      <c r="G11" s="101">
        <v>178.0</v>
      </c>
      <c r="H11" s="26">
        <v>20.0</v>
      </c>
      <c r="I11" s="104"/>
      <c r="J11" s="105"/>
    </row>
    <row r="12">
      <c r="A12" s="102" t="s">
        <v>316</v>
      </c>
      <c r="B12" s="103">
        <v>95.0</v>
      </c>
      <c r="C12" s="99">
        <v>99.0</v>
      </c>
      <c r="D12" s="26">
        <v>20.0</v>
      </c>
      <c r="E12" s="103">
        <v>95.0</v>
      </c>
      <c r="F12" s="26">
        <v>20.0</v>
      </c>
      <c r="G12" s="101">
        <v>95.0</v>
      </c>
      <c r="H12" s="26">
        <v>20.0</v>
      </c>
      <c r="I12" s="104"/>
      <c r="J12" s="105"/>
    </row>
    <row r="13">
      <c r="A13" s="106" t="s">
        <v>317</v>
      </c>
      <c r="B13" s="103">
        <v>190.0</v>
      </c>
      <c r="C13" s="99">
        <v>198.0</v>
      </c>
      <c r="D13" s="26">
        <v>20.0</v>
      </c>
      <c r="E13" s="103">
        <v>190.0</v>
      </c>
      <c r="F13" s="26">
        <v>20.0</v>
      </c>
      <c r="G13" s="101">
        <v>190.0</v>
      </c>
      <c r="H13" s="26">
        <v>20.0</v>
      </c>
      <c r="I13" s="104"/>
      <c r="J13" s="105"/>
    </row>
    <row r="14">
      <c r="A14" s="107" t="s">
        <v>318</v>
      </c>
      <c r="B14" s="103">
        <v>99.0</v>
      </c>
      <c r="C14" s="99">
        <v>109.0</v>
      </c>
      <c r="D14" s="26">
        <v>25.0</v>
      </c>
      <c r="E14" s="103">
        <v>99.0</v>
      </c>
      <c r="F14" s="26">
        <v>25.0</v>
      </c>
      <c r="G14" s="101">
        <v>99.0</v>
      </c>
      <c r="H14" s="26">
        <v>20.0</v>
      </c>
      <c r="I14" s="104"/>
      <c r="J14" s="105"/>
    </row>
    <row r="15">
      <c r="A15" s="108" t="s">
        <v>319</v>
      </c>
      <c r="B15" s="103">
        <v>198.0</v>
      </c>
      <c r="C15" s="99">
        <v>218.0</v>
      </c>
      <c r="D15" s="26">
        <v>25.0</v>
      </c>
      <c r="E15" s="103">
        <v>198.0</v>
      </c>
      <c r="F15" s="26">
        <v>25.0</v>
      </c>
      <c r="G15" s="101">
        <v>198.0</v>
      </c>
      <c r="H15" s="26">
        <v>20.0</v>
      </c>
      <c r="I15" s="104"/>
      <c r="J15" s="105"/>
    </row>
    <row r="16">
      <c r="A16" s="108" t="s">
        <v>320</v>
      </c>
      <c r="B16" s="103">
        <v>105.0</v>
      </c>
      <c r="C16" s="99">
        <v>109.0</v>
      </c>
      <c r="D16" s="26">
        <v>29.0</v>
      </c>
      <c r="E16" s="103">
        <v>105.0</v>
      </c>
      <c r="F16" s="26">
        <v>29.0</v>
      </c>
      <c r="G16" s="101">
        <v>105.0</v>
      </c>
      <c r="H16" s="26">
        <v>29.0</v>
      </c>
      <c r="I16" s="104"/>
      <c r="J16" s="105"/>
    </row>
    <row r="17">
      <c r="A17" s="108" t="s">
        <v>321</v>
      </c>
      <c r="B17" s="103">
        <v>210.0</v>
      </c>
      <c r="C17" s="99">
        <v>218.0</v>
      </c>
      <c r="D17" s="26">
        <v>29.0</v>
      </c>
      <c r="E17" s="103">
        <v>210.0</v>
      </c>
      <c r="F17" s="26">
        <v>29.0</v>
      </c>
      <c r="G17" s="101">
        <v>210.0</v>
      </c>
      <c r="H17" s="26">
        <v>29.0</v>
      </c>
      <c r="I17" s="104"/>
      <c r="J17" s="105"/>
    </row>
    <row r="18">
      <c r="A18" s="108" t="s">
        <v>322</v>
      </c>
      <c r="B18" s="103">
        <v>99.0</v>
      </c>
      <c r="C18" s="99">
        <v>109.0</v>
      </c>
      <c r="D18" s="26">
        <v>25.0</v>
      </c>
      <c r="E18" s="103">
        <v>99.0</v>
      </c>
      <c r="F18" s="26">
        <v>25.0</v>
      </c>
      <c r="G18" s="101">
        <v>99.0</v>
      </c>
      <c r="H18" s="26">
        <v>20.0</v>
      </c>
      <c r="I18" s="104"/>
      <c r="J18" s="105"/>
    </row>
    <row r="19">
      <c r="A19" s="108" t="s">
        <v>323</v>
      </c>
      <c r="B19" s="103">
        <v>198.0</v>
      </c>
      <c r="C19" s="99">
        <v>218.0</v>
      </c>
      <c r="D19" s="26">
        <v>25.0</v>
      </c>
      <c r="E19" s="103">
        <v>198.0</v>
      </c>
      <c r="F19" s="26">
        <v>25.0</v>
      </c>
      <c r="G19" s="101">
        <v>198.0</v>
      </c>
      <c r="H19" s="26">
        <v>20.0</v>
      </c>
      <c r="I19" s="104"/>
      <c r="J19" s="105"/>
    </row>
    <row r="20">
      <c r="A20" s="108" t="s">
        <v>324</v>
      </c>
      <c r="B20" s="103">
        <v>99.0</v>
      </c>
      <c r="C20" s="99">
        <v>109.0</v>
      </c>
      <c r="D20" s="26">
        <v>29.0</v>
      </c>
      <c r="E20" s="103">
        <v>99.0</v>
      </c>
      <c r="F20" s="26">
        <v>29.0</v>
      </c>
      <c r="G20" s="101">
        <v>99.0</v>
      </c>
      <c r="H20" s="26">
        <v>29.0</v>
      </c>
      <c r="I20" s="104"/>
      <c r="J20" s="105"/>
    </row>
    <row r="21">
      <c r="A21" s="109" t="s">
        <v>325</v>
      </c>
      <c r="B21" s="103">
        <v>198.0</v>
      </c>
      <c r="C21" s="99">
        <v>218.0</v>
      </c>
      <c r="D21" s="26">
        <v>29.0</v>
      </c>
      <c r="E21" s="103">
        <v>198.0</v>
      </c>
      <c r="F21" s="26">
        <v>29.0</v>
      </c>
      <c r="G21" s="101">
        <v>198.0</v>
      </c>
      <c r="H21" s="26">
        <v>29.0</v>
      </c>
      <c r="I21" s="110"/>
      <c r="J21" s="111"/>
    </row>
    <row r="22">
      <c r="A22" s="108" t="s">
        <v>326</v>
      </c>
      <c r="B22" s="103">
        <v>99.0</v>
      </c>
      <c r="C22" s="99">
        <v>99.0</v>
      </c>
      <c r="D22" s="26">
        <v>20.0</v>
      </c>
      <c r="E22" s="103">
        <v>99.0</v>
      </c>
      <c r="F22" s="26">
        <v>20.0</v>
      </c>
      <c r="G22" s="101">
        <v>99.0</v>
      </c>
      <c r="H22" s="26">
        <v>20.0</v>
      </c>
      <c r="I22" s="112"/>
      <c r="J22" s="111"/>
    </row>
    <row r="23">
      <c r="A23" s="108" t="s">
        <v>327</v>
      </c>
      <c r="B23" s="103">
        <v>198.0</v>
      </c>
      <c r="C23" s="99">
        <v>198.0</v>
      </c>
      <c r="D23" s="26">
        <v>20.0</v>
      </c>
      <c r="E23" s="103">
        <v>198.0</v>
      </c>
      <c r="F23" s="26">
        <v>20.0</v>
      </c>
      <c r="G23" s="101">
        <v>198.0</v>
      </c>
      <c r="H23" s="26">
        <v>20.0</v>
      </c>
    </row>
    <row r="24">
      <c r="A24" s="108" t="s">
        <v>328</v>
      </c>
      <c r="B24" s="103">
        <v>95.0</v>
      </c>
      <c r="C24" s="99">
        <v>105.0</v>
      </c>
      <c r="D24" s="26">
        <v>20.0</v>
      </c>
      <c r="E24" s="103">
        <v>95.0</v>
      </c>
      <c r="F24" s="26">
        <v>20.0</v>
      </c>
      <c r="G24" s="101">
        <v>95.0</v>
      </c>
      <c r="H24" s="26">
        <v>20.0</v>
      </c>
    </row>
    <row r="25">
      <c r="A25" s="108" t="s">
        <v>329</v>
      </c>
      <c r="B25" s="103">
        <v>190.0</v>
      </c>
      <c r="C25" s="99">
        <v>210.0</v>
      </c>
      <c r="D25" s="26">
        <v>20.0</v>
      </c>
      <c r="E25" s="103">
        <v>190.0</v>
      </c>
      <c r="F25" s="26">
        <v>20.0</v>
      </c>
      <c r="G25" s="101">
        <v>190.0</v>
      </c>
      <c r="H25" s="26">
        <v>20.0</v>
      </c>
    </row>
    <row r="26">
      <c r="A26" s="108" t="s">
        <v>330</v>
      </c>
      <c r="B26" s="103">
        <v>105.0</v>
      </c>
      <c r="C26" s="99">
        <v>109.0</v>
      </c>
      <c r="D26" s="26">
        <v>0.0</v>
      </c>
      <c r="E26" s="103">
        <v>105.0</v>
      </c>
      <c r="F26" s="26">
        <v>0.0</v>
      </c>
      <c r="G26" s="101">
        <v>105.0</v>
      </c>
      <c r="H26" s="26">
        <v>0.0</v>
      </c>
    </row>
    <row r="27">
      <c r="A27" s="108" t="s">
        <v>331</v>
      </c>
      <c r="B27" s="100">
        <v>210.0</v>
      </c>
      <c r="C27" s="99">
        <v>218.0</v>
      </c>
      <c r="D27" s="26">
        <v>0.0</v>
      </c>
      <c r="E27" s="100">
        <v>210.0</v>
      </c>
      <c r="F27" s="26">
        <v>0.0</v>
      </c>
      <c r="G27" s="101">
        <v>210.0</v>
      </c>
      <c r="H27" s="26">
        <v>0.0</v>
      </c>
    </row>
    <row r="28">
      <c r="A28" s="108" t="s">
        <v>332</v>
      </c>
      <c r="B28" s="100">
        <v>129.0</v>
      </c>
      <c r="C28" s="99">
        <v>135.0</v>
      </c>
      <c r="D28" s="26">
        <v>20.0</v>
      </c>
      <c r="E28" s="100">
        <v>129.0</v>
      </c>
      <c r="F28" s="26">
        <v>20.0</v>
      </c>
      <c r="G28" s="101">
        <v>129.0</v>
      </c>
      <c r="H28" s="26">
        <v>20.0</v>
      </c>
    </row>
    <row r="29">
      <c r="A29" s="108" t="s">
        <v>333</v>
      </c>
      <c r="B29" s="100">
        <v>258.0</v>
      </c>
      <c r="C29" s="99">
        <v>270.0</v>
      </c>
      <c r="D29" s="26">
        <v>20.0</v>
      </c>
      <c r="E29" s="100">
        <v>258.0</v>
      </c>
      <c r="F29" s="26">
        <v>20.0</v>
      </c>
      <c r="G29" s="101">
        <v>258.0</v>
      </c>
      <c r="H29" s="26">
        <v>20.0</v>
      </c>
    </row>
    <row r="30">
      <c r="A30" s="108" t="s">
        <v>334</v>
      </c>
      <c r="B30" s="103">
        <v>109.0</v>
      </c>
      <c r="C30" s="99">
        <v>129.0</v>
      </c>
      <c r="D30" s="26">
        <v>29.0</v>
      </c>
      <c r="E30" s="103">
        <v>109.0</v>
      </c>
      <c r="F30" s="26">
        <v>29.0</v>
      </c>
      <c r="G30" s="101">
        <v>109.0</v>
      </c>
      <c r="H30" s="26">
        <v>29.0</v>
      </c>
    </row>
    <row r="31">
      <c r="A31" s="109" t="s">
        <v>335</v>
      </c>
      <c r="B31" s="100">
        <v>218.0</v>
      </c>
      <c r="C31" s="99">
        <v>258.0</v>
      </c>
      <c r="D31" s="26">
        <v>29.0</v>
      </c>
      <c r="E31" s="100">
        <v>218.0</v>
      </c>
      <c r="F31" s="26">
        <v>29.0</v>
      </c>
      <c r="G31" s="101">
        <v>218.0</v>
      </c>
      <c r="H31" s="26">
        <v>29.0</v>
      </c>
    </row>
    <row r="32">
      <c r="A32" s="113" t="s">
        <v>336</v>
      </c>
      <c r="B32" s="114">
        <v>119.0</v>
      </c>
      <c r="C32" s="99">
        <v>129.0</v>
      </c>
      <c r="D32" s="26">
        <v>25.0</v>
      </c>
      <c r="E32" s="114">
        <v>119.0</v>
      </c>
      <c r="F32" s="26">
        <v>25.0</v>
      </c>
      <c r="G32" s="101">
        <v>119.0</v>
      </c>
      <c r="H32" s="26">
        <v>25.0</v>
      </c>
    </row>
    <row r="33">
      <c r="A33" s="115" t="s">
        <v>337</v>
      </c>
      <c r="B33" s="114">
        <v>238.0</v>
      </c>
      <c r="C33" s="99">
        <v>258.0</v>
      </c>
      <c r="D33" s="26">
        <v>25.0</v>
      </c>
      <c r="E33" s="114">
        <v>238.0</v>
      </c>
      <c r="F33" s="26">
        <v>25.0</v>
      </c>
      <c r="G33" s="101">
        <v>238.0</v>
      </c>
      <c r="H33" s="26">
        <v>25.0</v>
      </c>
    </row>
    <row r="34">
      <c r="A34" s="115" t="s">
        <v>338</v>
      </c>
      <c r="B34" s="100">
        <v>135.0</v>
      </c>
      <c r="C34" s="99">
        <v>139.0</v>
      </c>
      <c r="D34" s="26">
        <v>35.0</v>
      </c>
      <c r="E34" s="100">
        <v>135.0</v>
      </c>
      <c r="F34" s="26">
        <v>35.0</v>
      </c>
      <c r="G34" s="101">
        <v>135.0</v>
      </c>
      <c r="H34" s="26">
        <v>35.0</v>
      </c>
    </row>
    <row r="35">
      <c r="A35" s="113" t="s">
        <v>339</v>
      </c>
      <c r="B35" s="100">
        <v>270.0</v>
      </c>
      <c r="C35" s="99">
        <v>278.0</v>
      </c>
      <c r="D35" s="26">
        <v>35.0</v>
      </c>
      <c r="E35" s="100">
        <v>270.0</v>
      </c>
      <c r="F35" s="26">
        <v>35.0</v>
      </c>
      <c r="G35" s="101">
        <v>270.0</v>
      </c>
      <c r="H35" s="26">
        <v>35.0</v>
      </c>
    </row>
    <row r="36">
      <c r="A36" s="116" t="s">
        <v>340</v>
      </c>
      <c r="B36" s="100">
        <v>139.0</v>
      </c>
      <c r="C36" s="99">
        <v>139.0</v>
      </c>
      <c r="D36" s="26">
        <v>20.0</v>
      </c>
      <c r="E36" s="100">
        <v>139.0</v>
      </c>
      <c r="F36" s="26">
        <v>20.0</v>
      </c>
      <c r="G36" s="101">
        <v>139.0</v>
      </c>
      <c r="H36" s="26">
        <v>20.0</v>
      </c>
    </row>
    <row r="37">
      <c r="A37" s="113" t="s">
        <v>341</v>
      </c>
      <c r="B37" s="100">
        <v>278.0</v>
      </c>
      <c r="C37" s="99">
        <v>278.0</v>
      </c>
      <c r="D37" s="26">
        <v>20.0</v>
      </c>
      <c r="E37" s="100">
        <v>278.0</v>
      </c>
      <c r="F37" s="26">
        <v>20.0</v>
      </c>
      <c r="G37" s="101">
        <v>278.0</v>
      </c>
      <c r="H37" s="26">
        <v>20.0</v>
      </c>
    </row>
    <row r="38">
      <c r="A38" s="117" t="s">
        <v>342</v>
      </c>
      <c r="B38" s="98">
        <v>159.0</v>
      </c>
      <c r="C38" s="98">
        <v>159.0</v>
      </c>
      <c r="D38" s="26">
        <v>29.0</v>
      </c>
      <c r="E38" s="98">
        <v>159.0</v>
      </c>
      <c r="F38" s="26">
        <v>29.0</v>
      </c>
      <c r="G38" s="98">
        <v>159.0</v>
      </c>
      <c r="H38" s="26">
        <v>29.0</v>
      </c>
    </row>
    <row r="39">
      <c r="A39" s="117" t="s">
        <v>343</v>
      </c>
      <c r="B39" s="98">
        <v>159.0</v>
      </c>
      <c r="C39" s="98">
        <v>159.0</v>
      </c>
      <c r="D39" s="26">
        <v>29.0</v>
      </c>
      <c r="E39" s="98">
        <v>159.0</v>
      </c>
      <c r="F39" s="26">
        <v>29.0</v>
      </c>
      <c r="G39" s="98">
        <v>159.0</v>
      </c>
      <c r="H39" s="26">
        <v>29.0</v>
      </c>
    </row>
    <row r="40">
      <c r="A40" s="117" t="s">
        <v>344</v>
      </c>
      <c r="B40" s="98">
        <v>159.0</v>
      </c>
      <c r="C40" s="98">
        <v>159.0</v>
      </c>
      <c r="D40" s="26">
        <v>29.0</v>
      </c>
      <c r="E40" s="98">
        <v>159.0</v>
      </c>
      <c r="F40" s="26">
        <v>29.0</v>
      </c>
      <c r="G40" s="98">
        <v>159.0</v>
      </c>
      <c r="H40" s="26">
        <v>29.0</v>
      </c>
    </row>
    <row r="41">
      <c r="A41" s="118" t="s">
        <v>345</v>
      </c>
      <c r="B41" s="98">
        <v>159.0</v>
      </c>
      <c r="C41" s="98">
        <v>159.0</v>
      </c>
      <c r="D41" s="26">
        <v>0.0</v>
      </c>
      <c r="E41" s="98">
        <v>159.0</v>
      </c>
      <c r="F41" s="26">
        <v>0.0</v>
      </c>
      <c r="G41" s="98">
        <v>159.0</v>
      </c>
      <c r="H41" s="26">
        <v>0.0</v>
      </c>
    </row>
    <row r="42">
      <c r="A42" s="118" t="s">
        <v>346</v>
      </c>
      <c r="B42" s="98">
        <v>318.0</v>
      </c>
      <c r="C42" s="98">
        <v>318.0</v>
      </c>
      <c r="D42" s="26">
        <v>0.0</v>
      </c>
      <c r="E42" s="98">
        <v>318.0</v>
      </c>
      <c r="F42" s="26">
        <v>0.0</v>
      </c>
      <c r="G42" s="98">
        <v>318.0</v>
      </c>
      <c r="H42" s="26">
        <v>0.0</v>
      </c>
    </row>
    <row r="43">
      <c r="A43" s="118" t="s">
        <v>347</v>
      </c>
      <c r="B43" s="98">
        <v>159.0</v>
      </c>
      <c r="C43" s="98">
        <v>159.0</v>
      </c>
      <c r="D43" s="26">
        <v>0.0</v>
      </c>
      <c r="E43" s="98">
        <v>159.0</v>
      </c>
      <c r="F43" s="26">
        <v>0.0</v>
      </c>
      <c r="G43" s="98">
        <v>159.0</v>
      </c>
      <c r="H43" s="26">
        <v>0.0</v>
      </c>
    </row>
    <row r="44">
      <c r="A44" s="118" t="s">
        <v>348</v>
      </c>
      <c r="B44" s="98">
        <v>318.0</v>
      </c>
      <c r="C44" s="98">
        <v>318.0</v>
      </c>
      <c r="D44" s="26">
        <v>0.0</v>
      </c>
      <c r="E44" s="98">
        <v>318.0</v>
      </c>
      <c r="F44" s="26">
        <v>0.0</v>
      </c>
      <c r="G44" s="98">
        <v>318.0</v>
      </c>
      <c r="H44" s="26">
        <v>0.0</v>
      </c>
    </row>
    <row r="45">
      <c r="A45" s="119" t="s">
        <v>349</v>
      </c>
      <c r="B45" s="120">
        <v>39.0</v>
      </c>
      <c r="C45" s="120">
        <v>39.0</v>
      </c>
      <c r="D45" s="26">
        <v>0.0</v>
      </c>
      <c r="E45" s="120">
        <v>39.0</v>
      </c>
      <c r="F45" s="26">
        <v>0.0</v>
      </c>
      <c r="G45" s="101">
        <v>0.0</v>
      </c>
      <c r="H45" s="26">
        <v>0.0</v>
      </c>
    </row>
    <row r="46">
      <c r="A46" s="121" t="s">
        <v>350</v>
      </c>
      <c r="B46" s="120">
        <v>49.0</v>
      </c>
      <c r="C46" s="120">
        <v>49.0</v>
      </c>
      <c r="D46" s="26">
        <v>0.0</v>
      </c>
      <c r="E46" s="120">
        <v>49.0</v>
      </c>
      <c r="F46" s="26">
        <v>0.0</v>
      </c>
      <c r="G46" s="101">
        <v>0.0</v>
      </c>
      <c r="H46" s="26">
        <v>0.0</v>
      </c>
    </row>
    <row r="47">
      <c r="A47" s="122" t="s">
        <v>351</v>
      </c>
      <c r="B47" s="123">
        <v>57.0</v>
      </c>
      <c r="C47" s="123">
        <v>57.0</v>
      </c>
      <c r="D47" s="26">
        <v>0.0</v>
      </c>
      <c r="E47" s="123">
        <v>57.0</v>
      </c>
      <c r="F47" s="26">
        <v>0.0</v>
      </c>
      <c r="G47" s="101">
        <v>0.0</v>
      </c>
      <c r="H47" s="26">
        <v>0.0</v>
      </c>
    </row>
    <row r="48">
      <c r="A48" s="122" t="s">
        <v>352</v>
      </c>
      <c r="B48" s="120">
        <v>59.0</v>
      </c>
      <c r="C48" s="120">
        <v>59.0</v>
      </c>
      <c r="D48" s="26">
        <v>0.0</v>
      </c>
      <c r="E48" s="120">
        <v>59.0</v>
      </c>
      <c r="F48" s="26">
        <v>0.0</v>
      </c>
      <c r="G48" s="101">
        <v>0.0</v>
      </c>
      <c r="H48" s="26">
        <v>0.0</v>
      </c>
    </row>
    <row r="49">
      <c r="A49" s="119" t="s">
        <v>353</v>
      </c>
      <c r="B49" s="120">
        <v>59.0</v>
      </c>
      <c r="C49" s="120">
        <v>59.0</v>
      </c>
      <c r="D49" s="26">
        <v>0.0</v>
      </c>
      <c r="E49" s="120">
        <v>59.0</v>
      </c>
      <c r="F49" s="26">
        <v>0.0</v>
      </c>
      <c r="G49" s="101">
        <v>0.0</v>
      </c>
      <c r="H49" s="26">
        <v>0.0</v>
      </c>
    </row>
    <row r="50">
      <c r="A50" s="122" t="s">
        <v>354</v>
      </c>
      <c r="B50" s="123">
        <v>69.0</v>
      </c>
      <c r="C50" s="123">
        <v>69.0</v>
      </c>
      <c r="D50" s="26">
        <v>0.0</v>
      </c>
      <c r="E50" s="123">
        <v>69.0</v>
      </c>
      <c r="F50" s="26">
        <v>0.0</v>
      </c>
      <c r="G50" s="101">
        <v>0.0</v>
      </c>
      <c r="H50" s="26">
        <v>0.0</v>
      </c>
    </row>
    <row r="51">
      <c r="A51" s="122" t="s">
        <v>355</v>
      </c>
      <c r="B51" s="120">
        <v>79.0</v>
      </c>
      <c r="C51" s="120">
        <v>79.0</v>
      </c>
      <c r="D51" s="26">
        <v>0.0</v>
      </c>
      <c r="E51" s="120">
        <v>79.0</v>
      </c>
      <c r="F51" s="26">
        <v>0.0</v>
      </c>
      <c r="G51" s="101">
        <v>0.0</v>
      </c>
      <c r="H51" s="26">
        <v>0.0</v>
      </c>
    </row>
    <row r="52">
      <c r="A52" s="124" t="s">
        <v>356</v>
      </c>
      <c r="B52" s="124">
        <v>10.0</v>
      </c>
      <c r="C52" s="125">
        <v>10.0</v>
      </c>
      <c r="D52" s="26">
        <v>0.0</v>
      </c>
      <c r="E52" s="126">
        <v>10.0</v>
      </c>
      <c r="F52" s="26">
        <v>0.0</v>
      </c>
      <c r="G52" s="101">
        <v>0.0</v>
      </c>
      <c r="H52" s="26">
        <v>0.0</v>
      </c>
    </row>
    <row r="53">
      <c r="A53" s="127" t="s">
        <v>357</v>
      </c>
      <c r="B53" s="124">
        <v>10.0</v>
      </c>
      <c r="C53" s="125">
        <v>10.0</v>
      </c>
      <c r="D53" s="26">
        <v>0.0</v>
      </c>
      <c r="E53" s="126">
        <v>10.0</v>
      </c>
      <c r="F53" s="26">
        <v>0.0</v>
      </c>
      <c r="G53" s="101">
        <v>0.0</v>
      </c>
      <c r="H53" s="26">
        <v>0.0</v>
      </c>
    </row>
    <row r="54">
      <c r="A54" s="128" t="s">
        <v>358</v>
      </c>
      <c r="B54" s="124">
        <v>10.0</v>
      </c>
      <c r="C54" s="125">
        <v>10.0</v>
      </c>
      <c r="D54" s="26">
        <v>0.0</v>
      </c>
      <c r="E54" s="126">
        <v>10.0</v>
      </c>
      <c r="F54" s="26">
        <v>0.0</v>
      </c>
      <c r="G54" s="101">
        <v>0.0</v>
      </c>
      <c r="H54" s="26">
        <v>0.0</v>
      </c>
    </row>
    <row r="55">
      <c r="A55" s="129" t="s">
        <v>359</v>
      </c>
      <c r="B55" s="124">
        <v>10.0</v>
      </c>
      <c r="C55" s="125">
        <v>10.0</v>
      </c>
      <c r="D55" s="26">
        <v>0.0</v>
      </c>
      <c r="E55" s="126">
        <v>10.0</v>
      </c>
      <c r="F55" s="26">
        <v>0.0</v>
      </c>
      <c r="G55" s="101">
        <v>0.0</v>
      </c>
      <c r="H55" s="26">
        <v>0.0</v>
      </c>
    </row>
    <row r="56">
      <c r="A56" s="130" t="s">
        <v>360</v>
      </c>
      <c r="B56" s="124">
        <v>10.0</v>
      </c>
      <c r="C56" s="125">
        <v>10.0</v>
      </c>
      <c r="D56" s="26">
        <v>0.0</v>
      </c>
      <c r="E56" s="126">
        <v>10.0</v>
      </c>
      <c r="F56" s="26">
        <v>0.0</v>
      </c>
      <c r="G56" s="101">
        <v>0.0</v>
      </c>
      <c r="H56" s="26">
        <v>0.0</v>
      </c>
    </row>
    <row r="57">
      <c r="A57" s="121" t="s">
        <v>361</v>
      </c>
      <c r="B57" s="131">
        <v>22.0</v>
      </c>
      <c r="C57" s="131">
        <v>22.0</v>
      </c>
      <c r="D57" s="26">
        <v>0.0</v>
      </c>
      <c r="E57" s="131">
        <v>22.0</v>
      </c>
      <c r="F57" s="26">
        <v>0.0</v>
      </c>
      <c r="G57" s="131">
        <v>22.0</v>
      </c>
      <c r="H57" s="26">
        <v>0.0</v>
      </c>
    </row>
    <row r="58">
      <c r="A58" s="132" t="s">
        <v>362</v>
      </c>
      <c r="B58" s="131">
        <v>32.5</v>
      </c>
      <c r="C58" s="131">
        <v>32.5</v>
      </c>
      <c r="D58" s="26">
        <v>0.0</v>
      </c>
      <c r="E58" s="131">
        <v>32.5</v>
      </c>
      <c r="F58" s="26">
        <v>0.0</v>
      </c>
      <c r="G58" s="131">
        <v>32.5</v>
      </c>
      <c r="H58" s="26">
        <v>0.0</v>
      </c>
    </row>
    <row r="59">
      <c r="A59" s="121" t="s">
        <v>363</v>
      </c>
      <c r="B59" s="133">
        <v>53.5</v>
      </c>
      <c r="C59" s="133">
        <v>53.5</v>
      </c>
      <c r="D59" s="26">
        <v>0.0</v>
      </c>
      <c r="E59" s="133">
        <v>53.5</v>
      </c>
      <c r="F59" s="26">
        <v>0.0</v>
      </c>
      <c r="G59" s="133">
        <v>53.5</v>
      </c>
      <c r="H59" s="26">
        <v>0.0</v>
      </c>
    </row>
    <row r="60">
      <c r="A60" s="121" t="s">
        <v>364</v>
      </c>
      <c r="B60" s="134">
        <v>20.0</v>
      </c>
      <c r="C60" s="134">
        <v>20.0</v>
      </c>
      <c r="D60" s="26">
        <v>0.0</v>
      </c>
      <c r="E60" s="134">
        <v>20.0</v>
      </c>
      <c r="F60" s="26">
        <v>0.0</v>
      </c>
      <c r="G60" s="134">
        <v>20.0</v>
      </c>
      <c r="H60" s="26">
        <v>0.0</v>
      </c>
    </row>
    <row r="61">
      <c r="A61" s="121" t="s">
        <v>365</v>
      </c>
      <c r="B61" s="135">
        <v>21.5</v>
      </c>
      <c r="C61" s="135">
        <v>21.5</v>
      </c>
      <c r="D61" s="26">
        <v>0.0</v>
      </c>
      <c r="E61" s="135">
        <v>21.5</v>
      </c>
      <c r="F61" s="26">
        <v>0.0</v>
      </c>
      <c r="G61" s="135">
        <v>21.5</v>
      </c>
      <c r="H61" s="26">
        <v>0.0</v>
      </c>
    </row>
    <row r="62">
      <c r="A62" s="121" t="s">
        <v>366</v>
      </c>
      <c r="B62" s="136">
        <v>30.5</v>
      </c>
      <c r="C62" s="136">
        <v>30.5</v>
      </c>
      <c r="D62" s="26">
        <v>0.0</v>
      </c>
      <c r="E62" s="136">
        <v>30.5</v>
      </c>
      <c r="F62" s="26">
        <v>0.0</v>
      </c>
      <c r="G62" s="136">
        <v>30.5</v>
      </c>
      <c r="H62" s="26">
        <v>0.0</v>
      </c>
    </row>
    <row r="63">
      <c r="A63" s="121" t="s">
        <v>367</v>
      </c>
      <c r="B63" s="136">
        <v>53.5</v>
      </c>
      <c r="C63" s="136">
        <v>53.5</v>
      </c>
      <c r="D63" s="26">
        <v>0.0</v>
      </c>
      <c r="E63" s="136">
        <v>53.5</v>
      </c>
      <c r="F63" s="26">
        <v>0.0</v>
      </c>
      <c r="G63" s="136">
        <v>53.5</v>
      </c>
      <c r="H63" s="26">
        <v>0.0</v>
      </c>
    </row>
    <row r="64">
      <c r="A64" s="137" t="s">
        <v>368</v>
      </c>
      <c r="B64" s="133">
        <v>20.0</v>
      </c>
      <c r="C64" s="133">
        <v>20.0</v>
      </c>
      <c r="D64" s="26">
        <v>0.0</v>
      </c>
      <c r="E64" s="133">
        <v>20.0</v>
      </c>
      <c r="F64" s="26">
        <v>0.0</v>
      </c>
      <c r="G64" s="133">
        <v>20.0</v>
      </c>
      <c r="H64" s="26">
        <v>0.0</v>
      </c>
    </row>
    <row r="65">
      <c r="A65" s="137" t="s">
        <v>369</v>
      </c>
      <c r="B65" s="134">
        <v>20.0</v>
      </c>
      <c r="C65" s="134">
        <v>20.0</v>
      </c>
      <c r="D65" s="26">
        <v>0.0</v>
      </c>
      <c r="E65" s="134">
        <v>20.0</v>
      </c>
      <c r="F65" s="26">
        <v>0.0</v>
      </c>
      <c r="G65" s="134">
        <v>20.0</v>
      </c>
      <c r="H65" s="26">
        <v>0.0</v>
      </c>
    </row>
    <row r="66">
      <c r="A66" s="137" t="s">
        <v>370</v>
      </c>
      <c r="B66" s="136">
        <v>30.5</v>
      </c>
      <c r="C66" s="136">
        <v>30.5</v>
      </c>
      <c r="D66" s="26">
        <v>0.0</v>
      </c>
      <c r="E66" s="136">
        <v>30.5</v>
      </c>
      <c r="F66" s="26">
        <v>0.0</v>
      </c>
      <c r="G66" s="136">
        <v>30.5</v>
      </c>
      <c r="H66" s="26">
        <v>0.0</v>
      </c>
    </row>
    <row r="67">
      <c r="A67" s="137" t="s">
        <v>371</v>
      </c>
      <c r="B67" s="136">
        <v>21.5</v>
      </c>
      <c r="C67" s="136">
        <v>21.5</v>
      </c>
      <c r="D67" s="26">
        <v>0.0</v>
      </c>
      <c r="E67" s="136">
        <v>21.5</v>
      </c>
      <c r="F67" s="26">
        <v>0.0</v>
      </c>
      <c r="G67" s="136">
        <v>21.5</v>
      </c>
      <c r="H67" s="26">
        <v>0.0</v>
      </c>
    </row>
    <row r="68">
      <c r="A68" s="137" t="s">
        <v>372</v>
      </c>
      <c r="B68" s="136">
        <v>43.5</v>
      </c>
      <c r="C68" s="136">
        <v>43.5</v>
      </c>
      <c r="D68" s="26">
        <v>0.0</v>
      </c>
      <c r="E68" s="136">
        <v>43.5</v>
      </c>
      <c r="F68" s="26">
        <v>0.0</v>
      </c>
      <c r="G68" s="136">
        <v>43.5</v>
      </c>
      <c r="H68" s="26">
        <v>0.0</v>
      </c>
    </row>
    <row r="69">
      <c r="A69" s="138" t="s">
        <v>373</v>
      </c>
      <c r="B69" s="136">
        <v>25.0</v>
      </c>
      <c r="C69" s="136">
        <v>25.0</v>
      </c>
      <c r="D69" s="26">
        <v>0.0</v>
      </c>
      <c r="E69" s="136">
        <v>25.0</v>
      </c>
      <c r="F69" s="26">
        <v>0.0</v>
      </c>
      <c r="G69" s="136">
        <v>25.0</v>
      </c>
      <c r="H69" s="26">
        <v>0.0</v>
      </c>
    </row>
    <row r="70">
      <c r="A70" s="137" t="s">
        <v>374</v>
      </c>
      <c r="B70" s="134">
        <v>14.5</v>
      </c>
      <c r="C70" s="134">
        <v>14.5</v>
      </c>
      <c r="D70" s="26">
        <v>0.0</v>
      </c>
      <c r="E70" s="134">
        <v>14.5</v>
      </c>
      <c r="F70" s="26">
        <v>0.0</v>
      </c>
      <c r="G70" s="134">
        <v>14.5</v>
      </c>
      <c r="H70" s="26">
        <v>0.0</v>
      </c>
    </row>
    <row r="71">
      <c r="A71" s="137" t="s">
        <v>375</v>
      </c>
      <c r="B71" s="136">
        <v>27.5</v>
      </c>
      <c r="C71" s="136">
        <v>27.5</v>
      </c>
      <c r="D71" s="26">
        <v>0.0</v>
      </c>
      <c r="E71" s="136">
        <v>27.5</v>
      </c>
      <c r="F71" s="26">
        <v>0.0</v>
      </c>
      <c r="G71" s="136">
        <v>27.5</v>
      </c>
      <c r="H71" s="26">
        <v>0.0</v>
      </c>
    </row>
    <row r="72">
      <c r="A72" s="137" t="s">
        <v>376</v>
      </c>
      <c r="B72" s="136">
        <v>19.5</v>
      </c>
      <c r="C72" s="136">
        <v>19.5</v>
      </c>
      <c r="D72" s="26">
        <v>0.0</v>
      </c>
      <c r="E72" s="136">
        <v>19.5</v>
      </c>
      <c r="F72" s="26">
        <v>0.0</v>
      </c>
      <c r="G72" s="136">
        <v>19.5</v>
      </c>
      <c r="H72" s="26">
        <v>0.0</v>
      </c>
    </row>
    <row r="73">
      <c r="A73" s="137" t="s">
        <v>377</v>
      </c>
      <c r="B73" s="136">
        <v>35.0</v>
      </c>
      <c r="C73" s="136">
        <v>35.0</v>
      </c>
      <c r="D73" s="26">
        <v>0.0</v>
      </c>
      <c r="E73" s="136">
        <v>35.0</v>
      </c>
      <c r="F73" s="26">
        <v>0.0</v>
      </c>
      <c r="G73" s="136">
        <v>35.0</v>
      </c>
      <c r="H73" s="26">
        <v>0.0</v>
      </c>
    </row>
    <row r="74">
      <c r="A74" s="137" t="s">
        <v>378</v>
      </c>
      <c r="B74" s="136">
        <v>60.0</v>
      </c>
      <c r="C74" s="136">
        <v>60.0</v>
      </c>
      <c r="D74" s="26">
        <v>0.0</v>
      </c>
      <c r="E74" s="136">
        <v>60.0</v>
      </c>
      <c r="F74" s="26">
        <v>0.0</v>
      </c>
      <c r="G74" s="136">
        <v>60.0</v>
      </c>
      <c r="H74" s="26">
        <v>0.0</v>
      </c>
    </row>
    <row r="75">
      <c r="A75" s="137" t="s">
        <v>379</v>
      </c>
      <c r="B75" s="136">
        <v>16.0</v>
      </c>
      <c r="C75" s="136">
        <v>16.0</v>
      </c>
      <c r="D75" s="26">
        <v>0.0</v>
      </c>
      <c r="E75" s="136">
        <v>16.0</v>
      </c>
      <c r="F75" s="26">
        <v>0.0</v>
      </c>
      <c r="G75" s="136">
        <v>16.0</v>
      </c>
      <c r="H75" s="26">
        <v>0.0</v>
      </c>
    </row>
    <row r="76">
      <c r="A76" s="137" t="s">
        <v>380</v>
      </c>
      <c r="B76" s="136">
        <v>22.0</v>
      </c>
      <c r="C76" s="136">
        <v>22.0</v>
      </c>
      <c r="D76" s="26">
        <v>0.0</v>
      </c>
      <c r="E76" s="136">
        <v>22.0</v>
      </c>
      <c r="F76" s="26">
        <v>0.0</v>
      </c>
      <c r="G76" s="136">
        <v>22.0</v>
      </c>
      <c r="H76" s="26">
        <v>0.0</v>
      </c>
    </row>
    <row r="77">
      <c r="A77" s="137" t="s">
        <v>381</v>
      </c>
      <c r="B77" s="136">
        <v>32.5</v>
      </c>
      <c r="C77" s="136">
        <v>32.5</v>
      </c>
      <c r="D77" s="26">
        <v>0.0</v>
      </c>
      <c r="E77" s="136">
        <v>32.5</v>
      </c>
      <c r="F77" s="26">
        <v>0.0</v>
      </c>
      <c r="G77" s="136">
        <v>32.5</v>
      </c>
      <c r="H77" s="26">
        <v>0.0</v>
      </c>
    </row>
    <row r="78">
      <c r="A78" s="139" t="s">
        <v>382</v>
      </c>
      <c r="B78" s="131">
        <v>0.0</v>
      </c>
      <c r="C78" s="140">
        <v>0.0</v>
      </c>
      <c r="D78" s="26">
        <v>0.0</v>
      </c>
      <c r="E78" s="100">
        <v>0.0</v>
      </c>
      <c r="F78" s="26">
        <v>0.0</v>
      </c>
      <c r="G78" s="101">
        <v>120.0</v>
      </c>
      <c r="H78" s="26">
        <v>30.0</v>
      </c>
    </row>
    <row r="79">
      <c r="A79" s="139" t="s">
        <v>383</v>
      </c>
      <c r="B79" s="131">
        <v>0.0</v>
      </c>
      <c r="C79" s="140">
        <v>0.0</v>
      </c>
      <c r="D79" s="26">
        <v>0.0</v>
      </c>
      <c r="E79" s="100">
        <v>0.0</v>
      </c>
      <c r="F79" s="26">
        <v>0.0</v>
      </c>
      <c r="G79" s="101">
        <v>240.0</v>
      </c>
      <c r="H79" s="26">
        <v>30.0</v>
      </c>
    </row>
    <row r="80">
      <c r="A80" s="139" t="s">
        <v>384</v>
      </c>
      <c r="B80" s="131">
        <v>0.0</v>
      </c>
      <c r="C80" s="140">
        <v>0.0</v>
      </c>
      <c r="D80" s="26">
        <v>0.0</v>
      </c>
      <c r="E80" s="100">
        <v>0.0</v>
      </c>
      <c r="F80" s="26">
        <v>0.0</v>
      </c>
      <c r="G80" s="101">
        <v>120.0</v>
      </c>
      <c r="H80" s="26">
        <v>30.0</v>
      </c>
    </row>
    <row r="81">
      <c r="A81" s="139" t="s">
        <v>385</v>
      </c>
      <c r="B81" s="131">
        <v>0.0</v>
      </c>
      <c r="C81" s="140">
        <v>0.0</v>
      </c>
      <c r="D81" s="26">
        <v>0.0</v>
      </c>
      <c r="E81" s="100">
        <v>0.0</v>
      </c>
      <c r="F81" s="26">
        <v>0.0</v>
      </c>
      <c r="G81" s="101">
        <v>240.0</v>
      </c>
      <c r="H81" s="26">
        <v>30.0</v>
      </c>
    </row>
    <row r="82">
      <c r="A82" s="139" t="s">
        <v>386</v>
      </c>
      <c r="B82" s="131">
        <v>0.0</v>
      </c>
      <c r="C82" s="140">
        <v>0.0</v>
      </c>
      <c r="D82" s="26">
        <v>0.0</v>
      </c>
      <c r="E82" s="100">
        <v>0.0</v>
      </c>
      <c r="F82" s="26">
        <v>0.0</v>
      </c>
      <c r="G82" s="101">
        <v>140.0</v>
      </c>
      <c r="H82" s="26">
        <v>40.0</v>
      </c>
    </row>
    <row r="83">
      <c r="A83" s="139" t="s">
        <v>387</v>
      </c>
      <c r="B83" s="131">
        <v>0.0</v>
      </c>
      <c r="C83" s="140">
        <v>0.0</v>
      </c>
      <c r="D83" s="26">
        <v>0.0</v>
      </c>
      <c r="E83" s="100">
        <v>0.0</v>
      </c>
      <c r="F83" s="26">
        <v>0.0</v>
      </c>
      <c r="G83" s="101">
        <v>280.0</v>
      </c>
      <c r="H83" s="26">
        <v>40.0</v>
      </c>
    </row>
    <row r="84">
      <c r="A84" s="139" t="s">
        <v>388</v>
      </c>
      <c r="B84" s="131">
        <v>0.0</v>
      </c>
      <c r="C84" s="140">
        <v>0.0</v>
      </c>
      <c r="D84" s="26">
        <v>0.0</v>
      </c>
      <c r="E84" s="100">
        <v>0.0</v>
      </c>
      <c r="F84" s="26">
        <v>0.0</v>
      </c>
      <c r="G84" s="101">
        <v>135.0</v>
      </c>
      <c r="H84" s="26">
        <v>45.0</v>
      </c>
    </row>
    <row r="85">
      <c r="A85" s="139" t="s">
        <v>389</v>
      </c>
      <c r="B85" s="131">
        <v>0.0</v>
      </c>
      <c r="C85" s="140">
        <v>0.0</v>
      </c>
      <c r="D85" s="26">
        <v>0.0</v>
      </c>
      <c r="E85" s="100">
        <v>0.0</v>
      </c>
      <c r="F85" s="26">
        <v>0.0</v>
      </c>
      <c r="G85" s="101">
        <v>270.0</v>
      </c>
      <c r="H85" s="26">
        <v>45.0</v>
      </c>
    </row>
    <row r="86">
      <c r="A86" s="102" t="s">
        <v>390</v>
      </c>
      <c r="B86" s="131">
        <v>0.0</v>
      </c>
      <c r="C86" s="43">
        <v>52.5</v>
      </c>
      <c r="D86" s="26">
        <v>0.0</v>
      </c>
      <c r="E86" s="26">
        <f t="shared" ref="E86:E121" si="1">E2-(E2*0.3)</f>
        <v>48.3</v>
      </c>
      <c r="F86" s="26">
        <v>0.0</v>
      </c>
      <c r="G86" s="26">
        <v>0.0</v>
      </c>
      <c r="H86" s="26">
        <v>0.0</v>
      </c>
    </row>
    <row r="87">
      <c r="A87" s="102" t="s">
        <v>391</v>
      </c>
      <c r="B87" s="131">
        <v>0.0</v>
      </c>
      <c r="C87" s="43">
        <v>105.0</v>
      </c>
      <c r="D87" s="26">
        <v>0.0</v>
      </c>
      <c r="E87" s="26">
        <f t="shared" si="1"/>
        <v>96.6</v>
      </c>
      <c r="F87" s="26">
        <v>0.0</v>
      </c>
      <c r="G87" s="26">
        <v>0.0</v>
      </c>
      <c r="H87" s="26">
        <v>0.0</v>
      </c>
    </row>
    <row r="88">
      <c r="A88" s="102" t="s">
        <v>392</v>
      </c>
      <c r="B88" s="131">
        <v>0.0</v>
      </c>
      <c r="C88" s="43">
        <v>55.3</v>
      </c>
      <c r="D88" s="26">
        <v>0.0</v>
      </c>
      <c r="E88" s="26">
        <f t="shared" si="1"/>
        <v>59.5</v>
      </c>
      <c r="F88" s="26">
        <v>0.0</v>
      </c>
      <c r="G88" s="26">
        <v>0.0</v>
      </c>
      <c r="H88" s="26">
        <v>0.0</v>
      </c>
    </row>
    <row r="89">
      <c r="A89" s="102" t="s">
        <v>393</v>
      </c>
      <c r="B89" s="131">
        <v>0.0</v>
      </c>
      <c r="C89" s="43">
        <v>110.6</v>
      </c>
      <c r="D89" s="26">
        <v>0.0</v>
      </c>
      <c r="E89" s="26">
        <f t="shared" si="1"/>
        <v>119</v>
      </c>
      <c r="F89" s="26">
        <v>0.0</v>
      </c>
      <c r="G89" s="26">
        <v>0.0</v>
      </c>
      <c r="H89" s="26">
        <v>0.0</v>
      </c>
    </row>
    <row r="90">
      <c r="A90" s="102" t="s">
        <v>394</v>
      </c>
      <c r="B90" s="131">
        <v>0.0</v>
      </c>
      <c r="C90" s="43">
        <v>55.3</v>
      </c>
      <c r="D90" s="26">
        <v>0.0</v>
      </c>
      <c r="E90" s="26">
        <f t="shared" si="1"/>
        <v>59.5</v>
      </c>
      <c r="F90" s="26">
        <v>0.0</v>
      </c>
      <c r="G90" s="26">
        <v>0.0</v>
      </c>
      <c r="H90" s="26">
        <v>0.0</v>
      </c>
    </row>
    <row r="91">
      <c r="A91" s="102" t="s">
        <v>395</v>
      </c>
      <c r="B91" s="131">
        <v>0.0</v>
      </c>
      <c r="C91" s="43">
        <v>110.6</v>
      </c>
      <c r="D91" s="26">
        <v>0.0</v>
      </c>
      <c r="E91" s="26">
        <f t="shared" si="1"/>
        <v>119</v>
      </c>
      <c r="F91" s="26">
        <v>0.0</v>
      </c>
      <c r="G91" s="26">
        <v>0.0</v>
      </c>
      <c r="H91" s="26">
        <v>0.0</v>
      </c>
    </row>
    <row r="92">
      <c r="A92" s="102" t="s">
        <v>396</v>
      </c>
      <c r="B92" s="131">
        <v>0.0</v>
      </c>
      <c r="C92" s="43">
        <v>62.3</v>
      </c>
      <c r="D92" s="26">
        <v>0.0</v>
      </c>
      <c r="E92" s="26">
        <f t="shared" si="1"/>
        <v>66.5</v>
      </c>
      <c r="F92" s="26">
        <v>0.0</v>
      </c>
      <c r="G92" s="26">
        <v>0.0</v>
      </c>
      <c r="H92" s="26">
        <v>0.0</v>
      </c>
    </row>
    <row r="93">
      <c r="A93" s="102" t="s">
        <v>397</v>
      </c>
      <c r="B93" s="131">
        <v>0.0</v>
      </c>
      <c r="C93" s="43">
        <v>124.6</v>
      </c>
      <c r="D93" s="26">
        <v>0.0</v>
      </c>
      <c r="E93" s="26">
        <f t="shared" si="1"/>
        <v>133</v>
      </c>
      <c r="F93" s="26">
        <v>0.0</v>
      </c>
      <c r="G93" s="26">
        <v>0.0</v>
      </c>
      <c r="H93" s="26">
        <v>0.0</v>
      </c>
    </row>
    <row r="94">
      <c r="A94" s="102" t="s">
        <v>398</v>
      </c>
      <c r="B94" s="131">
        <v>0.0</v>
      </c>
      <c r="C94" s="43">
        <v>55.3</v>
      </c>
      <c r="D94" s="26">
        <v>0.0</v>
      </c>
      <c r="E94" s="26">
        <f t="shared" si="1"/>
        <v>62.3</v>
      </c>
      <c r="F94" s="26">
        <v>0.0</v>
      </c>
      <c r="G94" s="26">
        <v>0.0</v>
      </c>
      <c r="H94" s="26">
        <v>0.0</v>
      </c>
    </row>
    <row r="95">
      <c r="A95" s="106" t="s">
        <v>399</v>
      </c>
      <c r="B95" s="131">
        <v>0.0</v>
      </c>
      <c r="C95" s="43">
        <v>110.6</v>
      </c>
      <c r="D95" s="26">
        <v>0.0</v>
      </c>
      <c r="E95" s="26">
        <f t="shared" si="1"/>
        <v>124.6</v>
      </c>
      <c r="F95" s="26">
        <v>0.0</v>
      </c>
      <c r="G95" s="26">
        <v>0.0</v>
      </c>
      <c r="H95" s="26">
        <v>0.0</v>
      </c>
    </row>
    <row r="96">
      <c r="A96" s="102" t="s">
        <v>400</v>
      </c>
      <c r="B96" s="131">
        <v>0.0</v>
      </c>
      <c r="C96" s="43">
        <v>62.3</v>
      </c>
      <c r="D96" s="26">
        <v>0.0</v>
      </c>
      <c r="E96" s="26">
        <f t="shared" si="1"/>
        <v>66.5</v>
      </c>
      <c r="F96" s="26">
        <v>0.0</v>
      </c>
      <c r="G96" s="26">
        <v>0.0</v>
      </c>
      <c r="H96" s="26">
        <v>0.0</v>
      </c>
    </row>
    <row r="97">
      <c r="A97" s="106" t="s">
        <v>401</v>
      </c>
      <c r="B97" s="131">
        <v>0.0</v>
      </c>
      <c r="C97" s="43">
        <v>124.6</v>
      </c>
      <c r="D97" s="26">
        <v>0.0</v>
      </c>
      <c r="E97" s="26">
        <f t="shared" si="1"/>
        <v>133</v>
      </c>
      <c r="F97" s="26">
        <v>0.0</v>
      </c>
      <c r="G97" s="26">
        <v>0.0</v>
      </c>
      <c r="H97" s="26">
        <v>0.0</v>
      </c>
    </row>
    <row r="98">
      <c r="A98" s="107" t="s">
        <v>402</v>
      </c>
      <c r="B98" s="131">
        <v>0.0</v>
      </c>
      <c r="C98" s="43">
        <v>69.3</v>
      </c>
      <c r="D98" s="26">
        <v>0.0</v>
      </c>
      <c r="E98" s="26">
        <f t="shared" si="1"/>
        <v>69.3</v>
      </c>
      <c r="F98" s="26">
        <v>0.0</v>
      </c>
      <c r="G98" s="26">
        <v>0.0</v>
      </c>
      <c r="H98" s="26">
        <v>0.0</v>
      </c>
    </row>
    <row r="99">
      <c r="A99" s="108" t="s">
        <v>403</v>
      </c>
      <c r="B99" s="131">
        <v>0.0</v>
      </c>
      <c r="C99" s="43">
        <v>139.6</v>
      </c>
      <c r="D99" s="26">
        <v>0.0</v>
      </c>
      <c r="E99" s="26">
        <f t="shared" si="1"/>
        <v>138.6</v>
      </c>
      <c r="F99" s="26">
        <v>0.0</v>
      </c>
      <c r="G99" s="26">
        <v>0.0</v>
      </c>
      <c r="H99" s="26">
        <v>0.0</v>
      </c>
    </row>
    <row r="100">
      <c r="A100" s="108" t="s">
        <v>404</v>
      </c>
      <c r="B100" s="131">
        <v>0.0</v>
      </c>
      <c r="C100" s="43">
        <v>69.3</v>
      </c>
      <c r="D100" s="26">
        <v>0.0</v>
      </c>
      <c r="E100" s="26">
        <f t="shared" si="1"/>
        <v>73.5</v>
      </c>
      <c r="F100" s="26">
        <v>0.0</v>
      </c>
      <c r="G100" s="26">
        <v>0.0</v>
      </c>
      <c r="H100" s="26">
        <v>0.0</v>
      </c>
    </row>
    <row r="101">
      <c r="A101" s="108" t="s">
        <v>405</v>
      </c>
      <c r="B101" s="131">
        <v>0.0</v>
      </c>
      <c r="C101" s="43">
        <v>139.6</v>
      </c>
      <c r="D101" s="26">
        <v>0.0</v>
      </c>
      <c r="E101" s="26">
        <f t="shared" si="1"/>
        <v>147</v>
      </c>
      <c r="F101" s="26">
        <v>0.0</v>
      </c>
      <c r="G101" s="26">
        <v>0.0</v>
      </c>
      <c r="H101" s="26">
        <v>0.0</v>
      </c>
    </row>
    <row r="102">
      <c r="A102" s="108" t="s">
        <v>406</v>
      </c>
      <c r="B102" s="131">
        <v>0.0</v>
      </c>
      <c r="C102" s="43">
        <v>69.3</v>
      </c>
      <c r="D102" s="26">
        <v>0.0</v>
      </c>
      <c r="E102" s="26">
        <f t="shared" si="1"/>
        <v>69.3</v>
      </c>
      <c r="F102" s="26">
        <v>0.0</v>
      </c>
      <c r="G102" s="26">
        <v>0.0</v>
      </c>
      <c r="H102" s="26">
        <v>0.0</v>
      </c>
    </row>
    <row r="103">
      <c r="A103" s="108" t="s">
        <v>407</v>
      </c>
      <c r="B103" s="131">
        <v>0.0</v>
      </c>
      <c r="C103" s="43">
        <v>139.6</v>
      </c>
      <c r="D103" s="26">
        <v>0.0</v>
      </c>
      <c r="E103" s="26">
        <f t="shared" si="1"/>
        <v>138.6</v>
      </c>
      <c r="F103" s="26">
        <v>0.0</v>
      </c>
      <c r="G103" s="26">
        <v>0.0</v>
      </c>
      <c r="H103" s="26">
        <v>0.0</v>
      </c>
    </row>
    <row r="104">
      <c r="A104" s="108" t="s">
        <v>408</v>
      </c>
      <c r="B104" s="131">
        <v>0.0</v>
      </c>
      <c r="C104" s="43">
        <v>69.3</v>
      </c>
      <c r="D104" s="26">
        <v>0.0</v>
      </c>
      <c r="E104" s="26">
        <f t="shared" si="1"/>
        <v>69.3</v>
      </c>
      <c r="F104" s="26">
        <v>0.0</v>
      </c>
      <c r="G104" s="26">
        <v>0.0</v>
      </c>
      <c r="H104" s="26">
        <v>0.0</v>
      </c>
    </row>
    <row r="105">
      <c r="A105" s="109" t="s">
        <v>409</v>
      </c>
      <c r="B105" s="131">
        <v>0.0</v>
      </c>
      <c r="C105" s="43">
        <v>139.6</v>
      </c>
      <c r="D105" s="26">
        <v>0.0</v>
      </c>
      <c r="E105" s="26">
        <f t="shared" si="1"/>
        <v>138.6</v>
      </c>
      <c r="F105" s="26">
        <v>0.0</v>
      </c>
      <c r="G105" s="26">
        <v>0.0</v>
      </c>
      <c r="H105" s="26">
        <v>0.0</v>
      </c>
    </row>
    <row r="106">
      <c r="A106" s="108" t="s">
        <v>410</v>
      </c>
      <c r="B106" s="131">
        <v>0.0</v>
      </c>
      <c r="C106" s="43">
        <v>69.3</v>
      </c>
      <c r="D106" s="26">
        <v>0.0</v>
      </c>
      <c r="E106" s="26">
        <f t="shared" si="1"/>
        <v>69.3</v>
      </c>
      <c r="F106" s="26">
        <v>0.0</v>
      </c>
      <c r="G106" s="26">
        <v>0.0</v>
      </c>
      <c r="H106" s="26">
        <v>0.0</v>
      </c>
    </row>
    <row r="107">
      <c r="A107" s="108" t="s">
        <v>411</v>
      </c>
      <c r="B107" s="131">
        <v>0.0</v>
      </c>
      <c r="C107" s="43">
        <v>139.6</v>
      </c>
      <c r="D107" s="26">
        <v>0.0</v>
      </c>
      <c r="E107" s="26">
        <f t="shared" si="1"/>
        <v>138.6</v>
      </c>
      <c r="F107" s="26">
        <v>0.0</v>
      </c>
      <c r="G107" s="26">
        <v>0.0</v>
      </c>
      <c r="H107" s="26">
        <v>0.0</v>
      </c>
    </row>
    <row r="108">
      <c r="A108" s="108" t="s">
        <v>412</v>
      </c>
      <c r="B108" s="131">
        <v>0.0</v>
      </c>
      <c r="C108" s="43">
        <v>69.3</v>
      </c>
      <c r="D108" s="26">
        <v>0.0</v>
      </c>
      <c r="E108" s="26">
        <f t="shared" si="1"/>
        <v>66.5</v>
      </c>
      <c r="F108" s="26">
        <v>0.0</v>
      </c>
      <c r="G108" s="26">
        <v>0.0</v>
      </c>
      <c r="H108" s="26">
        <v>0.0</v>
      </c>
    </row>
    <row r="109">
      <c r="A109" s="108" t="s">
        <v>413</v>
      </c>
      <c r="B109" s="131">
        <v>0.0</v>
      </c>
      <c r="C109" s="43">
        <v>139.6</v>
      </c>
      <c r="D109" s="26">
        <v>0.0</v>
      </c>
      <c r="E109" s="26">
        <f t="shared" si="1"/>
        <v>133</v>
      </c>
      <c r="F109" s="26">
        <v>0.0</v>
      </c>
      <c r="G109" s="26">
        <v>0.0</v>
      </c>
      <c r="H109" s="26">
        <v>0.0</v>
      </c>
    </row>
    <row r="110">
      <c r="A110" s="108" t="s">
        <v>414</v>
      </c>
      <c r="B110" s="131">
        <v>0.0</v>
      </c>
      <c r="C110" s="43">
        <v>76.3</v>
      </c>
      <c r="D110" s="26">
        <v>0.0</v>
      </c>
      <c r="E110" s="26">
        <f t="shared" si="1"/>
        <v>73.5</v>
      </c>
      <c r="F110" s="26">
        <v>0.0</v>
      </c>
      <c r="G110" s="26">
        <v>0.0</v>
      </c>
      <c r="H110" s="26">
        <v>0.0</v>
      </c>
    </row>
    <row r="111">
      <c r="A111" s="108" t="s">
        <v>415</v>
      </c>
      <c r="B111" s="131">
        <v>0.0</v>
      </c>
      <c r="C111" s="43">
        <v>152.6</v>
      </c>
      <c r="D111" s="26">
        <v>0.0</v>
      </c>
      <c r="E111" s="26">
        <f t="shared" si="1"/>
        <v>147</v>
      </c>
      <c r="F111" s="26">
        <v>0.0</v>
      </c>
      <c r="G111" s="26">
        <v>0.0</v>
      </c>
      <c r="H111" s="26">
        <v>0.0</v>
      </c>
    </row>
    <row r="112">
      <c r="A112" s="108" t="s">
        <v>416</v>
      </c>
      <c r="B112" s="131">
        <v>0.0</v>
      </c>
      <c r="C112" s="43">
        <v>76.3</v>
      </c>
      <c r="D112" s="26">
        <v>0.0</v>
      </c>
      <c r="E112" s="26">
        <f t="shared" si="1"/>
        <v>90.3</v>
      </c>
      <c r="F112" s="26">
        <v>0.0</v>
      </c>
      <c r="G112" s="26">
        <v>0.0</v>
      </c>
      <c r="H112" s="26">
        <v>0.0</v>
      </c>
    </row>
    <row r="113">
      <c r="A113" s="108" t="s">
        <v>417</v>
      </c>
      <c r="B113" s="131">
        <v>0.0</v>
      </c>
      <c r="C113" s="43">
        <v>152.6</v>
      </c>
      <c r="D113" s="26">
        <v>0.0</v>
      </c>
      <c r="E113" s="26">
        <f t="shared" si="1"/>
        <v>180.6</v>
      </c>
      <c r="F113" s="26">
        <v>0.0</v>
      </c>
      <c r="G113" s="26">
        <v>0.0</v>
      </c>
      <c r="H113" s="26">
        <v>0.0</v>
      </c>
    </row>
    <row r="114">
      <c r="A114" s="108" t="s">
        <v>418</v>
      </c>
      <c r="B114" s="131">
        <v>0.0</v>
      </c>
      <c r="C114" s="43">
        <v>83.3</v>
      </c>
      <c r="D114" s="26">
        <v>0.0</v>
      </c>
      <c r="E114" s="26">
        <f t="shared" si="1"/>
        <v>76.3</v>
      </c>
      <c r="F114" s="26">
        <v>0.0</v>
      </c>
      <c r="G114" s="26">
        <v>0.0</v>
      </c>
      <c r="H114" s="26">
        <v>0.0</v>
      </c>
    </row>
    <row r="115">
      <c r="A115" s="109" t="s">
        <v>419</v>
      </c>
      <c r="B115" s="131">
        <v>0.0</v>
      </c>
      <c r="C115" s="43">
        <v>166.6</v>
      </c>
      <c r="D115" s="26">
        <v>0.0</v>
      </c>
      <c r="E115" s="26">
        <f t="shared" si="1"/>
        <v>152.6</v>
      </c>
      <c r="F115" s="26">
        <v>0.0</v>
      </c>
      <c r="G115" s="26">
        <v>0.0</v>
      </c>
      <c r="H115" s="26">
        <v>0.0</v>
      </c>
    </row>
    <row r="116">
      <c r="A116" s="113" t="s">
        <v>420</v>
      </c>
      <c r="B116" s="131">
        <v>0.0</v>
      </c>
      <c r="C116" s="43">
        <v>83.3</v>
      </c>
      <c r="D116" s="26">
        <v>0.0</v>
      </c>
      <c r="E116" s="26">
        <f t="shared" si="1"/>
        <v>83.3</v>
      </c>
      <c r="F116" s="26">
        <v>0.0</v>
      </c>
      <c r="G116" s="26">
        <v>0.0</v>
      </c>
      <c r="H116" s="26">
        <v>0.0</v>
      </c>
    </row>
    <row r="117">
      <c r="A117" s="115" t="s">
        <v>421</v>
      </c>
      <c r="B117" s="131">
        <v>0.0</v>
      </c>
      <c r="C117" s="43">
        <v>166.6</v>
      </c>
      <c r="D117" s="26">
        <v>0.0</v>
      </c>
      <c r="E117" s="26">
        <f t="shared" si="1"/>
        <v>166.6</v>
      </c>
      <c r="F117" s="26">
        <v>0.0</v>
      </c>
      <c r="G117" s="26">
        <v>0.0</v>
      </c>
      <c r="H117" s="26">
        <v>0.0</v>
      </c>
    </row>
    <row r="118">
      <c r="A118" s="115" t="s">
        <v>422</v>
      </c>
      <c r="B118" s="131">
        <v>0.0</v>
      </c>
      <c r="C118" s="43">
        <v>90.3</v>
      </c>
      <c r="D118" s="26">
        <v>0.0</v>
      </c>
      <c r="E118" s="26">
        <f t="shared" si="1"/>
        <v>94.5</v>
      </c>
      <c r="F118" s="26">
        <v>0.0</v>
      </c>
      <c r="G118" s="26">
        <v>0.0</v>
      </c>
      <c r="H118" s="26">
        <v>0.0</v>
      </c>
    </row>
    <row r="119">
      <c r="A119" s="113" t="s">
        <v>423</v>
      </c>
      <c r="B119" s="131">
        <v>0.0</v>
      </c>
      <c r="C119" s="43">
        <v>180.6</v>
      </c>
      <c r="D119" s="26">
        <v>0.0</v>
      </c>
      <c r="E119" s="26">
        <f t="shared" si="1"/>
        <v>189</v>
      </c>
      <c r="F119" s="26">
        <v>0.0</v>
      </c>
      <c r="G119" s="26">
        <v>0.0</v>
      </c>
      <c r="H119" s="26">
        <v>0.0</v>
      </c>
    </row>
    <row r="120">
      <c r="A120" s="116" t="s">
        <v>424</v>
      </c>
      <c r="B120" s="131">
        <v>0.0</v>
      </c>
      <c r="C120" s="43">
        <v>90.3</v>
      </c>
      <c r="D120" s="26">
        <v>0.0</v>
      </c>
      <c r="E120" s="26">
        <f t="shared" si="1"/>
        <v>97.3</v>
      </c>
      <c r="F120" s="26">
        <v>0.0</v>
      </c>
      <c r="G120" s="26">
        <v>0.0</v>
      </c>
      <c r="H120" s="26">
        <v>0.0</v>
      </c>
    </row>
    <row r="121">
      <c r="A121" s="113" t="s">
        <v>425</v>
      </c>
      <c r="B121" s="131">
        <v>0.0</v>
      </c>
      <c r="C121" s="43">
        <v>180.6</v>
      </c>
      <c r="D121" s="26">
        <v>0.0</v>
      </c>
      <c r="E121" s="26">
        <f t="shared" si="1"/>
        <v>194.6</v>
      </c>
      <c r="F121" s="26">
        <v>0.0</v>
      </c>
      <c r="G121" s="26">
        <v>0.0</v>
      </c>
      <c r="H121" s="26">
        <v>0.0</v>
      </c>
    </row>
  </sheetData>
  <autoFilter ref="$A$1:$A$12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t="s">
        <v>426</v>
      </c>
      <c r="B1" s="142">
        <v>45.0</v>
      </c>
      <c r="C1" s="143">
        <v>49.0</v>
      </c>
    </row>
    <row r="2">
      <c r="A2" s="141" t="s">
        <v>427</v>
      </c>
      <c r="B2" s="142">
        <v>90.0</v>
      </c>
      <c r="C2" s="143">
        <v>98.0</v>
      </c>
    </row>
    <row r="3">
      <c r="A3" s="144" t="s">
        <v>428</v>
      </c>
      <c r="B3" s="142">
        <v>39.0</v>
      </c>
      <c r="C3" s="143">
        <v>45.0</v>
      </c>
    </row>
    <row r="4">
      <c r="A4" s="144" t="s">
        <v>429</v>
      </c>
      <c r="B4" s="142">
        <v>78.0</v>
      </c>
      <c r="C4" s="143">
        <v>90.0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t="s">
        <v>430</v>
      </c>
      <c r="B1" s="146">
        <v>14.0</v>
      </c>
      <c r="C1" s="143">
        <v>0.0</v>
      </c>
    </row>
    <row r="2">
      <c r="A2" s="145" t="s">
        <v>431</v>
      </c>
      <c r="B2" s="146">
        <v>25.0</v>
      </c>
      <c r="C2" s="143">
        <v>0.0</v>
      </c>
    </row>
    <row r="3">
      <c r="A3" s="145" t="s">
        <v>432</v>
      </c>
      <c r="B3" s="146">
        <v>9.0</v>
      </c>
      <c r="C3" s="143">
        <v>20.0</v>
      </c>
    </row>
    <row r="4">
      <c r="A4" s="145" t="s">
        <v>433</v>
      </c>
      <c r="B4" s="147">
        <v>15.0</v>
      </c>
      <c r="C4" s="143">
        <v>0.0</v>
      </c>
    </row>
    <row r="5">
      <c r="A5" s="145" t="s">
        <v>434</v>
      </c>
      <c r="B5" s="147">
        <v>5.0</v>
      </c>
      <c r="C5" s="143">
        <v>20.0</v>
      </c>
    </row>
    <row r="6">
      <c r="A6" s="145" t="s">
        <v>435</v>
      </c>
      <c r="B6" s="146">
        <v>20.0</v>
      </c>
      <c r="C6" s="143">
        <v>30.0</v>
      </c>
    </row>
    <row r="7">
      <c r="A7" s="145" t="s">
        <v>436</v>
      </c>
      <c r="B7" s="146">
        <v>5.0</v>
      </c>
      <c r="C7" s="143">
        <v>20.0</v>
      </c>
    </row>
    <row r="8">
      <c r="A8" s="145" t="s">
        <v>437</v>
      </c>
      <c r="B8" s="146">
        <v>10.0</v>
      </c>
      <c r="C8" s="143">
        <v>0.0</v>
      </c>
    </row>
    <row r="9">
      <c r="A9" s="145" t="s">
        <v>438</v>
      </c>
      <c r="B9" s="146">
        <v>10.0</v>
      </c>
      <c r="C9" s="143">
        <v>20.0</v>
      </c>
    </row>
    <row r="10">
      <c r="A10" s="145" t="s">
        <v>439</v>
      </c>
      <c r="B10" s="146">
        <v>35.0</v>
      </c>
      <c r="C10" s="143">
        <v>29.0</v>
      </c>
    </row>
    <row r="11">
      <c r="A11" s="145" t="s">
        <v>440</v>
      </c>
      <c r="B11" s="146">
        <v>7.0</v>
      </c>
      <c r="C11" s="143">
        <v>0.0</v>
      </c>
    </row>
    <row r="12">
      <c r="A12" s="145" t="s">
        <v>441</v>
      </c>
      <c r="B12" s="146">
        <v>10.0</v>
      </c>
      <c r="C12" s="143">
        <v>20.0</v>
      </c>
    </row>
    <row r="13">
      <c r="A13" s="145" t="s">
        <v>442</v>
      </c>
      <c r="B13" s="146">
        <v>10.0</v>
      </c>
      <c r="C13" s="143">
        <v>20.0</v>
      </c>
    </row>
    <row r="14">
      <c r="A14" s="145" t="s">
        <v>443</v>
      </c>
      <c r="B14" s="146">
        <v>20.0</v>
      </c>
      <c r="C14" s="143">
        <v>20.0</v>
      </c>
    </row>
    <row r="15">
      <c r="A15" s="145" t="s">
        <v>444</v>
      </c>
      <c r="B15" s="146">
        <v>20.0</v>
      </c>
      <c r="C15" s="143">
        <v>0.0</v>
      </c>
    </row>
    <row r="16">
      <c r="A16" s="145" t="s">
        <v>445</v>
      </c>
      <c r="B16" s="146">
        <v>25.0</v>
      </c>
      <c r="C16" s="143">
        <v>0.0</v>
      </c>
    </row>
    <row r="17">
      <c r="A17" s="145" t="s">
        <v>446</v>
      </c>
      <c r="B17" s="146">
        <v>30.0</v>
      </c>
      <c r="C17" s="143">
        <v>0.0</v>
      </c>
    </row>
    <row r="18">
      <c r="A18" s="145" t="s">
        <v>447</v>
      </c>
      <c r="B18" s="146">
        <v>25.0</v>
      </c>
      <c r="C18" s="143"/>
    </row>
    <row r="19">
      <c r="A19" s="145" t="s">
        <v>448</v>
      </c>
      <c r="B19" s="146">
        <v>29.0</v>
      </c>
      <c r="C19" s="143"/>
    </row>
    <row r="20">
      <c r="A20" s="145" t="s">
        <v>449</v>
      </c>
      <c r="B20" s="146">
        <v>19.0</v>
      </c>
      <c r="C20" s="143">
        <v>35.0</v>
      </c>
    </row>
    <row r="21">
      <c r="A21" s="148" t="s">
        <v>450</v>
      </c>
      <c r="B21" s="149">
        <v>10.0</v>
      </c>
      <c r="C21" s="143"/>
    </row>
    <row r="22">
      <c r="A22" s="148" t="s">
        <v>451</v>
      </c>
      <c r="B22" s="149">
        <v>20.0</v>
      </c>
      <c r="C22" s="143"/>
    </row>
    <row r="23">
      <c r="A23" s="143" t="s">
        <v>452</v>
      </c>
      <c r="B23" s="143">
        <v>3.0</v>
      </c>
      <c r="C23" s="143">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t="s">
        <v>453</v>
      </c>
      <c r="B1" s="143">
        <v>1.0</v>
      </c>
    </row>
    <row r="2">
      <c r="A2" s="143" t="s">
        <v>454</v>
      </c>
      <c r="B2" s="143">
        <v>2.0</v>
      </c>
    </row>
    <row r="3">
      <c r="A3" s="143" t="s">
        <v>455</v>
      </c>
      <c r="B3" s="143">
        <v>3.0</v>
      </c>
    </row>
    <row r="4">
      <c r="A4" s="143" t="s">
        <v>456</v>
      </c>
      <c r="B4" s="143">
        <v>4.0</v>
      </c>
    </row>
    <row r="5">
      <c r="A5" s="143" t="s">
        <v>457</v>
      </c>
      <c r="B5" s="143">
        <v>5.0</v>
      </c>
    </row>
    <row r="6">
      <c r="A6" s="143" t="s">
        <v>458</v>
      </c>
      <c r="B6" s="143">
        <v>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3" t="str">
        <f>'Основа'!B10</f>
        <v/>
      </c>
      <c r="B1" s="42" t="str">
        <f>IFERROR(__xludf.DUMMYFUNCTION("IF(A1="""", ""0"",FILTER('Меню'!D:D,'Меню'!A:A=A1))"),"0")</f>
        <v>0</v>
      </c>
      <c r="C1" s="92" t="str">
        <f>IFERROR(__xludf.DUMMYFUNCTION("IF(A1="""", ""0"",FILTER('Меню'!F:F,'Меню'!A:A=A1))"),"0")</f>
        <v>0</v>
      </c>
      <c r="D1" s="92" t="str">
        <f>IFERROR(__xludf.DUMMYFUNCTION("IF(A1="""", ""0"",FILTER('Меню'!H:H,'Меню'!A:A=A1))"),"0")</f>
        <v>0</v>
      </c>
      <c r="L1" s="143" t="s">
        <v>459</v>
      </c>
    </row>
    <row r="2">
      <c r="A2" s="93" t="str">
        <f>'Основа'!B11</f>
        <v>Маргарита 30</v>
      </c>
      <c r="B2" s="42">
        <f>IFERROR(__xludf.DUMMYFUNCTION("IF(A2="""", ""0"",FILTER('Меню'!D:D,'Меню'!A:A=A2))"),0.0)</f>
        <v>0</v>
      </c>
      <c r="C2" s="92">
        <f>IFERROR(__xludf.DUMMYFUNCTION("IF(A2="""", ""0"",FILTER('Меню'!F:F,'Меню'!A:A=A2))"),0.0)</f>
        <v>0</v>
      </c>
    </row>
    <row r="3">
      <c r="A3" s="93" t="str">
        <f>'Основа'!B12</f>
        <v>Маргарита 45</v>
      </c>
      <c r="B3" s="42">
        <f>IFERROR(__xludf.DUMMYFUNCTION("IF(A3="""", ""0"",FILTER('Меню'!D:D,'Меню'!A:A=A3))"),0.0)</f>
        <v>0</v>
      </c>
      <c r="C3" s="92">
        <f>IFERROR(__xludf.DUMMYFUNCTION("IF(A3="""", ""0"",FILTER('Меню'!F:F,'Меню'!A:A=A3))"),0.0)</f>
        <v>0</v>
      </c>
    </row>
    <row r="4">
      <c r="A4" s="93" t="str">
        <f>'Основа'!B13</f>
        <v>Сирна салямі 30</v>
      </c>
      <c r="B4" s="42">
        <f>IFERROR(__xludf.DUMMYFUNCTION("IF(A4="""", ""0"",FILTER('Меню'!D:D,'Меню'!A:A=A4))"),20.0)</f>
        <v>20</v>
      </c>
      <c r="C4" s="92">
        <f>IFERROR(__xludf.DUMMYFUNCTION("IF(A4="""", ""0"",FILTER('Меню'!F:F,'Меню'!A:A=A4))"),20.0)</f>
        <v>20</v>
      </c>
    </row>
    <row r="5">
      <c r="A5" s="93" t="str">
        <f>'Основа'!B14</f>
        <v>Сирна салямі 30</v>
      </c>
      <c r="B5" s="42">
        <f>IFERROR(__xludf.DUMMYFUNCTION("IF(A5="""", ""0"",FILTER('Меню'!D:D,'Меню'!A:A=A5))"),20.0)</f>
        <v>20</v>
      </c>
      <c r="C5" s="92">
        <f>IFERROR(__xludf.DUMMYFUNCTION("IF(A5="""", ""0"",FILTER('Меню'!F:F,'Меню'!A:A=A5))"),20.0)</f>
        <v>20</v>
      </c>
    </row>
    <row r="6">
      <c r="A6" s="93" t="str">
        <f>'Основа'!B15</f>
        <v>Маргарита 30</v>
      </c>
      <c r="B6" s="42">
        <f>IFERROR(__xludf.DUMMYFUNCTION("IF(A6="""", ""0"",FILTER('Меню'!D:D,'Меню'!A:A=A6))"),0.0)</f>
        <v>0</v>
      </c>
      <c r="C6" s="92">
        <f>IFERROR(__xludf.DUMMYFUNCTION("IF(A6="""", ""0"",FILTER('Меню'!F:F,'Меню'!A:A=A6))"),0.0)</f>
        <v>0</v>
      </c>
    </row>
    <row r="7">
      <c r="A7" s="93" t="str">
        <f>'Основа'!B16</f>
        <v/>
      </c>
      <c r="B7" s="42" t="str">
        <f>IFERROR(__xludf.DUMMYFUNCTION("IF(A7="""", ""0"",FILTER('Меню'!D:D,'Меню'!A:A=A7))"),"0")</f>
        <v>0</v>
      </c>
      <c r="C7" s="92" t="str">
        <f>IFERROR(__xludf.DUMMYFUNCTION("IF(A7="""", ""0"",FILTER('Меню'!F:F,'Меню'!A:A=A7))"),"0")</f>
        <v>0</v>
      </c>
    </row>
    <row r="8">
      <c r="A8" s="93" t="str">
        <f>'Основа'!B17</f>
        <v/>
      </c>
      <c r="B8" s="42" t="str">
        <f>IFERROR(__xludf.DUMMYFUNCTION("IF(A8="""", ""0"",FILTER('Меню'!D:D,'Меню'!A:A=A8))"),"0")</f>
        <v>0</v>
      </c>
      <c r="C8" s="92" t="str">
        <f>IFERROR(__xludf.DUMMYFUNCTION("IF(A8="""", ""0"",FILTER('Меню'!F:F,'Меню'!A:A=A8))"),"0")</f>
        <v>0</v>
      </c>
    </row>
    <row r="9">
      <c r="A9" s="93" t="str">
        <f>'Основа'!B18</f>
        <v/>
      </c>
      <c r="B9" s="42" t="str">
        <f>IFERROR(__xludf.DUMMYFUNCTION("IF(A9="""", ""0"",FILTER('Меню'!D:D,'Меню'!A:A=A9))"),"0")</f>
        <v>0</v>
      </c>
      <c r="C9" s="92" t="str">
        <f>IFERROR(__xludf.DUMMYFUNCTION("IF(A9="""", ""0"",FILTER('Меню'!F:F,'Меню'!A:A=A9))"),"0")</f>
        <v>0</v>
      </c>
    </row>
    <row r="10">
      <c r="A10" s="93" t="str">
        <f>'Основа'!B19</f>
        <v/>
      </c>
      <c r="B10" s="42" t="str">
        <f>IFERROR(__xludf.DUMMYFUNCTION("IF(A10="""", ""0"",FILTER('Меню'!D:D,'Меню'!A:A=A10))"),"0")</f>
        <v>0</v>
      </c>
      <c r="C10" s="92" t="str">
        <f>IFERROR(__xludf.DUMMYFUNCTION("IF(A10="""", ""0"",FILTER('Меню'!F:F,'Меню'!A:A=A10))"),"0")</f>
        <v>0</v>
      </c>
    </row>
    <row r="11">
      <c r="A11" s="93" t="str">
        <f>'Основа'!B20</f>
        <v/>
      </c>
      <c r="B11" s="42" t="str">
        <f>IFERROR(__xludf.DUMMYFUNCTION("IF(A11="""", ""0"",FILTER('Меню'!D:D,'Меню'!A:A=A11))"),"0")</f>
        <v>0</v>
      </c>
      <c r="C11" s="92" t="str">
        <f>IFERROR(__xludf.DUMMYFUNCTION("IF(A11="""", ""0"",FILTER('Меню'!F:F,'Меню'!A:A=A11))"),"0")</f>
        <v>0</v>
      </c>
    </row>
    <row r="12">
      <c r="A12" s="93" t="str">
        <f>'Основа'!B21</f>
        <v/>
      </c>
      <c r="B12" s="42" t="str">
        <f>IFERROR(__xludf.DUMMYFUNCTION("IF(A12="""", ""0"",FILTER('Меню'!D:D,'Меню'!A:A=A12))"),"0")</f>
        <v>0</v>
      </c>
      <c r="C12" s="92" t="str">
        <f>IFERROR(__xludf.DUMMYFUNCTION("IF(A12="""", ""0"",FILTER('Меню'!F:F,'Меню'!A:A=A12))"),"0")</f>
        <v>0</v>
      </c>
    </row>
    <row r="13">
      <c r="A13" s="93" t="str">
        <f>'Основа'!B22</f>
        <v/>
      </c>
      <c r="B13" s="42" t="str">
        <f>IFERROR(__xludf.DUMMYFUNCTION("IF(A13="""", ""0"",FILTER('Меню'!D:D,'Меню'!A:A=A13))"),"0")</f>
        <v>0</v>
      </c>
      <c r="C13" s="92" t="str">
        <f>IFERROR(__xludf.DUMMYFUNCTION("IF(A13="""", ""0"",FILTER('Меню'!F:F,'Меню'!A:A=A13))"),"0")</f>
        <v>0</v>
      </c>
    </row>
    <row r="14">
      <c r="A14" s="93" t="str">
        <f>'Основа'!B23</f>
        <v/>
      </c>
      <c r="B14" s="42" t="str">
        <f>IFERROR(__xludf.DUMMYFUNCTION("IF(A14="""", ""0"",FILTER('Меню'!D:D,'Меню'!A:A=A14))"),"0")</f>
        <v>0</v>
      </c>
      <c r="C14" s="92" t="str">
        <f>IFERROR(__xludf.DUMMYFUNCTION("IF(A14="""", ""0"",FILTER('Меню'!F:F,'Меню'!A:A=A14))"),"0")</f>
        <v>0</v>
      </c>
    </row>
    <row r="15">
      <c r="A15" s="93" t="str">
        <f>'Основа'!B24</f>
        <v/>
      </c>
      <c r="B15" s="42" t="str">
        <f>IFERROR(__xludf.DUMMYFUNCTION("IF(A15="""", ""0"",FILTER('Меню'!D:D,'Меню'!A:A=A15))"),"0")</f>
        <v>0</v>
      </c>
      <c r="C15" s="92" t="str">
        <f>IFERROR(__xludf.DUMMYFUNCTION("IF(A15="""", ""0"",FILTER('Меню'!F:F,'Меню'!A:A=A15))"),"0")</f>
        <v>0</v>
      </c>
    </row>
    <row r="16">
      <c r="A16" s="93" t="str">
        <f>'Основа'!B25</f>
        <v/>
      </c>
      <c r="B16" s="42" t="str">
        <f>IFERROR(__xludf.DUMMYFUNCTION("IF(A16="""", ""0"",FILTER('Меню'!D:D,'Меню'!A:A=A16))"),"0")</f>
        <v>0</v>
      </c>
      <c r="C16" s="92" t="str">
        <f>IFERROR(__xludf.DUMMYFUNCTION("IF(A16="""", ""0"",FILTER('Меню'!F:F,'Меню'!A:A=A16))"),"0")</f>
        <v>0</v>
      </c>
    </row>
    <row r="17">
      <c r="A17" s="93" t="str">
        <f>'Основа'!B26</f>
        <v/>
      </c>
      <c r="B17" s="42" t="str">
        <f>IFERROR(__xludf.DUMMYFUNCTION("IF(A17="""", ""0"",FILTER('Меню'!D:D,'Меню'!A:A=A17))"),"0")</f>
        <v>0</v>
      </c>
      <c r="C17" s="92" t="str">
        <f>IFERROR(__xludf.DUMMYFUNCTION("IF(A17="""", ""0"",FILTER('Меню'!F:F,'Меню'!A:A=A17))"),"0")</f>
        <v>0</v>
      </c>
    </row>
    <row r="18">
      <c r="A18" s="93" t="str">
        <f>'Основа'!B27</f>
        <v/>
      </c>
      <c r="B18" s="42" t="str">
        <f>IFERROR(__xludf.DUMMYFUNCTION("IF(A18="""", ""0"",FILTER('Меню'!D:D,'Меню'!A:A=A18))"),"0")</f>
        <v>0</v>
      </c>
      <c r="C18" s="92" t="str">
        <f>IFERROR(__xludf.DUMMYFUNCTION("IF(A18="""", ""0"",FILTER('Меню'!F:F,'Меню'!A:A=A18))"),"0")</f>
        <v>0</v>
      </c>
    </row>
    <row r="19">
      <c r="A19" s="93" t="str">
        <f>'Основа'!B28</f>
        <v/>
      </c>
      <c r="B19" s="42" t="str">
        <f>IFERROR(__xludf.DUMMYFUNCTION("IF(A19="""", ""0"",FILTER('Меню'!D:D,'Меню'!A:A=A19))"),"0")</f>
        <v>0</v>
      </c>
      <c r="C19" s="92" t="str">
        <f>IFERROR(__xludf.DUMMYFUNCTION("IF(A19="""", ""0"",FILTER('Меню'!F:F,'Меню'!A:A=A19))"),"0")</f>
        <v>0</v>
      </c>
    </row>
    <row r="20">
      <c r="A20" s="93" t="str">
        <f>'Основа'!B29</f>
        <v/>
      </c>
      <c r="B20" s="42" t="str">
        <f>IFERROR(__xludf.DUMMYFUNCTION("IF(A20="""", ""0"",FILTER('Меню'!D:D,'Меню'!A:A=A20))"),"0")</f>
        <v>0</v>
      </c>
      <c r="C20" s="92" t="str">
        <f>IFERROR(__xludf.DUMMYFUNCTION("IF(A20="""", ""0"",FILTER('Меню'!F:F,'Меню'!A:A=A20))"),"0")</f>
        <v>0</v>
      </c>
    </row>
    <row r="21">
      <c r="A21" s="93" t="str">
        <f>'Основа'!B30</f>
        <v/>
      </c>
      <c r="B21" s="42" t="str">
        <f>IFERROR(__xludf.DUMMYFUNCTION("IF(A21="""", ""0"",FILTER('Меню'!D:D,'Меню'!A:A=A21))"),"0")</f>
        <v>0</v>
      </c>
      <c r="C21" s="92" t="str">
        <f>IFERROR(__xludf.DUMMYFUNCTION("IF(A21="""", ""0"",FILTER('Меню'!F:F,'Меню'!A:A=A21))"),"0")</f>
        <v>0</v>
      </c>
    </row>
    <row r="22">
      <c r="A22" s="93" t="str">
        <f>'Основа'!B31</f>
        <v/>
      </c>
      <c r="B22" s="42" t="str">
        <f>IFERROR(__xludf.DUMMYFUNCTION("IF(A22="""", ""0"",FILTER('Меню'!D:D,'Меню'!A:A=A22))"),"0")</f>
        <v>0</v>
      </c>
      <c r="C22" s="92" t="str">
        <f>IFERROR(__xludf.DUMMYFUNCTION("IF(A22="""", ""0"",FILTER('Меню'!F:F,'Меню'!A:A=A22))"),"0")</f>
        <v>0</v>
      </c>
    </row>
    <row r="23">
      <c r="A23" s="93" t="str">
        <f>'Основа'!B32</f>
        <v/>
      </c>
      <c r="B23" s="42" t="str">
        <f>IFERROR(__xludf.DUMMYFUNCTION("IF(A23="""", ""0"",FILTER('Меню'!D:D,'Меню'!A:A=A23))"),"0")</f>
        <v>0</v>
      </c>
      <c r="C23" s="92" t="str">
        <f>IFERROR(__xludf.DUMMYFUNCTION("IF(A23="""", ""0"",FILTER('Меню'!F:F,'Меню'!A:A=A23))"),"0")</f>
        <v>0</v>
      </c>
    </row>
    <row r="24">
      <c r="A24" s="93" t="str">
        <f>'Основа'!B33</f>
        <v/>
      </c>
      <c r="B24" s="42" t="str">
        <f>IFERROR(__xludf.DUMMYFUNCTION("IF(A24="""", ""0"",FILTER('Меню'!D:D,'Меню'!A:A=A24))"),"0")</f>
        <v>0</v>
      </c>
      <c r="C24" s="92" t="str">
        <f>IFERROR(__xludf.DUMMYFUNCTION("IF(A24="""", ""0"",FILTER('Меню'!F:F,'Меню'!A:A=A24))"),"0")</f>
        <v>0</v>
      </c>
    </row>
    <row r="25">
      <c r="A25" s="93" t="str">
        <f>'Основа'!B34</f>
        <v/>
      </c>
      <c r="B25" s="42" t="str">
        <f>IFERROR(__xludf.DUMMYFUNCTION("IF(A25="""", ""0"",FILTER('Меню'!D:D,'Меню'!A:A=A25))"),"0")</f>
        <v>0</v>
      </c>
      <c r="C25" s="92" t="str">
        <f>IFERROR(__xludf.DUMMYFUNCTION("IF(A25="""", ""0"",FILTER('Меню'!F:F,'Меню'!A:A=A25))"),"0")</f>
        <v>0</v>
      </c>
    </row>
    <row r="26">
      <c r="A26" s="93" t="str">
        <f>'Основа'!B35</f>
        <v/>
      </c>
      <c r="B26" s="42" t="str">
        <f>IFERROR(__xludf.DUMMYFUNCTION("IF(A26="""", ""0"",FILTER('Меню'!D:D,'Меню'!A:A=A26))"),"0")</f>
        <v>0</v>
      </c>
      <c r="C26" s="92" t="str">
        <f>IFERROR(__xludf.DUMMYFUNCTION("IF(A26="""", ""0"",FILTER('Меню'!F:F,'Меню'!A:A=A26))"),"0")</f>
        <v>0</v>
      </c>
    </row>
    <row r="27">
      <c r="A27" s="93" t="str">
        <f>'Основа'!B36</f>
        <v/>
      </c>
      <c r="B27" s="42" t="str">
        <f>IFERROR(__xludf.DUMMYFUNCTION("IF(A27="""", ""0"",FILTER('Меню'!D:D,'Меню'!A:A=A27))"),"0")</f>
        <v>0</v>
      </c>
      <c r="C27" s="92" t="str">
        <f>IFERROR(__xludf.DUMMYFUNCTION("IF(A27="""", ""0"",FILTER('Меню'!F:F,'Меню'!A:A=A27))"),"0")</f>
        <v>0</v>
      </c>
    </row>
    <row r="28">
      <c r="A28" s="93" t="str">
        <f>'Основа'!B37</f>
        <v/>
      </c>
      <c r="B28" s="42" t="str">
        <f>IFERROR(__xludf.DUMMYFUNCTION("IF(A28="""", ""0"",FILTER('Меню'!D:D,'Меню'!A:A=A28))"),"0")</f>
        <v>0</v>
      </c>
      <c r="C28" s="92" t="str">
        <f>IFERROR(__xludf.DUMMYFUNCTION("IF(A28="""", ""0"",FILTER('Меню'!F:F,'Меню'!A:A=A28))"),"0")</f>
        <v>0</v>
      </c>
    </row>
    <row r="29">
      <c r="A29" s="93" t="str">
        <f>'Основа'!B38</f>
        <v/>
      </c>
      <c r="B29" s="42" t="str">
        <f>IFERROR(__xludf.DUMMYFUNCTION("IF(A29="""", ""0"",FILTER('Меню'!D:D,'Меню'!A:A=A29))"),"0")</f>
        <v>0</v>
      </c>
      <c r="C29" s="92" t="str">
        <f>IFERROR(__xludf.DUMMYFUNCTION("IF(A29="""", ""0"",FILTER('Меню'!F:F,'Меню'!A:A=A29))"),"0")</f>
        <v>0</v>
      </c>
    </row>
    <row r="30">
      <c r="A30" s="93" t="str">
        <f>'Основа'!B39</f>
        <v/>
      </c>
      <c r="B30" s="42" t="str">
        <f>IFERROR(__xludf.DUMMYFUNCTION("IF(A30="""", ""0"",FILTER('Меню'!D:D,'Меню'!A:A=A30))"),"0")</f>
        <v>0</v>
      </c>
      <c r="C30" s="92" t="str">
        <f>IFERROR(__xludf.DUMMYFUNCTION("IF(A30="""", ""0"",FILTER('Меню'!F:F,'Меню'!A:A=A30))"),"0")</f>
        <v>0</v>
      </c>
    </row>
    <row r="31">
      <c r="A31" s="93" t="str">
        <f>'Основа'!B40</f>
        <v/>
      </c>
      <c r="B31" s="42" t="str">
        <f>IFERROR(__xludf.DUMMYFUNCTION("IF(A31="""", ""0"",FILTER('Меню'!D:D,'Меню'!A:A=A31))"),"0")</f>
        <v>0</v>
      </c>
      <c r="C31" s="92" t="str">
        <f>IFERROR(__xludf.DUMMYFUNCTION("IF(A31="""", ""0"",FILTER('Меню'!F:F,'Меню'!A:A=A31))"),"0")</f>
        <v>0</v>
      </c>
    </row>
    <row r="32">
      <c r="A32" s="93" t="str">
        <f>'Основа'!B41</f>
        <v/>
      </c>
      <c r="B32" s="42" t="str">
        <f>IFERROR(__xludf.DUMMYFUNCTION("IF(A32="""", ""0"",FILTER('Меню'!D:D,'Меню'!A:A=A32))"),"0")</f>
        <v>0</v>
      </c>
      <c r="C32" s="92" t="str">
        <f>IFERROR(__xludf.DUMMYFUNCTION("IF(A32="""", ""0"",FILTER('Меню'!F:F,'Меню'!A:A=A32))"),"0")</f>
        <v>0</v>
      </c>
    </row>
    <row r="33">
      <c r="A33" s="93" t="str">
        <f>'Основа'!B42</f>
        <v/>
      </c>
      <c r="B33" s="42" t="str">
        <f>IFERROR(__xludf.DUMMYFUNCTION("IF(A33="""", ""0"",FILTER('Меню'!D:D,'Меню'!A:A=A33))"),"0")</f>
        <v>0</v>
      </c>
      <c r="C33" s="92" t="str">
        <f>IFERROR(__xludf.DUMMYFUNCTION("IF(A33="""", ""0"",FILTER('Меню'!F:F,'Меню'!A:A=A33))"),"0")</f>
        <v>0</v>
      </c>
    </row>
    <row r="34">
      <c r="A34" s="93" t="str">
        <f>'Основа'!B43</f>
        <v/>
      </c>
      <c r="B34" s="42" t="str">
        <f>IFERROR(__xludf.DUMMYFUNCTION("IF(A34="""", ""0"",FILTER('Меню'!D:D,'Меню'!A:A=A34))"),"0")</f>
        <v>0</v>
      </c>
      <c r="C34" s="92" t="str">
        <f>IFERROR(__xludf.DUMMYFUNCTION("IF(A34="""", ""0"",FILTER('Меню'!F:F,'Меню'!A:A=A34))"),"0")</f>
        <v>0</v>
      </c>
    </row>
    <row r="35">
      <c r="A35" s="93" t="str">
        <f>'Основа'!B44</f>
        <v/>
      </c>
      <c r="B35" s="42" t="str">
        <f>IFERROR(__xludf.DUMMYFUNCTION("IF(A35="""", ""0"",FILTER('Меню'!D:D,'Меню'!A:A=A35))"),"0")</f>
        <v>0</v>
      </c>
      <c r="C35" s="92" t="str">
        <f>IFERROR(__xludf.DUMMYFUNCTION("IF(A35="""", ""0"",FILTER('Меню'!F:F,'Меню'!A:A=A35))"),"0")</f>
        <v>0</v>
      </c>
    </row>
    <row r="36">
      <c r="A36" s="93" t="str">
        <f>'Основа'!B45</f>
        <v/>
      </c>
      <c r="B36" s="42" t="str">
        <f>IFERROR(__xludf.DUMMYFUNCTION("IF(A36="""", ""0"",FILTER('Меню'!D:D,'Меню'!A:A=A36))"),"0")</f>
        <v>0</v>
      </c>
      <c r="C36" s="92" t="str">
        <f>IFERROR(__xludf.DUMMYFUNCTION("IF(A36="""", ""0"",FILTER('Меню'!F:F,'Меню'!A:A=A36))"),"0")</f>
        <v>0</v>
      </c>
    </row>
    <row r="37">
      <c r="A37" s="93" t="str">
        <f>'Основа'!B46</f>
        <v/>
      </c>
      <c r="B37" s="42" t="str">
        <f>IFERROR(__xludf.DUMMYFUNCTION("IF(A37="""", ""0"",FILTER('Меню'!D:D,'Меню'!A:A=A37))"),"0")</f>
        <v>0</v>
      </c>
      <c r="C37" s="92" t="str">
        <f>IFERROR(__xludf.DUMMYFUNCTION("IF(A37="""", ""0"",FILTER('Меню'!F:F,'Меню'!A:A=A37))"),"0")</f>
        <v>0</v>
      </c>
    </row>
    <row r="38">
      <c r="A38" s="93" t="str">
        <f>'Основа'!B47</f>
        <v/>
      </c>
      <c r="B38" s="42" t="str">
        <f>IFERROR(__xludf.DUMMYFUNCTION("IF(A38="""", ""0"",FILTER('Меню'!D:D,'Меню'!A:A=A38))"),"0")</f>
        <v>0</v>
      </c>
      <c r="C38" s="92" t="str">
        <f>IFERROR(__xludf.DUMMYFUNCTION("IF(A38="""", ""0"",FILTER('Меню'!F:F,'Меню'!A:A=A38))"),"0")</f>
        <v>0</v>
      </c>
    </row>
    <row r="39">
      <c r="B39" s="42"/>
    </row>
    <row r="40">
      <c r="B40" s="42"/>
    </row>
    <row r="41">
      <c r="B41" s="42"/>
    </row>
    <row r="42">
      <c r="B42" s="42"/>
    </row>
    <row r="43">
      <c r="B43" s="42"/>
    </row>
    <row r="44">
      <c r="B44" s="42"/>
    </row>
    <row r="45">
      <c r="B45" s="42"/>
    </row>
    <row r="46">
      <c r="B46" s="42"/>
    </row>
    <row r="47">
      <c r="B47" s="42"/>
    </row>
    <row r="48">
      <c r="B48" s="42"/>
    </row>
    <row r="49">
      <c r="B49" s="42"/>
    </row>
    <row r="50">
      <c r="B50" s="42"/>
    </row>
    <row r="51">
      <c r="B51" s="42"/>
    </row>
    <row r="52">
      <c r="B52" s="42"/>
    </row>
    <row r="53">
      <c r="B53" s="42"/>
    </row>
    <row r="54">
      <c r="B54" s="42"/>
    </row>
    <row r="55">
      <c r="B55" s="42"/>
    </row>
    <row r="56">
      <c r="B56" s="42"/>
    </row>
    <row r="57">
      <c r="B57" s="42"/>
    </row>
    <row r="58">
      <c r="B58" s="42"/>
    </row>
    <row r="59">
      <c r="B59" s="42"/>
    </row>
    <row r="60">
      <c r="B60" s="42"/>
    </row>
    <row r="61">
      <c r="B61" s="42"/>
    </row>
    <row r="62">
      <c r="B62" s="42"/>
    </row>
    <row r="63">
      <c r="B63" s="42"/>
    </row>
    <row r="64">
      <c r="B64" s="42"/>
    </row>
    <row r="65">
      <c r="B65" s="42"/>
    </row>
    <row r="66">
      <c r="B66" s="42"/>
    </row>
    <row r="67">
      <c r="B67" s="42"/>
    </row>
    <row r="68">
      <c r="B68" s="42"/>
    </row>
    <row r="69">
      <c r="B69" s="42"/>
    </row>
    <row r="70">
      <c r="B70" s="42"/>
    </row>
    <row r="71">
      <c r="B71" s="42"/>
    </row>
    <row r="72">
      <c r="B72" s="42"/>
    </row>
    <row r="73">
      <c r="B73" s="42"/>
    </row>
    <row r="74">
      <c r="B74" s="42"/>
    </row>
    <row r="75">
      <c r="B75" s="42"/>
    </row>
    <row r="76">
      <c r="B76" s="42"/>
    </row>
    <row r="77">
      <c r="B77" s="42"/>
    </row>
    <row r="78">
      <c r="B78" s="42"/>
    </row>
    <row r="79">
      <c r="B79" s="42"/>
    </row>
    <row r="80">
      <c r="B80" s="42"/>
    </row>
    <row r="81">
      <c r="B81" s="42"/>
    </row>
    <row r="82">
      <c r="B82" s="42"/>
    </row>
    <row r="83">
      <c r="B83" s="42"/>
    </row>
    <row r="84">
      <c r="B84" s="42"/>
    </row>
    <row r="85">
      <c r="B85" s="42"/>
    </row>
    <row r="86">
      <c r="B86" s="42"/>
    </row>
    <row r="87">
      <c r="B87" s="42"/>
    </row>
    <row r="88">
      <c r="B88" s="42"/>
    </row>
    <row r="89">
      <c r="B89" s="42"/>
    </row>
    <row r="90">
      <c r="B90" s="42"/>
    </row>
    <row r="91">
      <c r="B91" s="42"/>
    </row>
    <row r="92">
      <c r="B92" s="42"/>
    </row>
    <row r="93">
      <c r="B93" s="42"/>
    </row>
    <row r="94">
      <c r="B94" s="42"/>
    </row>
    <row r="95">
      <c r="B95" s="42"/>
    </row>
    <row r="96">
      <c r="B96" s="42"/>
    </row>
    <row r="97">
      <c r="B97" s="42"/>
    </row>
    <row r="98">
      <c r="B98" s="42"/>
    </row>
    <row r="99">
      <c r="B99" s="42"/>
    </row>
    <row r="100">
      <c r="B100" s="42"/>
    </row>
    <row r="101">
      <c r="B101" s="42"/>
    </row>
    <row r="102">
      <c r="B102" s="42"/>
    </row>
    <row r="103">
      <c r="B103" s="42"/>
    </row>
    <row r="104">
      <c r="B104" s="42"/>
    </row>
    <row r="105">
      <c r="B105" s="42"/>
    </row>
    <row r="106">
      <c r="B106" s="42"/>
    </row>
    <row r="107">
      <c r="B107" s="42"/>
    </row>
    <row r="108">
      <c r="B108" s="42"/>
    </row>
    <row r="109">
      <c r="B109" s="42"/>
    </row>
    <row r="110">
      <c r="B110" s="42"/>
    </row>
    <row r="111">
      <c r="B111" s="42"/>
    </row>
    <row r="112">
      <c r="B112" s="42"/>
    </row>
    <row r="113">
      <c r="B113" s="42"/>
    </row>
    <row r="114">
      <c r="B114" s="42"/>
    </row>
    <row r="115">
      <c r="B115" s="42"/>
    </row>
    <row r="116">
      <c r="B116" s="42"/>
    </row>
    <row r="117">
      <c r="B117" s="42"/>
    </row>
    <row r="118">
      <c r="B118" s="42"/>
    </row>
    <row r="119">
      <c r="B119" s="42"/>
    </row>
    <row r="120">
      <c r="B120" s="42"/>
    </row>
    <row r="121">
      <c r="B121" s="42"/>
    </row>
    <row r="122">
      <c r="B122" s="42"/>
    </row>
    <row r="123">
      <c r="B123" s="42"/>
    </row>
    <row r="124">
      <c r="B124" s="42"/>
    </row>
    <row r="125">
      <c r="B125" s="42"/>
    </row>
    <row r="126">
      <c r="B126" s="42"/>
    </row>
    <row r="127">
      <c r="B127" s="42"/>
    </row>
    <row r="128">
      <c r="B128" s="42"/>
    </row>
    <row r="129">
      <c r="B129" s="42"/>
    </row>
    <row r="130">
      <c r="B130" s="42"/>
    </row>
    <row r="131">
      <c r="B131" s="42"/>
    </row>
    <row r="132">
      <c r="B132" s="42"/>
    </row>
    <row r="133">
      <c r="B133" s="42"/>
    </row>
    <row r="134">
      <c r="B134" s="42"/>
    </row>
    <row r="135">
      <c r="B135" s="42"/>
    </row>
    <row r="136">
      <c r="B136" s="42"/>
    </row>
    <row r="137">
      <c r="B137" s="42"/>
    </row>
    <row r="138">
      <c r="B138" s="42"/>
    </row>
    <row r="139">
      <c r="B139" s="42"/>
    </row>
    <row r="140">
      <c r="B140" s="42"/>
    </row>
    <row r="141">
      <c r="B141" s="42"/>
    </row>
    <row r="142">
      <c r="B142" s="42"/>
    </row>
    <row r="143">
      <c r="B143" s="42"/>
    </row>
    <row r="144">
      <c r="B144" s="42"/>
    </row>
    <row r="145">
      <c r="B145" s="42"/>
    </row>
    <row r="146">
      <c r="B146" s="42"/>
    </row>
    <row r="147">
      <c r="B147" s="42"/>
    </row>
    <row r="148">
      <c r="B148" s="42"/>
    </row>
    <row r="149">
      <c r="B149" s="42"/>
    </row>
    <row r="150">
      <c r="B150" s="42"/>
    </row>
    <row r="151">
      <c r="B151" s="42"/>
    </row>
    <row r="152">
      <c r="B152" s="42"/>
    </row>
    <row r="153">
      <c r="B153" s="42"/>
    </row>
    <row r="154">
      <c r="B154" s="42"/>
    </row>
    <row r="155">
      <c r="B155" s="42"/>
    </row>
    <row r="156">
      <c r="B156" s="42"/>
    </row>
    <row r="157">
      <c r="B157" s="42"/>
    </row>
    <row r="158">
      <c r="B158" s="42"/>
    </row>
    <row r="159">
      <c r="B159" s="42"/>
    </row>
    <row r="160">
      <c r="B160" s="42"/>
    </row>
    <row r="161">
      <c r="B161" s="42"/>
    </row>
    <row r="162">
      <c r="B162" s="42"/>
    </row>
    <row r="163">
      <c r="B163" s="42"/>
    </row>
    <row r="164">
      <c r="B164" s="42"/>
    </row>
    <row r="165">
      <c r="B165" s="42"/>
    </row>
    <row r="166">
      <c r="B166" s="42"/>
    </row>
    <row r="167">
      <c r="B167" s="42"/>
    </row>
    <row r="168">
      <c r="B168" s="42"/>
    </row>
    <row r="169">
      <c r="B169" s="42"/>
    </row>
    <row r="170">
      <c r="B170" s="42"/>
    </row>
    <row r="171">
      <c r="B171" s="42"/>
    </row>
    <row r="172">
      <c r="B172" s="42"/>
    </row>
    <row r="173">
      <c r="B173" s="42"/>
    </row>
    <row r="174">
      <c r="B174" s="42"/>
    </row>
    <row r="175">
      <c r="B175" s="42"/>
    </row>
    <row r="176">
      <c r="B176" s="42"/>
    </row>
    <row r="177">
      <c r="B177" s="42"/>
    </row>
    <row r="178">
      <c r="B178" s="42"/>
    </row>
    <row r="179">
      <c r="B179" s="42"/>
    </row>
    <row r="180">
      <c r="B180" s="42"/>
    </row>
    <row r="181">
      <c r="B181" s="42"/>
    </row>
    <row r="182">
      <c r="B182" s="42"/>
    </row>
    <row r="183">
      <c r="B183" s="42"/>
    </row>
    <row r="184">
      <c r="B184" s="42"/>
    </row>
    <row r="185">
      <c r="B185" s="42"/>
    </row>
    <row r="186">
      <c r="B186" s="42"/>
    </row>
    <row r="187">
      <c r="B187" s="42"/>
    </row>
    <row r="188">
      <c r="B188" s="42"/>
    </row>
    <row r="189">
      <c r="B189" s="42"/>
    </row>
    <row r="190">
      <c r="B190" s="42"/>
    </row>
    <row r="191">
      <c r="B191" s="42"/>
    </row>
    <row r="192">
      <c r="B192" s="42"/>
    </row>
    <row r="193">
      <c r="B193" s="42"/>
    </row>
    <row r="194">
      <c r="B194" s="42"/>
    </row>
    <row r="195">
      <c r="B195" s="42"/>
    </row>
    <row r="196">
      <c r="B196" s="42"/>
    </row>
    <row r="197">
      <c r="B197" s="42"/>
    </row>
    <row r="198">
      <c r="B198" s="42"/>
    </row>
    <row r="199">
      <c r="B199" s="42"/>
    </row>
    <row r="200">
      <c r="B200" s="42"/>
    </row>
    <row r="201">
      <c r="B201" s="42"/>
    </row>
    <row r="202">
      <c r="B202" s="42"/>
    </row>
    <row r="203">
      <c r="B203" s="42"/>
    </row>
    <row r="204">
      <c r="B204" s="42"/>
    </row>
    <row r="205">
      <c r="B205" s="42"/>
    </row>
    <row r="206">
      <c r="B206" s="42"/>
    </row>
    <row r="207">
      <c r="B207" s="42"/>
    </row>
    <row r="208">
      <c r="B208" s="42"/>
    </row>
    <row r="209">
      <c r="B209" s="42"/>
    </row>
    <row r="210">
      <c r="B210" s="42"/>
    </row>
    <row r="211">
      <c r="B211" s="42"/>
    </row>
    <row r="212">
      <c r="B212" s="42"/>
    </row>
    <row r="213">
      <c r="B213" s="42"/>
    </row>
    <row r="214">
      <c r="B214" s="42"/>
    </row>
    <row r="215">
      <c r="B215" s="42"/>
    </row>
    <row r="216">
      <c r="B216" s="42"/>
    </row>
    <row r="217">
      <c r="B217" s="42"/>
    </row>
    <row r="218">
      <c r="B218" s="42"/>
    </row>
    <row r="219">
      <c r="B219" s="42"/>
    </row>
    <row r="220">
      <c r="B220" s="42"/>
    </row>
    <row r="221">
      <c r="B221" s="42"/>
    </row>
    <row r="222">
      <c r="B222" s="42"/>
    </row>
    <row r="223">
      <c r="B223" s="42"/>
    </row>
    <row r="224">
      <c r="B224" s="42"/>
    </row>
    <row r="225">
      <c r="B225" s="42"/>
    </row>
    <row r="226">
      <c r="B226" s="42"/>
    </row>
    <row r="227">
      <c r="B227" s="42"/>
    </row>
    <row r="228">
      <c r="B228" s="42"/>
    </row>
    <row r="229">
      <c r="B229"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row r="921">
      <c r="B921" s="42"/>
    </row>
    <row r="922">
      <c r="B922" s="42"/>
    </row>
    <row r="923">
      <c r="B923" s="42"/>
    </row>
    <row r="924">
      <c r="B924" s="42"/>
    </row>
    <row r="925">
      <c r="B925" s="42"/>
    </row>
    <row r="926">
      <c r="B926" s="42"/>
    </row>
    <row r="927">
      <c r="B927" s="42"/>
    </row>
    <row r="928">
      <c r="B928" s="42"/>
    </row>
    <row r="929">
      <c r="B929" s="42"/>
    </row>
    <row r="930">
      <c r="B930" s="42"/>
    </row>
    <row r="931">
      <c r="B931" s="42"/>
    </row>
    <row r="932">
      <c r="B932" s="42"/>
    </row>
    <row r="933">
      <c r="B933" s="42"/>
    </row>
    <row r="934">
      <c r="B934" s="42"/>
    </row>
    <row r="935">
      <c r="B935" s="42"/>
    </row>
    <row r="936">
      <c r="B936" s="42"/>
    </row>
    <row r="937">
      <c r="B937" s="42"/>
    </row>
    <row r="938">
      <c r="B938" s="42"/>
    </row>
    <row r="939">
      <c r="B939" s="42"/>
    </row>
    <row r="940">
      <c r="B940" s="42"/>
    </row>
    <row r="941">
      <c r="B941" s="42"/>
    </row>
    <row r="942">
      <c r="B942" s="42"/>
    </row>
    <row r="943">
      <c r="B943" s="42"/>
    </row>
    <row r="944">
      <c r="B944" s="42"/>
    </row>
    <row r="945">
      <c r="B945" s="42"/>
    </row>
    <row r="946">
      <c r="B946" s="42"/>
    </row>
    <row r="947">
      <c r="B947" s="42"/>
    </row>
    <row r="948">
      <c r="B948" s="42"/>
    </row>
    <row r="949">
      <c r="B949" s="42"/>
    </row>
    <row r="950">
      <c r="B950" s="42"/>
    </row>
    <row r="951">
      <c r="B951" s="42"/>
    </row>
    <row r="952">
      <c r="B952" s="42"/>
    </row>
    <row r="953">
      <c r="B953" s="42"/>
    </row>
    <row r="954">
      <c r="B954" s="42"/>
    </row>
    <row r="955">
      <c r="B955" s="42"/>
    </row>
    <row r="956">
      <c r="B956" s="42"/>
    </row>
    <row r="957">
      <c r="B957" s="42"/>
    </row>
    <row r="958">
      <c r="B958" s="42"/>
    </row>
    <row r="959">
      <c r="B959" s="42"/>
    </row>
    <row r="960">
      <c r="B960" s="42"/>
    </row>
    <row r="961">
      <c r="B961" s="42"/>
    </row>
    <row r="962">
      <c r="B962" s="42"/>
    </row>
    <row r="963">
      <c r="B963" s="42"/>
    </row>
    <row r="964">
      <c r="B964" s="42"/>
    </row>
    <row r="965">
      <c r="B965" s="42"/>
    </row>
    <row r="966">
      <c r="B966" s="42"/>
    </row>
    <row r="967">
      <c r="B967" s="42"/>
    </row>
    <row r="968">
      <c r="B968" s="42"/>
    </row>
    <row r="969">
      <c r="B969" s="42"/>
    </row>
    <row r="970">
      <c r="B970" s="42"/>
    </row>
    <row r="971">
      <c r="B971" s="42"/>
    </row>
    <row r="972">
      <c r="B972" s="42"/>
    </row>
    <row r="973">
      <c r="B973" s="42"/>
    </row>
    <row r="974">
      <c r="B974" s="42"/>
    </row>
    <row r="975">
      <c r="B975" s="42"/>
    </row>
    <row r="976">
      <c r="B976" s="42"/>
    </row>
    <row r="977">
      <c r="B977" s="42"/>
    </row>
    <row r="978">
      <c r="B978" s="42"/>
    </row>
    <row r="979">
      <c r="B979" s="42"/>
    </row>
    <row r="980">
      <c r="B980" s="42"/>
    </row>
    <row r="981">
      <c r="B981" s="42"/>
    </row>
    <row r="982">
      <c r="B982" s="42"/>
    </row>
    <row r="983">
      <c r="B983" s="42"/>
    </row>
    <row r="984">
      <c r="B984" s="42"/>
    </row>
    <row r="985">
      <c r="B985" s="42"/>
    </row>
    <row r="986">
      <c r="B986" s="42"/>
    </row>
    <row r="987">
      <c r="B987" s="42"/>
    </row>
    <row r="988">
      <c r="B988" s="42"/>
    </row>
    <row r="989">
      <c r="B989" s="42"/>
    </row>
    <row r="990">
      <c r="B990" s="42"/>
    </row>
    <row r="991">
      <c r="B991" s="42"/>
    </row>
    <row r="992">
      <c r="B992" s="42"/>
    </row>
    <row r="993">
      <c r="B993" s="42"/>
    </row>
    <row r="994">
      <c r="B994" s="42"/>
    </row>
    <row r="995">
      <c r="B995" s="42"/>
    </row>
    <row r="996">
      <c r="B996" s="42"/>
    </row>
    <row r="997">
      <c r="B997" s="42"/>
    </row>
    <row r="998">
      <c r="B998" s="42"/>
    </row>
    <row r="999">
      <c r="B999" s="42"/>
    </row>
    <row r="1000">
      <c r="B1000" s="4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0" t="s">
        <v>460</v>
      </c>
      <c r="B1" s="150" t="s">
        <v>461</v>
      </c>
      <c r="E1" s="143" t="s">
        <v>462</v>
      </c>
      <c r="J1" s="92" t="str">
        <f>IF('Основа'!I2= 2,E1,IF('Основа'!I2=3,E2))</f>
        <v>#REF!</v>
      </c>
    </row>
    <row r="2">
      <c r="A2" s="150" t="s">
        <v>15</v>
      </c>
      <c r="B2" s="150" t="s">
        <v>23</v>
      </c>
      <c r="E2" s="143" t="s">
        <v>463</v>
      </c>
    </row>
    <row r="3">
      <c r="A3" s="150"/>
      <c r="B3" s="150"/>
    </row>
  </sheetData>
  <drawing r:id="rId1"/>
</worksheet>
</file>