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<sst xmlns="http://schemas.openxmlformats.org/spreadsheetml/2006/main" uniqueCount="35">
  <si>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Lead Provider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</si>
  <si>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</si>
  <si>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</si>
  <si>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</si>
  <si>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</si>
  <si>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</si>
  <si>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</si>
  <si>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</si>
  <si>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</si>
  <si>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</si>
  <si>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</si>
  <si>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</si>
  <si>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</si>
  <si>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YTD</t>
  </si>
  <si>
    <t>AutoTrader.com</t>
  </si>
  <si>
    <t>2010 Phone Leads</t>
  </si>
  <si>
    <t>2010 Total Visitors</t>
  </si>
  <si>
    <t>2010 Total Leads</t>
  </si>
  <si>
    <t>2012 Phone Leads</t>
  </si>
  <si>
    <t>2012 Web Leads</t>
  </si>
  <si>
    <t xml:space="preserve"> </t>
  </si>
  <si>
    <t>2012 Total Visitors</t>
  </si>
  <si>
    <t>2012 Total Leads</t>
  </si>
  <si>
    <t>2012 Conversion Ratio</t>
  </si>
  <si>
    <t>2012 Cost</t>
  </si>
  <si>
    <t>2012 Cost per lead</t>
  </si>
  <si>
    <t>&amp;nbsp;</t>
  </si>
  <si>
    <t>Cars.com</t>
  </si>
  <si>
    <t>Dealer.com</t>
  </si>
  <si>
    <t>2010 Website Unique Visitors</t>
  </si>
  <si>
    <t>2011 Website Unique Visitors</t>
  </si>
  <si>
    <t>2011 Total Visitors</t>
  </si>
  <si>
    <t>2011 Total Leads</t>
  </si>
  <si>
    <t>2012 Website Unique Visitors</t>
  </si>
  <si>
    <t>2012 Kelly Blue Book Leads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</si>
</sst>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t="s">
        <v>15</v>
      </c>
      <c r="B3">
        <v>13</v>
      </c>
      <c r="C3"/>
      <c r="D3"/>
      <c r="E3"/>
      <c r="F3"/>
      <c r="G3"/>
      <c r="H3"/>
      <c r="I3"/>
      <c r="J3"/>
      <c r="K3"/>
      <c r="L3"/>
      <c r="M3"/>
      <c r="N3">
        <f>SUM(B3,C3,D3,E3,F3,G3,H3,I3,J3,K3,L3,M3)</f>
        <v>13</v>
      </c>
    </row>
    <row r="4" spans="1:14">
      <c r="A4" t="s">
        <v>16</v>
      </c>
      <c r="B4">
        <f>SUM(0)</f>
        <v>0</v>
      </c>
      <c r="C4">
        <f>SUM(0)</f>
        <v>0</v>
      </c>
      <c r="D4">
        <f>SUM(0)</f>
        <v>0</v>
      </c>
      <c r="E4">
        <f>SUM(0)</f>
        <v>0</v>
      </c>
      <c r="F4">
        <f>SUM(0)</f>
        <v>0</v>
      </c>
      <c r="G4">
        <f>SUM(0)</f>
        <v>0</v>
      </c>
      <c r="H4">
        <f>SUM(0)</f>
        <v>0</v>
      </c>
      <c r="I4">
        <f>SUM(0)</f>
        <v>0</v>
      </c>
      <c r="J4">
        <f>SUM(0)</f>
        <v>0</v>
      </c>
      <c r="K4">
        <f>SUM(0)</f>
        <v>0</v>
      </c>
      <c r="L4">
        <f>SUM(0)</f>
        <v>0</v>
      </c>
      <c r="M4">
        <f>SUM(0)</f>
        <v>0</v>
      </c>
      <c r="N4">
        <f>SUM(B4,C4,D4,E4,F4,G4,H4,I4,J4,K4,L4,M4)</f>
        <v>0</v>
      </c>
    </row>
    <row r="5" spans="1:14">
      <c r="A5" t="s">
        <v>17</v>
      </c>
      <c r="B5">
        <f>SUM(B3)</f>
        <v>13</v>
      </c>
      <c r="C5">
        <f>SUM(C3)</f>
        <v>0</v>
      </c>
      <c r="D5">
        <f>SUM(D3)</f>
        <v>0</v>
      </c>
      <c r="E5">
        <f>SUM(E3)</f>
        <v>0</v>
      </c>
      <c r="F5">
        <f>SUM(F3)</f>
        <v>0</v>
      </c>
      <c r="G5">
        <f>SUM(G3)</f>
        <v>0</v>
      </c>
      <c r="H5">
        <f>SUM(H3)</f>
        <v>0</v>
      </c>
      <c r="I5">
        <f>SUM(I3)</f>
        <v>0</v>
      </c>
      <c r="J5">
        <f>SUM(J3)</f>
        <v>0</v>
      </c>
      <c r="K5">
        <f>SUM(K3)</f>
        <v>0</v>
      </c>
      <c r="L5">
        <f>SUM(L3)</f>
        <v>0</v>
      </c>
      <c r="M5">
        <f>SUM(M3)</f>
        <v>0</v>
      </c>
      <c r="N5">
        <f>SUM(B5,C5,D5,E5,F5,G5,H5,I5,J5,K5,L5,M5)</f>
        <v>13</v>
      </c>
    </row>
    <row r="6" spans="1:14">
      <c r="A6" t="s">
        <v>18</v>
      </c>
      <c r="B6">
        <v>26</v>
      </c>
      <c r="C6">
        <v>31</v>
      </c>
      <c r="D6">
        <v>24</v>
      </c>
      <c r="E6">
        <v>13</v>
      </c>
      <c r="F6">
        <v>22</v>
      </c>
      <c r="G6">
        <v>18</v>
      </c>
      <c r="H6">
        <v>16</v>
      </c>
      <c r="I6">
        <v>41</v>
      </c>
      <c r="J6">
        <v>15</v>
      </c>
      <c r="K6">
        <v>33</v>
      </c>
      <c r="L6">
        <v>39</v>
      </c>
      <c r="M6"/>
      <c r="N6">
        <f>SUM(B6,C6,D6,E6,F6,G6,H6,I6,J6,K6,L6,M6)</f>
        <v>278</v>
      </c>
    </row>
    <row r="7" spans="1:14">
      <c r="A7" t="s">
        <v>19</v>
      </c>
      <c r="B7">
        <v>30</v>
      </c>
      <c r="C7">
        <v>24</v>
      </c>
      <c r="D7">
        <v>18</v>
      </c>
      <c r="E7">
        <v>8</v>
      </c>
      <c r="F7">
        <v>15</v>
      </c>
      <c r="G7">
        <v>17</v>
      </c>
      <c r="H7">
        <v>25</v>
      </c>
      <c r="I7">
        <v>50</v>
      </c>
      <c r="J7">
        <v>41</v>
      </c>
      <c r="K7">
        <v>38</v>
      </c>
      <c r="L7">
        <v>51</v>
      </c>
      <c r="M7"/>
      <c r="N7">
        <f>SUM(B7,C7,D7,E7,F7,G7,H7,I7,J7,K7,L7,M7)</f>
        <v>317</v>
      </c>
    </row>
    <row r="8" spans="1:14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 t="s">
        <v>21</v>
      </c>
      <c r="B9">
        <f>SUM(0)</f>
        <v>0</v>
      </c>
      <c r="C9">
        <f>SUM(0)</f>
        <v>0</v>
      </c>
      <c r="D9">
        <f>SUM(0)</f>
        <v>0</v>
      </c>
      <c r="E9">
        <f>SUM(0)</f>
        <v>0</v>
      </c>
      <c r="F9">
        <f>SUM(0)</f>
        <v>0</v>
      </c>
      <c r="G9">
        <f>SUM(0)</f>
        <v>0</v>
      </c>
      <c r="H9">
        <f>SUM(0)</f>
        <v>0</v>
      </c>
      <c r="I9">
        <f>SUM(0)</f>
        <v>0</v>
      </c>
      <c r="J9">
        <f>SUM(0)</f>
        <v>0</v>
      </c>
      <c r="K9">
        <f>SUM(0)</f>
        <v>0</v>
      </c>
      <c r="L9">
        <f>SUM(0)</f>
        <v>0</v>
      </c>
      <c r="M9">
        <f>SUM(0)</f>
        <v>0</v>
      </c>
      <c r="N9">
        <f>SUM(B9,C9,D9,E9,F9,G9,H9,I9,J9,K9,L9,M9)</f>
        <v>0</v>
      </c>
    </row>
    <row r="10" spans="1:14">
      <c r="A10" t="s">
        <v>22</v>
      </c>
      <c r="B10">
        <f>SUM(B6,B7)</f>
        <v>56</v>
      </c>
      <c r="C10">
        <f>SUM(C6,C7)</f>
        <v>55</v>
      </c>
      <c r="D10">
        <f>SUM(D6,D7)</f>
        <v>42</v>
      </c>
      <c r="E10">
        <f>SUM(E6,E7)</f>
        <v>21</v>
      </c>
      <c r="F10">
        <f>SUM(F6,F7)</f>
        <v>37</v>
      </c>
      <c r="G10">
        <f>SUM(G6,G7)</f>
        <v>35</v>
      </c>
      <c r="H10">
        <f>SUM(H6,H7)</f>
        <v>41</v>
      </c>
      <c r="I10">
        <f>SUM(I6,I7)</f>
        <v>91</v>
      </c>
      <c r="J10">
        <f>SUM(J6,J7)</f>
        <v>56</v>
      </c>
      <c r="K10">
        <f>SUM(K6,K7)</f>
        <v>71</v>
      </c>
      <c r="L10">
        <f>SUM(L6,L7)</f>
        <v>90</v>
      </c>
      <c r="M10">
        <f>SUM(M6,M7)</f>
        <v>0</v>
      </c>
      <c r="N10">
        <f>SUM(B10,C10,D10,E10,F10,G10,H10,I10,J10,K10,L10,M10)</f>
        <v>595</v>
      </c>
    </row>
    <row r="11" spans="1:14">
      <c r="A11" t="s">
        <v>23</v>
      </c>
      <c r="B11" t="str">
        <f>SUM(B10)/SUM(B9)*100</f>
        <v>0</v>
      </c>
      <c r="C11" t="str">
        <f>SUM(C10)/SUM(C9)*100</f>
        <v>0</v>
      </c>
      <c r="D11" t="str">
        <f>SUM(D10)/SUM(D9)*100</f>
        <v>0</v>
      </c>
      <c r="E11" t="str">
        <f>SUM(E10)/SUM(E9)*100</f>
        <v>0</v>
      </c>
      <c r="F11" t="str">
        <f>SUM(F10)/SUM(F9)*100</f>
        <v>0</v>
      </c>
      <c r="G11" t="str">
        <f>SUM(G10)/SUM(G9)*100</f>
        <v>0</v>
      </c>
      <c r="H11" t="str">
        <f>SUM(H10)/SUM(H9)*100</f>
        <v>0</v>
      </c>
      <c r="I11" t="str">
        <f>SUM(I10)/SUM(I9)*100</f>
        <v>0</v>
      </c>
      <c r="J11" t="str">
        <f>SUM(J10)/SUM(J9)*100</f>
        <v>0</v>
      </c>
      <c r="K11" t="str">
        <f>SUM(K10)/SUM(K9)*100</f>
        <v>0</v>
      </c>
      <c r="L11" t="str">
        <f>SUM(L10)/SUM(L9)*100</f>
        <v>0</v>
      </c>
      <c r="M11" t="str">
        <f>SUM(M10)/SUM(M9)*100</f>
        <v>0</v>
      </c>
      <c r="N11" t="str">
        <f>AVERAGE(B11,C11,D11,E11,F11,G11,H11,I11,J11,K11,L11,M11)</f>
        <v>0</v>
      </c>
    </row>
    <row r="12" spans="1:14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 t="s">
        <v>18</v>
      </c>
      <c r="B16">
        <v>173</v>
      </c>
      <c r="C16">
        <v>159</v>
      </c>
      <c r="D16">
        <v>124</v>
      </c>
      <c r="E16">
        <v>84</v>
      </c>
      <c r="F16">
        <v>182</v>
      </c>
      <c r="G16">
        <v>212</v>
      </c>
      <c r="H16">
        <v>219</v>
      </c>
      <c r="I16">
        <v>247</v>
      </c>
      <c r="J16">
        <v>172</v>
      </c>
      <c r="K16">
        <v>191</v>
      </c>
      <c r="L16">
        <v>180</v>
      </c>
      <c r="M16"/>
      <c r="N16">
        <f>SUM(B16,C16,D16,E16,F16,G16,H16,I16,J16,K16,L16,M16)</f>
        <v>1943</v>
      </c>
    </row>
    <row r="17" spans="1:14">
      <c r="A17" t="s">
        <v>19</v>
      </c>
      <c r="B17">
        <v>29</v>
      </c>
      <c r="C17">
        <v>16</v>
      </c>
      <c r="D17">
        <v>12</v>
      </c>
      <c r="E17">
        <v>7</v>
      </c>
      <c r="F17">
        <v>31</v>
      </c>
      <c r="G17">
        <v>37</v>
      </c>
      <c r="H17">
        <v>35</v>
      </c>
      <c r="I17">
        <v>35</v>
      </c>
      <c r="J17">
        <v>23</v>
      </c>
      <c r="K17">
        <v>25</v>
      </c>
      <c r="L17">
        <v>24</v>
      </c>
      <c r="M17"/>
      <c r="N17">
        <f>SUM(B17,C17,D17,E17,F17,G17,H17,I17,J17,K17,L17,M17)</f>
        <v>274</v>
      </c>
    </row>
    <row r="18" spans="1:14">
      <c r="A18" t="s">
        <v>20</v>
      </c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>
      <c r="A19" t="s">
        <v>21</v>
      </c>
      <c r="B19">
        <f>SUM(0)</f>
        <v>0</v>
      </c>
      <c r="C19">
        <f>SUM(0)</f>
        <v>0</v>
      </c>
      <c r="D19">
        <f>SUM(0)</f>
        <v>0</v>
      </c>
      <c r="E19">
        <f>SUM(0)</f>
        <v>0</v>
      </c>
      <c r="F19">
        <f>SUM(0)</f>
        <v>0</v>
      </c>
      <c r="G19">
        <f>SUM(0)</f>
        <v>0</v>
      </c>
      <c r="H19">
        <f>SUM(0)</f>
        <v>0</v>
      </c>
      <c r="I19">
        <f>SUM(0)</f>
        <v>0</v>
      </c>
      <c r="J19">
        <f>SUM(0)</f>
        <v>0</v>
      </c>
      <c r="K19">
        <f>SUM(0)</f>
        <v>0</v>
      </c>
      <c r="L19">
        <f>SUM(0)</f>
        <v>0</v>
      </c>
      <c r="M19">
        <f>SUM(0)</f>
        <v>0</v>
      </c>
      <c r="N19">
        <f>SUM(B19,C19,D19,E19,F19,G19,H19,I19,J19,K19,L19,M19)</f>
        <v>0</v>
      </c>
    </row>
    <row r="20" spans="1:14">
      <c r="A20" t="s">
        <v>22</v>
      </c>
      <c r="B20">
        <f>SUM(B16,B17)</f>
        <v>202</v>
      </c>
      <c r="C20">
        <f>SUM(C16,C17)</f>
        <v>175</v>
      </c>
      <c r="D20">
        <f>SUM(D16,D17)</f>
        <v>136</v>
      </c>
      <c r="E20">
        <f>SUM(E16,E17)</f>
        <v>91</v>
      </c>
      <c r="F20">
        <f>SUM(F16,F17)</f>
        <v>213</v>
      </c>
      <c r="G20">
        <f>SUM(G16,G17)</f>
        <v>249</v>
      </c>
      <c r="H20">
        <f>SUM(H16,H17)</f>
        <v>254</v>
      </c>
      <c r="I20">
        <f>SUM(I16,I17)</f>
        <v>282</v>
      </c>
      <c r="J20">
        <f>SUM(J16,J17)</f>
        <v>195</v>
      </c>
      <c r="K20">
        <f>SUM(K16,K17)</f>
        <v>216</v>
      </c>
      <c r="L20">
        <f>SUM(L16,L17)</f>
        <v>204</v>
      </c>
      <c r="M20">
        <f>SUM(M16,M17)</f>
        <v>0</v>
      </c>
      <c r="N20">
        <f>SUM(B20,C20,D20,E20,F20,G20,H20,I20,J20,K20,L20,M20)</f>
        <v>2217</v>
      </c>
    </row>
    <row r="21" spans="1:14">
      <c r="A21" t="s">
        <v>23</v>
      </c>
      <c r="B21" t="str">
        <f>SUM(B20)/SUM(B19)*100</f>
        <v>0</v>
      </c>
      <c r="C21" t="str">
        <f>SUM(C20)/SUM(C19)*100</f>
        <v>0</v>
      </c>
      <c r="D21" t="str">
        <f>SUM(D20)/SUM(D19)*100</f>
        <v>0</v>
      </c>
      <c r="E21" t="str">
        <f>SUM(E20)/SUM(E19)*100</f>
        <v>0</v>
      </c>
      <c r="F21" t="str">
        <f>SUM(F20)/SUM(F19)*100</f>
        <v>0</v>
      </c>
      <c r="G21" t="str">
        <f>SUM(G20)/SUM(G19)*100</f>
        <v>0</v>
      </c>
      <c r="H21" t="str">
        <f>SUM(H20)/SUM(H19)*100</f>
        <v>0</v>
      </c>
      <c r="I21" t="str">
        <f>SUM(I20)/SUM(I19)*100</f>
        <v>0</v>
      </c>
      <c r="J21" t="str">
        <f>SUM(J20)/SUM(J19)*100</f>
        <v>0</v>
      </c>
      <c r="K21" t="str">
        <f>SUM(K20)/SUM(K19)*100</f>
        <v>0</v>
      </c>
      <c r="L21" t="str">
        <f>SUM(L20)/SUM(L19)*100</f>
        <v>0</v>
      </c>
      <c r="M21" t="str">
        <f>SUM(M20)/SUM(M19)*100</f>
        <v>0</v>
      </c>
      <c r="N21" t="str">
        <f>AVERAGE(B21,C21,D21,E21,F21,G21,H21,I21,J21,K21,L21,M21)</f>
        <v>0</v>
      </c>
    </row>
    <row r="22" spans="1:14">
      <c r="A22" t="s">
        <v>24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25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 t="s">
        <v>26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 t="s">
        <v>28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 t="s">
        <v>29</v>
      </c>
      <c r="B26">
        <v>1082</v>
      </c>
      <c r="C26">
        <v>984</v>
      </c>
      <c r="D26">
        <v>1127</v>
      </c>
      <c r="E26">
        <v>1011</v>
      </c>
      <c r="F26">
        <v>1079</v>
      </c>
      <c r="G26">
        <v>1047</v>
      </c>
      <c r="H26">
        <v>1333</v>
      </c>
      <c r="I26">
        <v>1270</v>
      </c>
      <c r="J26">
        <v>1087</v>
      </c>
      <c r="K26">
        <v>1150</v>
      </c>
      <c r="L26">
        <v>1227</v>
      </c>
      <c r="M26">
        <v>1343</v>
      </c>
      <c r="N26">
        <f>SUM(B26,C26,D26,E26,F26,G26,H26,I26,J26,K26,L26,M26)</f>
        <v>13740</v>
      </c>
    </row>
    <row r="27" spans="1:14">
      <c r="A27" t="s">
        <v>16</v>
      </c>
      <c r="B27">
        <f>SUM(B26)</f>
        <v>1082</v>
      </c>
      <c r="C27">
        <f>SUM(C26)</f>
        <v>984</v>
      </c>
      <c r="D27">
        <f>SUM(D26)</f>
        <v>1127</v>
      </c>
      <c r="E27">
        <f>SUM(E26)</f>
        <v>1011</v>
      </c>
      <c r="F27">
        <f>SUM(F26)</f>
        <v>1079</v>
      </c>
      <c r="G27">
        <f>SUM(G26)</f>
        <v>1047</v>
      </c>
      <c r="H27">
        <f>SUM(H26)</f>
        <v>1333</v>
      </c>
      <c r="I27">
        <f>SUM(I26)</f>
        <v>1270</v>
      </c>
      <c r="J27">
        <f>SUM(J26)</f>
        <v>1087</v>
      </c>
      <c r="K27">
        <f>SUM(K26)</f>
        <v>1150</v>
      </c>
      <c r="L27">
        <f>SUM(L26)</f>
        <v>1227</v>
      </c>
      <c r="M27">
        <f>SUM(M26)</f>
        <v>1343</v>
      </c>
      <c r="N27">
        <f>SUM(B27,C27,D27,E27,F27,G27,H27,I27,J27,K27,L27,M27)</f>
        <v>13740</v>
      </c>
    </row>
    <row r="28" spans="1:14">
      <c r="A28" t="s">
        <v>17</v>
      </c>
      <c r="B28">
        <f>SUM(0)</f>
        <v>0</v>
      </c>
      <c r="C28">
        <f>SUM(0)</f>
        <v>0</v>
      </c>
      <c r="D28">
        <f>SUM(0)</f>
        <v>0</v>
      </c>
      <c r="E28">
        <f>SUM(0)</f>
        <v>0</v>
      </c>
      <c r="F28">
        <f>SUM(0)</f>
        <v>0</v>
      </c>
      <c r="G28">
        <f>SUM(0)</f>
        <v>0</v>
      </c>
      <c r="H28">
        <f>SUM(0)</f>
        <v>0</v>
      </c>
      <c r="I28">
        <f>SUM(0)</f>
        <v>0</v>
      </c>
      <c r="J28">
        <f>SUM(0)</f>
        <v>0</v>
      </c>
      <c r="K28">
        <f>SUM(0)</f>
        <v>0</v>
      </c>
      <c r="L28">
        <f>SUM(0)</f>
        <v>0</v>
      </c>
      <c r="M28">
        <f>SUM(0)</f>
        <v>0</v>
      </c>
      <c r="N28">
        <f>SUM(B28,C28,D28,E28,F28,G28,H28,I28,J28,K28,L28,M28)</f>
        <v>0</v>
      </c>
    </row>
    <row r="29" spans="1:14">
      <c r="A29" t="s">
        <v>30</v>
      </c>
      <c r="B29">
        <v>1396</v>
      </c>
      <c r="C29">
        <v>1247</v>
      </c>
      <c r="D29">
        <v>2824</v>
      </c>
      <c r="E29">
        <v>1529</v>
      </c>
      <c r="F29">
        <v>3276</v>
      </c>
      <c r="G29">
        <v>2489</v>
      </c>
      <c r="H29">
        <v>3070</v>
      </c>
      <c r="I29">
        <v>3176</v>
      </c>
      <c r="J29">
        <v>2687</v>
      </c>
      <c r="K29">
        <v>2909</v>
      </c>
      <c r="L29">
        <v>2799</v>
      </c>
      <c r="M29">
        <v>4974</v>
      </c>
      <c r="N29">
        <f>SUM(B29,C29,D29,E29,F29,G29,H29,I29,J29,K29,L29,M29)</f>
        <v>32376</v>
      </c>
    </row>
    <row r="30" spans="1:14">
      <c r="A30" t="s">
        <v>31</v>
      </c>
      <c r="B30">
        <f>SUM(B29)</f>
        <v>1396</v>
      </c>
      <c r="C30">
        <f>SUM(C29)</f>
        <v>1247</v>
      </c>
      <c r="D30">
        <f>SUM(D29)</f>
        <v>2824</v>
      </c>
      <c r="E30">
        <f>SUM(E29)</f>
        <v>1529</v>
      </c>
      <c r="F30">
        <f>SUM(F29)</f>
        <v>3276</v>
      </c>
      <c r="G30">
        <f>SUM(G29)</f>
        <v>2489</v>
      </c>
      <c r="H30">
        <f>SUM(H29)</f>
        <v>3070</v>
      </c>
      <c r="I30">
        <f>SUM(I29)</f>
        <v>3176</v>
      </c>
      <c r="J30">
        <f>SUM(J29)</f>
        <v>2687</v>
      </c>
      <c r="K30">
        <f>SUM(K29)</f>
        <v>2909</v>
      </c>
      <c r="L30">
        <f>SUM(L29)</f>
        <v>2799</v>
      </c>
      <c r="M30">
        <f>SUM(M29)</f>
        <v>4974</v>
      </c>
      <c r="N30">
        <f>SUM(B30,C30,D30,E30,F30,G30,H30,I30,J30,K30,L30,M30)</f>
        <v>32376</v>
      </c>
    </row>
    <row r="31" spans="1:14">
      <c r="A31" t="s">
        <v>32</v>
      </c>
      <c r="B31">
        <f>SUM(0)</f>
        <v>0</v>
      </c>
      <c r="C31">
        <f>SUM(0)</f>
        <v>0</v>
      </c>
      <c r="D31">
        <f>SUM(0)</f>
        <v>0</v>
      </c>
      <c r="E31">
        <f>SUM(0)</f>
        <v>0</v>
      </c>
      <c r="F31">
        <f>SUM(0)</f>
        <v>0</v>
      </c>
      <c r="G31">
        <f>SUM(0)</f>
        <v>0</v>
      </c>
      <c r="H31">
        <f>SUM(0)</f>
        <v>0</v>
      </c>
      <c r="I31">
        <f>SUM(0)</f>
        <v>0</v>
      </c>
      <c r="J31">
        <f>SUM(0)</f>
        <v>0</v>
      </c>
      <c r="K31">
        <f>SUM(0)</f>
        <v>0</v>
      </c>
      <c r="L31">
        <f>SUM(0)</f>
        <v>0</v>
      </c>
      <c r="M31">
        <f>SUM(0)</f>
        <v>0</v>
      </c>
      <c r="N31">
        <f>SUM(B31,C31,D31,E31,F31,G31,H31,I31,J31,K31,L31,M31)</f>
        <v>0</v>
      </c>
    </row>
    <row r="32" spans="1:14">
      <c r="A32" t="s">
        <v>33</v>
      </c>
      <c r="B32">
        <v>4173</v>
      </c>
      <c r="C32">
        <v>3855</v>
      </c>
      <c r="D32">
        <v>3536</v>
      </c>
      <c r="E32">
        <v>3447</v>
      </c>
      <c r="F32">
        <v>3872</v>
      </c>
      <c r="G32">
        <v>4090</v>
      </c>
      <c r="H32">
        <v>4876</v>
      </c>
      <c r="I32">
        <v>4779</v>
      </c>
      <c r="J32">
        <v>4584</v>
      </c>
      <c r="K32">
        <v>4790</v>
      </c>
      <c r="L32">
        <v>4681</v>
      </c>
      <c r="M32"/>
      <c r="N32">
        <f>SUM(B32,C32,D32,E32,F32,G32,H32,I32,J32,K32,L32,M32)</f>
        <v>46683</v>
      </c>
    </row>
    <row r="33" spans="1:14">
      <c r="A33" t="s">
        <v>34</v>
      </c>
      <c r="B33">
        <v>64</v>
      </c>
      <c r="C33">
        <v>24</v>
      </c>
      <c r="D33">
        <v>61</v>
      </c>
      <c r="E33">
        <v>41</v>
      </c>
      <c r="F33">
        <v>48</v>
      </c>
      <c r="G33">
        <v>42</v>
      </c>
      <c r="H33">
        <v>56</v>
      </c>
      <c r="I33">
        <v>50</v>
      </c>
      <c r="J33">
        <v>47</v>
      </c>
      <c r="K33">
        <v>64</v>
      </c>
      <c r="L33">
        <v>58</v>
      </c>
      <c r="M33"/>
      <c r="N33">
        <f>SUM(B33,C33,D33,E33,F33,G33,H33,I33,J33,K33,L33,M33)</f>
        <v>555</v>
      </c>
    </row>
    <row r="34" spans="1:14">
      <c r="A34" t="s">
        <v>18</v>
      </c>
      <c r="B34">
        <v>338</v>
      </c>
      <c r="C34">
        <v>370</v>
      </c>
      <c r="D34">
        <v>261</v>
      </c>
      <c r="E34">
        <v>199</v>
      </c>
      <c r="F34">
        <v>324</v>
      </c>
      <c r="G34">
        <v>594</v>
      </c>
      <c r="H34">
        <v>667</v>
      </c>
      <c r="I34">
        <v>652</v>
      </c>
      <c r="J34">
        <v>621</v>
      </c>
      <c r="K34">
        <v>778</v>
      </c>
      <c r="L34">
        <v>677</v>
      </c>
      <c r="M34"/>
      <c r="N34">
        <f>SUM(B34,C34,D34,E34,F34,G34,H34,I34,J34,K34,L34,M34)</f>
        <v>5481</v>
      </c>
    </row>
    <row r="35" spans="1:14">
      <c r="A35" t="s">
        <v>19</v>
      </c>
      <c r="B35">
        <v>132</v>
      </c>
      <c r="C35">
        <v>128</v>
      </c>
      <c r="D35">
        <v>102</v>
      </c>
      <c r="E35">
        <v>95</v>
      </c>
      <c r="F35">
        <v>136</v>
      </c>
      <c r="G35">
        <v>165</v>
      </c>
      <c r="H35">
        <v>164</v>
      </c>
      <c r="I35">
        <v>176</v>
      </c>
      <c r="J35">
        <v>156</v>
      </c>
      <c r="K35">
        <v>147</v>
      </c>
      <c r="L35">
        <v>137</v>
      </c>
      <c r="M35"/>
      <c r="N35">
        <f>SUM(B35,C35,D35,E35,F35,G35,H35,I35,J35,K35,L35,M35)</f>
        <v>1538</v>
      </c>
    </row>
    <row r="36" spans="1:14">
      <c r="A36" t="s">
        <v>20</v>
      </c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 t="s">
        <v>21</v>
      </c>
      <c r="B37">
        <f>SUM(B32)</f>
        <v>4173</v>
      </c>
      <c r="C37">
        <f>SUM(C32)</f>
        <v>3855</v>
      </c>
      <c r="D37">
        <f>SUM(D32)</f>
        <v>3536</v>
      </c>
      <c r="E37">
        <f>SUM(E32)</f>
        <v>3447</v>
      </c>
      <c r="F37">
        <f>SUM(F32)</f>
        <v>3872</v>
      </c>
      <c r="G37">
        <f>SUM(G32)</f>
        <v>4090</v>
      </c>
      <c r="H37">
        <f>SUM(H32)</f>
        <v>4876</v>
      </c>
      <c r="I37">
        <f>SUM(I32)</f>
        <v>4779</v>
      </c>
      <c r="J37">
        <f>SUM(J32)</f>
        <v>4584</v>
      </c>
      <c r="K37">
        <f>SUM(K32)</f>
        <v>4790</v>
      </c>
      <c r="L37">
        <f>SUM(L32)</f>
        <v>4681</v>
      </c>
      <c r="M37">
        <f>SUM(M32)</f>
        <v>0</v>
      </c>
      <c r="N37">
        <f>SUM(B37,C37,D37,E37,F37,G37,H37,I37,J37,K37,L37,M37)</f>
        <v>46683</v>
      </c>
    </row>
    <row r="38" spans="1:14">
      <c r="A38" t="s">
        <v>22</v>
      </c>
      <c r="B38">
        <f>SUM(B33,B34,B35)</f>
        <v>534</v>
      </c>
      <c r="C38">
        <f>SUM(C33,C34,C35)</f>
        <v>522</v>
      </c>
      <c r="D38">
        <f>SUM(D33,D34,D35)</f>
        <v>424</v>
      </c>
      <c r="E38">
        <f>SUM(E33,E34,E35)</f>
        <v>335</v>
      </c>
      <c r="F38">
        <f>SUM(F33,F34,F35)</f>
        <v>508</v>
      </c>
      <c r="G38">
        <f>SUM(G33,G34,G35)</f>
        <v>801</v>
      </c>
      <c r="H38">
        <f>SUM(H33,H34,H35)</f>
        <v>887</v>
      </c>
      <c r="I38">
        <f>SUM(I33,I34,I35)</f>
        <v>878</v>
      </c>
      <c r="J38">
        <f>SUM(J33,J34,J35)</f>
        <v>824</v>
      </c>
      <c r="K38">
        <f>SUM(K33,K34,K35)</f>
        <v>989</v>
      </c>
      <c r="L38">
        <f>SUM(L33,L34,L35)</f>
        <v>872</v>
      </c>
      <c r="M38">
        <f>SUM(M33,M34,M35)</f>
        <v>0</v>
      </c>
      <c r="N38">
        <f>SUM(B38,C38,D38,E38,F38,G38,H38,I38,J38,K38,L38,M38)</f>
        <v>7574</v>
      </c>
    </row>
    <row r="39" spans="1:14">
      <c r="A39" t="s">
        <v>23</v>
      </c>
      <c r="B39">
        <f>SUM(B38)/SUM(B37)*100</f>
        <v>12.79654924514738</v>
      </c>
      <c r="C39">
        <f>SUM(C38)/SUM(C37)*100</f>
        <v>13.5408560311284</v>
      </c>
      <c r="D39">
        <f>SUM(D38)/SUM(D37)*100</f>
        <v>11.99095022624434</v>
      </c>
      <c r="E39">
        <f>SUM(E38)/SUM(E37)*100</f>
        <v>9.718595880475776</v>
      </c>
      <c r="F39">
        <f>SUM(F38)/SUM(F37)*100</f>
        <v>13.1198347107438</v>
      </c>
      <c r="G39">
        <f>SUM(G38)/SUM(G37)*100</f>
        <v>19.58435207823961</v>
      </c>
      <c r="H39">
        <f>SUM(H38)/SUM(H37)*100</f>
        <v>18.19114027891715</v>
      </c>
      <c r="I39">
        <f>SUM(I38)/SUM(I37)*100</f>
        <v>18.37204436074493</v>
      </c>
      <c r="J39">
        <f>SUM(J38)/SUM(J37)*100</f>
        <v>17.97556719022688</v>
      </c>
      <c r="K39">
        <f>SUM(K38)/SUM(K37)*100</f>
        <v>20.64718162839248</v>
      </c>
      <c r="L39">
        <f>SUM(L38)/SUM(L37)*100</f>
        <v>18.62849818414869</v>
      </c>
      <c r="M39" t="str">
        <f>SUM(M38)/SUM(M37)*100</f>
        <v>0</v>
      </c>
      <c r="N39">
        <f>AVERAGE(B39,C39,D39,E39,F39,G39,H39,I39,J39,K39,L39,M39)</f>
        <v>15.8695972558554</v>
      </c>
    </row>
    <row r="40" spans="1:14">
      <c r="A40" t="s">
        <v>24</v>
      </c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>
      <c r="A41" t="s">
        <v>25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>
        <v>2010</v>
      </c>
      <c r="B42" t="str">
        <f>CONCATENATE(1,",",SUM(B5,B28))</f>
        <v>1,13</v>
      </c>
      <c r="C42" t="str">
        <f>CONCATENATE(2,",",SUM(C5,C28))</f>
        <v>2,0</v>
      </c>
      <c r="D42" t="str">
        <f>CONCATENATE(3,",",SUM(D5,D28))</f>
        <v>3,0</v>
      </c>
      <c r="E42" t="str">
        <f>CONCATENATE(4,",",SUM(E5,E28))</f>
        <v>4,0</v>
      </c>
      <c r="F42" t="str">
        <f>CONCATENATE(5,",",SUM(F5,F28))</f>
        <v>5,0</v>
      </c>
      <c r="G42" t="str">
        <f>CONCATENATE(6,",",SUM(G5,G28))</f>
        <v>6,0</v>
      </c>
      <c r="H42" t="str">
        <f>CONCATENATE(7,",",SUM(H5,H28))</f>
        <v>7,0</v>
      </c>
      <c r="I42" t="str">
        <f>CONCATENATE(8,",",SUM(I5,I28))</f>
        <v>8,0</v>
      </c>
      <c r="J42" t="str">
        <f>CONCATENATE(9,",",SUM(J5,J28))</f>
        <v>9,0</v>
      </c>
      <c r="K42" t="str">
        <f>CONCATENATE(10,",",SUM(K5,K28))</f>
        <v>10,0</v>
      </c>
      <c r="L42" t="str">
        <f>CONCATENATE(11,",",SUM(L5,L28))</f>
        <v>11,0</v>
      </c>
      <c r="M42" t="str">
        <f>CONCATENATE(12,",",SUM(M5,M28))</f>
        <v>12,0</v>
      </c>
      <c r="N42"/>
    </row>
    <row r="43" spans="1:14">
      <c r="A43">
        <v>2011</v>
      </c>
      <c r="B43" t="str">
        <f>CONCATENATE(1,",",SUM(B31))</f>
        <v>1,0</v>
      </c>
      <c r="C43" t="str">
        <f>CONCATENATE(2,",",SUM(C31))</f>
        <v>2,0</v>
      </c>
      <c r="D43" t="str">
        <f>CONCATENATE(3,",",SUM(D31))</f>
        <v>3,0</v>
      </c>
      <c r="E43" t="str">
        <f>CONCATENATE(4,",",SUM(E31))</f>
        <v>4,0</v>
      </c>
      <c r="F43" t="str">
        <f>CONCATENATE(5,",",SUM(F31))</f>
        <v>5,0</v>
      </c>
      <c r="G43" t="str">
        <f>CONCATENATE(6,",",SUM(G31))</f>
        <v>6,0</v>
      </c>
      <c r="H43" t="str">
        <f>CONCATENATE(7,",",SUM(H31))</f>
        <v>7,0</v>
      </c>
      <c r="I43" t="str">
        <f>CONCATENATE(8,",",SUM(I31))</f>
        <v>8,0</v>
      </c>
      <c r="J43" t="str">
        <f>CONCATENATE(9,",",SUM(J31))</f>
        <v>9,0</v>
      </c>
      <c r="K43" t="str">
        <f>CONCATENATE(10,",",SUM(K31))</f>
        <v>10,0</v>
      </c>
      <c r="L43" t="str">
        <f>CONCATENATE(11,",",SUM(L31))</f>
        <v>11,0</v>
      </c>
      <c r="M43" t="str">
        <f>CONCATENATE(12,",",SUM(M31))</f>
        <v>12,0</v>
      </c>
      <c r="N43"/>
    </row>
    <row r="44" spans="1:14">
      <c r="A44">
        <v>2012</v>
      </c>
      <c r="B44" t="str">
        <f>CONCATENATE(1,",",SUM(B10,B20,B38))</f>
        <v>1,792</v>
      </c>
      <c r="C44" t="str">
        <f>CONCATENATE(2,",",SUM(C10,C20,C38))</f>
        <v>2,752</v>
      </c>
      <c r="D44" t="str">
        <f>CONCATENATE(3,",",SUM(D10,D20,D38))</f>
        <v>3,602</v>
      </c>
      <c r="E44" t="str">
        <f>CONCATENATE(4,",",SUM(E10,E20,E38))</f>
        <v>4,447</v>
      </c>
      <c r="F44" t="str">
        <f>CONCATENATE(5,",",SUM(F10,F20,F38))</f>
        <v>5,758</v>
      </c>
      <c r="G44" t="str">
        <f>CONCATENATE(6,",",SUM(G10,G20,G38))</f>
        <v>6,1085</v>
      </c>
      <c r="H44" t="str">
        <f>CONCATENATE(7,",",SUM(H10,H20,H38))</f>
        <v>7,1182</v>
      </c>
      <c r="I44" t="str">
        <f>CONCATENATE(8,",",SUM(I10,I20,I38))</f>
        <v>8,1251</v>
      </c>
      <c r="J44" t="str">
        <f>CONCATENATE(9,",",SUM(J10,J20,J38))</f>
        <v>9,1075</v>
      </c>
      <c r="K44" t="str">
        <f>CONCATENATE(10,",",SUM(K10,K20,K38))</f>
        <v>10,1276</v>
      </c>
      <c r="L44" t="str">
        <f>CONCATENATE(11,",",SUM(L10,L20,L38))</f>
        <v>11,1166</v>
      </c>
      <c r="M44" t="str">
        <f>CONCATENATE(12,",",SUM(M10,M20,M38))</f>
        <v>12,0</v>
      </c>
      <c r="N44"/>
    </row>
    <row r="45" spans="1:14">
      <c r="A45" t="s">
        <v>14</v>
      </c>
      <c r="B45">
        <f>SUM(N10)</f>
        <v>595</v>
      </c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 t="s">
        <v>27</v>
      </c>
      <c r="B46">
        <f>SUM(N20)</f>
        <v>2217</v>
      </c>
      <c r="C46"/>
      <c r="D46"/>
      <c r="E46"/>
      <c r="F46"/>
      <c r="G46"/>
      <c r="H46"/>
      <c r="I46"/>
      <c r="J46"/>
      <c r="K46"/>
      <c r="L46"/>
      <c r="M46"/>
      <c r="N46"/>
    </row>
    <row r="47" spans="1:14">
      <c r="A47" t="s">
        <v>28</v>
      </c>
      <c r="B47">
        <f>SUM(N38)</f>
        <v>7574</v>
      </c>
      <c r="C47"/>
      <c r="D47"/>
      <c r="E47"/>
      <c r="F47"/>
      <c r="G47"/>
      <c r="H47"/>
      <c r="I47"/>
      <c r="J47"/>
      <c r="K47"/>
      <c r="L47"/>
      <c r="M47"/>
      <c r="N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>Dealer Online Marketing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</dc:creator>
  <cp:lastModifiedBy>report</cp:lastModifiedBy>
  <dcterms:created xsi:type="dcterms:W3CDTF">2013-03-15T15:10:53-04:00</dcterms:created>
  <dcterms:modified xsi:type="dcterms:W3CDTF">2013-03-15T15:10:53-04:00</dcterms:modified>
  <dc:title>Automated Export</dc:title>
  <dc:description>Automated Report Generation.</dc:description>
  <dc:subject>Automated Report Generation</dc:subject>
  <cp:keywords>Report</cp:keywords>
  <cp:category>Report</cp:category>
</cp:coreProperties>
</file>