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mon\Desktop\ANLY_515-90_Exam1_DeanDsouza_168424\"/>
    </mc:Choice>
  </mc:AlternateContent>
  <bookViews>
    <workbookView xWindow="0" yWindow="0" windowWidth="7480" windowHeight="1660"/>
  </bookViews>
  <sheets>
    <sheet name="2.3 Answer" sheetId="2" r:id="rId1"/>
    <sheet name="1.3 Spreadsheet Model" sheetId="1" r:id="rId2"/>
    <sheet name="ModelRiskSYS1" sheetId="3" state="hidden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6" i="2" l="1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A181" i="2"/>
  <c r="B181" i="2" s="1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36" i="2"/>
  <c r="A132" i="2"/>
  <c r="A133" i="2" s="1"/>
  <c r="B133" i="2" s="1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A83" i="2"/>
  <c r="A84" i="2" s="1"/>
  <c r="B84" i="2" s="1"/>
  <c r="D224" i="2"/>
  <c r="D208" i="2"/>
  <c r="D192" i="2"/>
  <c r="D173" i="2"/>
  <c r="D157" i="2"/>
  <c r="D141" i="2"/>
  <c r="D122" i="2"/>
  <c r="D106" i="2"/>
  <c r="D90" i="2"/>
  <c r="D71" i="2"/>
  <c r="D55" i="2"/>
  <c r="D39" i="2"/>
  <c r="D215" i="2"/>
  <c r="D199" i="2"/>
  <c r="D183" i="2"/>
  <c r="D164" i="2"/>
  <c r="D148" i="2"/>
  <c r="D132" i="2"/>
  <c r="D113" i="2"/>
  <c r="D97" i="2"/>
  <c r="D78" i="2"/>
  <c r="D62" i="2"/>
  <c r="D46" i="2"/>
  <c r="D226" i="2"/>
  <c r="D194" i="2"/>
  <c r="D159" i="2"/>
  <c r="D124" i="2"/>
  <c r="D92" i="2"/>
  <c r="D57" i="2"/>
  <c r="D225" i="2"/>
  <c r="D193" i="2"/>
  <c r="D158" i="2"/>
  <c r="D123" i="2"/>
  <c r="D91" i="2"/>
  <c r="D56" i="2"/>
  <c r="D205" i="2"/>
  <c r="D127" i="2"/>
  <c r="D68" i="2"/>
  <c r="D214" i="2"/>
  <c r="D182" i="2"/>
  <c r="D147" i="2"/>
  <c r="D112" i="2"/>
  <c r="D77" i="2"/>
  <c r="D45" i="2"/>
  <c r="D181" i="2"/>
  <c r="D119" i="2"/>
  <c r="D44" i="2"/>
  <c r="D200" i="2"/>
  <c r="D184" i="2"/>
  <c r="D149" i="2"/>
  <c r="D114" i="2"/>
  <c r="D79" i="2"/>
  <c r="D47" i="2"/>
  <c r="D207" i="2"/>
  <c r="D172" i="2"/>
  <c r="D140" i="2"/>
  <c r="D105" i="2"/>
  <c r="D70" i="2"/>
  <c r="D38" i="2"/>
  <c r="D175" i="2"/>
  <c r="D108" i="2"/>
  <c r="D41" i="2"/>
  <c r="D174" i="2"/>
  <c r="D107" i="2"/>
  <c r="D40" i="2"/>
  <c r="D95" i="2"/>
  <c r="D198" i="2"/>
  <c r="D128" i="2"/>
  <c r="D61" i="2"/>
  <c r="D154" i="2"/>
  <c r="D212" i="2"/>
  <c r="D161" i="2"/>
  <c r="D126" i="2"/>
  <c r="D94" i="2"/>
  <c r="D59" i="2"/>
  <c r="D219" i="2"/>
  <c r="D187" i="2"/>
  <c r="D152" i="2"/>
  <c r="D117" i="2"/>
  <c r="D85" i="2"/>
  <c r="D50" i="2"/>
  <c r="D202" i="2"/>
  <c r="D135" i="2"/>
  <c r="D65" i="2"/>
  <c r="D201" i="2"/>
  <c r="D134" i="2"/>
  <c r="D64" i="2"/>
  <c r="D146" i="2"/>
  <c r="D222" i="2"/>
  <c r="D155" i="2"/>
  <c r="D88" i="2"/>
  <c r="D197" i="2"/>
  <c r="D60" i="2"/>
  <c r="D220" i="2"/>
  <c r="D204" i="2"/>
  <c r="D188" i="2"/>
  <c r="D169" i="2"/>
  <c r="D153" i="2"/>
  <c r="D137" i="2"/>
  <c r="D118" i="2"/>
  <c r="D102" i="2"/>
  <c r="D86" i="2"/>
  <c r="D67" i="2"/>
  <c r="D51" i="2"/>
  <c r="D35" i="2"/>
  <c r="D211" i="2"/>
  <c r="D195" i="2"/>
  <c r="D176" i="2"/>
  <c r="D160" i="2"/>
  <c r="D144" i="2"/>
  <c r="D125" i="2"/>
  <c r="D109" i="2"/>
  <c r="D93" i="2"/>
  <c r="D74" i="2"/>
  <c r="D58" i="2"/>
  <c r="D42" i="2"/>
  <c r="D218" i="2"/>
  <c r="D186" i="2"/>
  <c r="D151" i="2"/>
  <c r="D116" i="2"/>
  <c r="D84" i="2"/>
  <c r="D49" i="2"/>
  <c r="D217" i="2"/>
  <c r="D185" i="2"/>
  <c r="D150" i="2"/>
  <c r="D115" i="2"/>
  <c r="D83" i="2"/>
  <c r="D48" i="2"/>
  <c r="D189" i="2"/>
  <c r="D111" i="2"/>
  <c r="D52" i="2"/>
  <c r="D206" i="2"/>
  <c r="D171" i="2"/>
  <c r="D139" i="2"/>
  <c r="D104" i="2"/>
  <c r="D69" i="2"/>
  <c r="D37" i="2"/>
  <c r="D162" i="2"/>
  <c r="D103" i="2"/>
  <c r="D216" i="2"/>
  <c r="D165" i="2"/>
  <c r="D133" i="2"/>
  <c r="D98" i="2"/>
  <c r="D63" i="2"/>
  <c r="D223" i="2"/>
  <c r="D191" i="2"/>
  <c r="D156" i="2"/>
  <c r="D121" i="2"/>
  <c r="D89" i="2"/>
  <c r="D54" i="2"/>
  <c r="D210" i="2"/>
  <c r="D143" i="2"/>
  <c r="D73" i="2"/>
  <c r="D209" i="2"/>
  <c r="D142" i="2"/>
  <c r="D72" i="2"/>
  <c r="D170" i="2"/>
  <c r="D36" i="2"/>
  <c r="D163" i="2"/>
  <c r="D96" i="2"/>
  <c r="D221" i="2"/>
  <c r="D76" i="2"/>
  <c r="D196" i="2"/>
  <c r="D177" i="2"/>
  <c r="D145" i="2"/>
  <c r="D110" i="2"/>
  <c r="D75" i="2"/>
  <c r="D43" i="2"/>
  <c r="D203" i="2"/>
  <c r="D168" i="2"/>
  <c r="D136" i="2"/>
  <c r="D101" i="2"/>
  <c r="D66" i="2"/>
  <c r="D34" i="2"/>
  <c r="D167" i="2"/>
  <c r="D100" i="2"/>
  <c r="D26" i="2"/>
  <c r="D166" i="2"/>
  <c r="D99" i="2"/>
  <c r="D213" i="2"/>
  <c r="D87" i="2"/>
  <c r="D190" i="2"/>
  <c r="D120" i="2"/>
  <c r="D53" i="2"/>
  <c r="D138" i="2"/>
  <c r="B132" i="2" l="1"/>
  <c r="A85" i="2"/>
  <c r="A86" i="2" s="1"/>
  <c r="A134" i="2"/>
  <c r="A135" i="2" s="1"/>
  <c r="A182" i="2"/>
  <c r="B83" i="2"/>
  <c r="B134" i="2"/>
  <c r="B85" i="2"/>
  <c r="E165" i="2"/>
  <c r="E194" i="2"/>
  <c r="E224" i="2"/>
  <c r="E34" i="2"/>
  <c r="E48" i="2"/>
  <c r="E85" i="2"/>
  <c r="E219" i="2"/>
  <c r="E60" i="2"/>
  <c r="E111" i="2"/>
  <c r="E201" i="2"/>
  <c r="E148" i="2"/>
  <c r="E189" i="2"/>
  <c r="E65" i="2"/>
  <c r="E55" i="2"/>
  <c r="E138" i="2"/>
  <c r="E213" i="2"/>
  <c r="E167" i="2"/>
  <c r="E136" i="2"/>
  <c r="E75" i="2"/>
  <c r="E96" i="2"/>
  <c r="E72" i="2"/>
  <c r="E210" i="2"/>
  <c r="E156" i="2"/>
  <c r="E216" i="2"/>
  <c r="E139" i="2"/>
  <c r="E150" i="2"/>
  <c r="E116" i="2"/>
  <c r="E42" i="2"/>
  <c r="E109" i="2"/>
  <c r="E176" i="2"/>
  <c r="E51" i="2"/>
  <c r="E118" i="2"/>
  <c r="E188" i="2"/>
  <c r="E197" i="2"/>
  <c r="E146" i="2"/>
  <c r="E202" i="2"/>
  <c r="E152" i="2"/>
  <c r="E126" i="2"/>
  <c r="E61" i="2"/>
  <c r="E40" i="2"/>
  <c r="E108" i="2"/>
  <c r="E172" i="2"/>
  <c r="E114" i="2"/>
  <c r="E44" i="2"/>
  <c r="E77" i="2"/>
  <c r="E214" i="2"/>
  <c r="E91" i="2"/>
  <c r="E225" i="2"/>
  <c r="E78" i="2"/>
  <c r="E215" i="2"/>
  <c r="E90" i="2"/>
  <c r="E192" i="2"/>
  <c r="E127" i="2"/>
  <c r="E133" i="2"/>
  <c r="E162" i="2"/>
  <c r="E223" i="2"/>
  <c r="E221" i="2"/>
  <c r="E115" i="2"/>
  <c r="E93" i="2"/>
  <c r="E102" i="2"/>
  <c r="E222" i="2"/>
  <c r="E94" i="2"/>
  <c r="E41" i="2"/>
  <c r="E200" i="2"/>
  <c r="E56" i="2"/>
  <c r="E62" i="2"/>
  <c r="E71" i="2"/>
  <c r="E171" i="2"/>
  <c r="E87" i="2"/>
  <c r="E53" i="2"/>
  <c r="E99" i="2"/>
  <c r="E168" i="2"/>
  <c r="E177" i="2"/>
  <c r="E163" i="2"/>
  <c r="E142" i="2"/>
  <c r="E54" i="2"/>
  <c r="E191" i="2"/>
  <c r="E103" i="2"/>
  <c r="E206" i="2"/>
  <c r="E185" i="2"/>
  <c r="E151" i="2"/>
  <c r="E58" i="2"/>
  <c r="E125" i="2"/>
  <c r="E195" i="2"/>
  <c r="E67" i="2"/>
  <c r="E137" i="2"/>
  <c r="E204" i="2"/>
  <c r="E88" i="2"/>
  <c r="E134" i="2"/>
  <c r="E50" i="2"/>
  <c r="E187" i="2"/>
  <c r="E161" i="2"/>
  <c r="E128" i="2"/>
  <c r="E107" i="2"/>
  <c r="E38" i="2"/>
  <c r="E207" i="2"/>
  <c r="E149" i="2"/>
  <c r="E119" i="2"/>
  <c r="E112" i="2"/>
  <c r="E68" i="2"/>
  <c r="E123" i="2"/>
  <c r="E57" i="2"/>
  <c r="E226" i="2"/>
  <c r="E97" i="2"/>
  <c r="E164" i="2"/>
  <c r="E39" i="2"/>
  <c r="E141" i="2"/>
  <c r="E208" i="2"/>
  <c r="E135" i="2"/>
  <c r="E217" i="2"/>
  <c r="E110" i="2"/>
  <c r="E124" i="2"/>
  <c r="E122" i="2"/>
  <c r="E143" i="2"/>
  <c r="E69" i="2"/>
  <c r="E218" i="2"/>
  <c r="E35" i="2"/>
  <c r="E117" i="2"/>
  <c r="E95" i="2"/>
  <c r="E79" i="2"/>
  <c r="E182" i="2"/>
  <c r="E159" i="2"/>
  <c r="E132" i="2"/>
  <c r="E173" i="2"/>
  <c r="E120" i="2"/>
  <c r="E166" i="2"/>
  <c r="E66" i="2"/>
  <c r="E203" i="2"/>
  <c r="E196" i="2"/>
  <c r="E36" i="2"/>
  <c r="E73" i="2"/>
  <c r="E89" i="2"/>
  <c r="E98" i="2"/>
  <c r="E37" i="2"/>
  <c r="E52" i="2"/>
  <c r="E83" i="2"/>
  <c r="E49" i="2"/>
  <c r="E186" i="2"/>
  <c r="E74" i="2"/>
  <c r="E144" i="2"/>
  <c r="E211" i="2"/>
  <c r="E86" i="2"/>
  <c r="E153" i="2"/>
  <c r="E220" i="2"/>
  <c r="E155" i="2"/>
  <c r="E59" i="2"/>
  <c r="E212" i="2"/>
  <c r="E198" i="2"/>
  <c r="E174" i="2"/>
  <c r="E105" i="2"/>
  <c r="E47" i="2"/>
  <c r="E184" i="2"/>
  <c r="E181" i="2"/>
  <c r="E147" i="2"/>
  <c r="E205" i="2"/>
  <c r="E158" i="2"/>
  <c r="E92" i="2"/>
  <c r="E46" i="2"/>
  <c r="E113" i="2"/>
  <c r="E183" i="2"/>
  <c r="E157" i="2"/>
  <c r="E106" i="2"/>
  <c r="E209" i="2"/>
  <c r="E175" i="2"/>
  <c r="E104" i="2"/>
  <c r="E190" i="2"/>
  <c r="E100" i="2"/>
  <c r="E101" i="2"/>
  <c r="E43" i="2"/>
  <c r="E170" i="2"/>
  <c r="E121" i="2"/>
  <c r="E84" i="2"/>
  <c r="E160" i="2"/>
  <c r="E169" i="2"/>
  <c r="E154" i="2"/>
  <c r="E140" i="2"/>
  <c r="E45" i="2"/>
  <c r="E193" i="2"/>
  <c r="E199" i="2"/>
  <c r="E145" i="2"/>
  <c r="B182" i="2" l="1"/>
  <c r="A183" i="2"/>
  <c r="G202" i="2"/>
  <c r="G212" i="2"/>
  <c r="G203" i="2"/>
  <c r="G217" i="2"/>
  <c r="G185" i="2"/>
  <c r="G214" i="2"/>
  <c r="G198" i="2"/>
  <c r="G215" i="2"/>
  <c r="G199" i="2"/>
  <c r="G183" i="2"/>
  <c r="G209" i="2"/>
  <c r="G196" i="2"/>
  <c r="G184" i="2"/>
  <c r="G197" i="2"/>
  <c r="G226" i="2"/>
  <c r="G210" i="2"/>
  <c r="G194" i="2"/>
  <c r="G224" i="2"/>
  <c r="G204" i="2"/>
  <c r="G211" i="2"/>
  <c r="G195" i="2"/>
  <c r="G216" i="2"/>
  <c r="G181" i="2"/>
  <c r="G193" i="2"/>
  <c r="G221" i="2"/>
  <c r="G192" i="2"/>
  <c r="G218" i="2"/>
  <c r="G186" i="2"/>
  <c r="G219" i="2"/>
  <c r="G187" i="2"/>
  <c r="G201" i="2"/>
  <c r="G206" i="2"/>
  <c r="G190" i="2"/>
  <c r="G220" i="2"/>
  <c r="G223" i="2"/>
  <c r="G207" i="2"/>
  <c r="G191" i="2"/>
  <c r="G225" i="2"/>
  <c r="G213" i="2"/>
  <c r="G189" i="2"/>
  <c r="G205" i="2"/>
  <c r="G188" i="2"/>
  <c r="G182" i="2"/>
  <c r="G208" i="2"/>
  <c r="G200" i="2"/>
  <c r="G222" i="2"/>
  <c r="G133" i="2"/>
  <c r="G138" i="2"/>
  <c r="G135" i="2"/>
  <c r="G134" i="2"/>
  <c r="G136" i="2"/>
  <c r="G137" i="2"/>
  <c r="G139" i="2"/>
  <c r="G150" i="2"/>
  <c r="G159" i="2"/>
  <c r="G161" i="2"/>
  <c r="G145" i="2"/>
  <c r="G146" i="2"/>
  <c r="G152" i="2"/>
  <c r="G155" i="2"/>
  <c r="G164" i="2"/>
  <c r="G165" i="2"/>
  <c r="G166" i="2"/>
  <c r="G156" i="2"/>
  <c r="G143" i="2"/>
  <c r="G157" i="2"/>
  <c r="G141" i="2"/>
  <c r="G158" i="2"/>
  <c r="G142" i="2"/>
  <c r="G151" i="2"/>
  <c r="G148" i="2"/>
  <c r="G153" i="2"/>
  <c r="G144" i="2"/>
  <c r="G154" i="2"/>
  <c r="G160" i="2"/>
  <c r="G163" i="2"/>
  <c r="G147" i="2"/>
  <c r="G140" i="2"/>
  <c r="G149" i="2"/>
  <c r="G162" i="2"/>
  <c r="G167" i="2"/>
  <c r="G169" i="2"/>
  <c r="G172" i="2"/>
  <c r="G177" i="2"/>
  <c r="G174" i="2"/>
  <c r="G171" i="2"/>
  <c r="G173" i="2"/>
  <c r="G170" i="2"/>
  <c r="G168" i="2"/>
  <c r="G175" i="2"/>
  <c r="G176" i="2"/>
  <c r="G132" i="2"/>
  <c r="A136" i="2"/>
  <c r="B135" i="2"/>
  <c r="G120" i="2"/>
  <c r="G104" i="2"/>
  <c r="G88" i="2"/>
  <c r="G109" i="2"/>
  <c r="G93" i="2"/>
  <c r="G118" i="2"/>
  <c r="G102" i="2"/>
  <c r="G86" i="2"/>
  <c r="G91" i="2"/>
  <c r="G116" i="2"/>
  <c r="G100" i="2"/>
  <c r="G121" i="2"/>
  <c r="G105" i="2"/>
  <c r="G89" i="2"/>
  <c r="G107" i="2"/>
  <c r="G114" i="2"/>
  <c r="G98" i="2"/>
  <c r="G119" i="2"/>
  <c r="G95" i="2"/>
  <c r="G128" i="2"/>
  <c r="G112" i="2"/>
  <c r="G96" i="2"/>
  <c r="G115" i="2"/>
  <c r="G117" i="2"/>
  <c r="G101" i="2"/>
  <c r="G85" i="2"/>
  <c r="G126" i="2"/>
  <c r="G110" i="2"/>
  <c r="G94" i="2"/>
  <c r="G111" i="2"/>
  <c r="G83" i="2"/>
  <c r="G124" i="2"/>
  <c r="G108" i="2"/>
  <c r="G92" i="2"/>
  <c r="G103" i="2"/>
  <c r="G113" i="2"/>
  <c r="G97" i="2"/>
  <c r="G122" i="2"/>
  <c r="G106" i="2"/>
  <c r="G90" i="2"/>
  <c r="G99" i="2"/>
  <c r="G87" i="2"/>
  <c r="G125" i="2"/>
  <c r="G123" i="2"/>
  <c r="A87" i="2"/>
  <c r="B86" i="2"/>
  <c r="G84" i="2"/>
  <c r="G127" i="2"/>
  <c r="A184" i="2" l="1"/>
  <c r="B183" i="2"/>
  <c r="B136" i="2"/>
  <c r="H136" i="2" s="1"/>
  <c r="A137" i="2"/>
  <c r="B87" i="2"/>
  <c r="H87" i="2" s="1"/>
  <c r="A88" i="2"/>
  <c r="A185" i="2" l="1"/>
  <c r="B184" i="2"/>
  <c r="B137" i="2"/>
  <c r="H137" i="2" s="1"/>
  <c r="A138" i="2"/>
  <c r="B88" i="2"/>
  <c r="H88" i="2" s="1"/>
  <c r="A89" i="2"/>
  <c r="B185" i="2" l="1"/>
  <c r="H185" i="2" s="1"/>
  <c r="A186" i="2"/>
  <c r="A139" i="2"/>
  <c r="B138" i="2"/>
  <c r="H138" i="2" s="1"/>
  <c r="A90" i="2"/>
  <c r="B89" i="2"/>
  <c r="H89" i="2" s="1"/>
  <c r="B186" i="2" l="1"/>
  <c r="H186" i="2" s="1"/>
  <c r="A187" i="2"/>
  <c r="A140" i="2"/>
  <c r="B139" i="2"/>
  <c r="H139" i="2" s="1"/>
  <c r="A91" i="2"/>
  <c r="B90" i="2"/>
  <c r="H90" i="2" s="1"/>
  <c r="A188" i="2" l="1"/>
  <c r="B187" i="2"/>
  <c r="H187" i="2" s="1"/>
  <c r="B140" i="2"/>
  <c r="H140" i="2" s="1"/>
  <c r="A141" i="2"/>
  <c r="B91" i="2"/>
  <c r="H91" i="2" s="1"/>
  <c r="A92" i="2"/>
  <c r="A189" i="2" l="1"/>
  <c r="B188" i="2"/>
  <c r="H188" i="2" s="1"/>
  <c r="B141" i="2"/>
  <c r="H141" i="2" s="1"/>
  <c r="A142" i="2"/>
  <c r="B92" i="2"/>
  <c r="H92" i="2" s="1"/>
  <c r="A93" i="2"/>
  <c r="B189" i="2" l="1"/>
  <c r="H189" i="2" s="1"/>
  <c r="A190" i="2"/>
  <c r="A143" i="2"/>
  <c r="B142" i="2"/>
  <c r="H142" i="2" s="1"/>
  <c r="A94" i="2"/>
  <c r="B93" i="2"/>
  <c r="H93" i="2" s="1"/>
  <c r="B190" i="2" l="1"/>
  <c r="H190" i="2" s="1"/>
  <c r="A191" i="2"/>
  <c r="A144" i="2"/>
  <c r="B143" i="2"/>
  <c r="H143" i="2" s="1"/>
  <c r="A95" i="2"/>
  <c r="B94" i="2"/>
  <c r="H94" i="2" s="1"/>
  <c r="B191" i="2" l="1"/>
  <c r="H191" i="2" s="1"/>
  <c r="A192" i="2"/>
  <c r="B144" i="2"/>
  <c r="H144" i="2" s="1"/>
  <c r="A145" i="2"/>
  <c r="B95" i="2"/>
  <c r="H95" i="2" s="1"/>
  <c r="A96" i="2"/>
  <c r="A193" i="2" l="1"/>
  <c r="B192" i="2"/>
  <c r="H192" i="2" s="1"/>
  <c r="B145" i="2"/>
  <c r="H145" i="2" s="1"/>
  <c r="A146" i="2"/>
  <c r="B96" i="2"/>
  <c r="H96" i="2" s="1"/>
  <c r="A97" i="2"/>
  <c r="B193" i="2" l="1"/>
  <c r="H193" i="2" s="1"/>
  <c r="A194" i="2"/>
  <c r="A147" i="2"/>
  <c r="B146" i="2"/>
  <c r="H146" i="2" s="1"/>
  <c r="A98" i="2"/>
  <c r="B97" i="2"/>
  <c r="H97" i="2" s="1"/>
  <c r="B194" i="2" l="1"/>
  <c r="H194" i="2" s="1"/>
  <c r="A195" i="2"/>
  <c r="B147" i="2"/>
  <c r="H147" i="2" s="1"/>
  <c r="A148" i="2"/>
  <c r="A99" i="2"/>
  <c r="B98" i="2"/>
  <c r="H98" i="2" s="1"/>
  <c r="A196" i="2" l="1"/>
  <c r="B195" i="2"/>
  <c r="H195" i="2" s="1"/>
  <c r="B148" i="2"/>
  <c r="H148" i="2" s="1"/>
  <c r="A149" i="2"/>
  <c r="B99" i="2"/>
  <c r="H99" i="2" s="1"/>
  <c r="A100" i="2"/>
  <c r="A197" i="2" l="1"/>
  <c r="B196" i="2"/>
  <c r="H196" i="2" s="1"/>
  <c r="B149" i="2"/>
  <c r="H149" i="2" s="1"/>
  <c r="A150" i="2"/>
  <c r="B100" i="2"/>
  <c r="H100" i="2" s="1"/>
  <c r="A101" i="2"/>
  <c r="B197" i="2" l="1"/>
  <c r="H197" i="2" s="1"/>
  <c r="A198" i="2"/>
  <c r="A151" i="2"/>
  <c r="B150" i="2"/>
  <c r="H150" i="2" s="1"/>
  <c r="A102" i="2"/>
  <c r="B101" i="2"/>
  <c r="H101" i="2" s="1"/>
  <c r="B198" i="2" l="1"/>
  <c r="H198" i="2" s="1"/>
  <c r="A199" i="2"/>
  <c r="B151" i="2"/>
  <c r="H151" i="2" s="1"/>
  <c r="A152" i="2"/>
  <c r="A103" i="2"/>
  <c r="B102" i="2"/>
  <c r="H102" i="2" s="1"/>
  <c r="A200" i="2" l="1"/>
  <c r="B199" i="2"/>
  <c r="H199" i="2" s="1"/>
  <c r="B152" i="2"/>
  <c r="H152" i="2" s="1"/>
  <c r="A153" i="2"/>
  <c r="B103" i="2"/>
  <c r="H103" i="2" s="1"/>
  <c r="A104" i="2"/>
  <c r="A201" i="2" l="1"/>
  <c r="B200" i="2"/>
  <c r="H200" i="2" s="1"/>
  <c r="A154" i="2"/>
  <c r="B153" i="2"/>
  <c r="H153" i="2" s="1"/>
  <c r="B104" i="2"/>
  <c r="H104" i="2" s="1"/>
  <c r="A105" i="2"/>
  <c r="B201" i="2" l="1"/>
  <c r="H201" i="2" s="1"/>
  <c r="A202" i="2"/>
  <c r="A155" i="2"/>
  <c r="B154" i="2"/>
  <c r="H154" i="2" s="1"/>
  <c r="A106" i="2"/>
  <c r="B105" i="2"/>
  <c r="H105" i="2" s="1"/>
  <c r="B202" i="2" l="1"/>
  <c r="H202" i="2" s="1"/>
  <c r="A203" i="2"/>
  <c r="B155" i="2"/>
  <c r="H155" i="2" s="1"/>
  <c r="A156" i="2"/>
  <c r="A107" i="2"/>
  <c r="B106" i="2"/>
  <c r="H106" i="2" s="1"/>
  <c r="A204" i="2" l="1"/>
  <c r="B203" i="2"/>
  <c r="H203" i="2" s="1"/>
  <c r="B156" i="2"/>
  <c r="H156" i="2" s="1"/>
  <c r="A157" i="2"/>
  <c r="B107" i="2"/>
  <c r="H107" i="2" s="1"/>
  <c r="A108" i="2"/>
  <c r="A205" i="2" l="1"/>
  <c r="B204" i="2"/>
  <c r="H204" i="2" s="1"/>
  <c r="B157" i="2"/>
  <c r="H157" i="2" s="1"/>
  <c r="A158" i="2"/>
  <c r="B108" i="2"/>
  <c r="H108" i="2" s="1"/>
  <c r="A109" i="2"/>
  <c r="B205" i="2" l="1"/>
  <c r="H205" i="2" s="1"/>
  <c r="A206" i="2"/>
  <c r="A159" i="2"/>
  <c r="B158" i="2"/>
  <c r="H158" i="2" s="1"/>
  <c r="A110" i="2"/>
  <c r="B109" i="2"/>
  <c r="H109" i="2" s="1"/>
  <c r="B206" i="2" l="1"/>
  <c r="H206" i="2" s="1"/>
  <c r="A207" i="2"/>
  <c r="B159" i="2"/>
  <c r="H159" i="2" s="1"/>
  <c r="A160" i="2"/>
  <c r="B110" i="2"/>
  <c r="H110" i="2" s="1"/>
  <c r="A111" i="2"/>
  <c r="A208" i="2" l="1"/>
  <c r="B207" i="2"/>
  <c r="H207" i="2" s="1"/>
  <c r="B160" i="2"/>
  <c r="H160" i="2" s="1"/>
  <c r="A161" i="2"/>
  <c r="B111" i="2"/>
  <c r="H111" i="2" s="1"/>
  <c r="A112" i="2"/>
  <c r="A209" i="2" l="1"/>
  <c r="B208" i="2"/>
  <c r="H208" i="2" s="1"/>
  <c r="B161" i="2"/>
  <c r="H161" i="2" s="1"/>
  <c r="A162" i="2"/>
  <c r="B112" i="2"/>
  <c r="H112" i="2" s="1"/>
  <c r="A113" i="2"/>
  <c r="B209" i="2" l="1"/>
  <c r="H209" i="2" s="1"/>
  <c r="A210" i="2"/>
  <c r="A163" i="2"/>
  <c r="B162" i="2"/>
  <c r="H162" i="2" s="1"/>
  <c r="A114" i="2"/>
  <c r="B113" i="2"/>
  <c r="H113" i="2" s="1"/>
  <c r="B210" i="2" l="1"/>
  <c r="H210" i="2" s="1"/>
  <c r="A211" i="2"/>
  <c r="A164" i="2"/>
  <c r="B163" i="2"/>
  <c r="H163" i="2" s="1"/>
  <c r="A115" i="2"/>
  <c r="B114" i="2"/>
  <c r="H114" i="2" s="1"/>
  <c r="A212" i="2" l="1"/>
  <c r="B211" i="2"/>
  <c r="H211" i="2" s="1"/>
  <c r="B164" i="2"/>
  <c r="H164" i="2" s="1"/>
  <c r="A165" i="2"/>
  <c r="B115" i="2"/>
  <c r="H115" i="2" s="1"/>
  <c r="A116" i="2"/>
  <c r="A213" i="2" l="1"/>
  <c r="B212" i="2"/>
  <c r="H212" i="2" s="1"/>
  <c r="B165" i="2"/>
  <c r="H165" i="2" s="1"/>
  <c r="A166" i="2"/>
  <c r="B116" i="2"/>
  <c r="H116" i="2" s="1"/>
  <c r="A117" i="2"/>
  <c r="B213" i="2" l="1"/>
  <c r="H213" i="2" s="1"/>
  <c r="A214" i="2"/>
  <c r="A167" i="2"/>
  <c r="B166" i="2"/>
  <c r="H166" i="2" s="1"/>
  <c r="A118" i="2"/>
  <c r="B117" i="2"/>
  <c r="H117" i="2" s="1"/>
  <c r="B214" i="2" l="1"/>
  <c r="H214" i="2" s="1"/>
  <c r="A215" i="2"/>
  <c r="A168" i="2"/>
  <c r="B167" i="2"/>
  <c r="H167" i="2" s="1"/>
  <c r="A119" i="2"/>
  <c r="B118" i="2"/>
  <c r="H118" i="2" s="1"/>
  <c r="A216" i="2" l="1"/>
  <c r="B215" i="2"/>
  <c r="H215" i="2" s="1"/>
  <c r="B168" i="2"/>
  <c r="H168" i="2" s="1"/>
  <c r="A169" i="2"/>
  <c r="B119" i="2"/>
  <c r="H119" i="2" s="1"/>
  <c r="A120" i="2"/>
  <c r="A217" i="2" l="1"/>
  <c r="B216" i="2"/>
  <c r="H216" i="2" s="1"/>
  <c r="B169" i="2"/>
  <c r="H169" i="2" s="1"/>
  <c r="A170" i="2"/>
  <c r="B120" i="2"/>
  <c r="H120" i="2" s="1"/>
  <c r="A121" i="2"/>
  <c r="B217" i="2" l="1"/>
  <c r="H217" i="2" s="1"/>
  <c r="A218" i="2"/>
  <c r="A171" i="2"/>
  <c r="B170" i="2"/>
  <c r="H170" i="2" s="1"/>
  <c r="A122" i="2"/>
  <c r="B121" i="2"/>
  <c r="H121" i="2" s="1"/>
  <c r="B218" i="2" l="1"/>
  <c r="H218" i="2" s="1"/>
  <c r="A219" i="2"/>
  <c r="A172" i="2"/>
  <c r="B171" i="2"/>
  <c r="H171" i="2" s="1"/>
  <c r="A123" i="2"/>
  <c r="B122" i="2"/>
  <c r="H122" i="2" s="1"/>
  <c r="A220" i="2" l="1"/>
  <c r="B219" i="2"/>
  <c r="H219" i="2" s="1"/>
  <c r="B172" i="2"/>
  <c r="H172" i="2" s="1"/>
  <c r="A173" i="2"/>
  <c r="B123" i="2"/>
  <c r="H123" i="2" s="1"/>
  <c r="A124" i="2"/>
  <c r="A221" i="2" l="1"/>
  <c r="B220" i="2"/>
  <c r="H220" i="2" s="1"/>
  <c r="B173" i="2"/>
  <c r="H173" i="2" s="1"/>
  <c r="A174" i="2"/>
  <c r="B124" i="2"/>
  <c r="H124" i="2" s="1"/>
  <c r="A125" i="2"/>
  <c r="B221" i="2" l="1"/>
  <c r="H221" i="2" s="1"/>
  <c r="A222" i="2"/>
  <c r="A175" i="2"/>
  <c r="B174" i="2"/>
  <c r="H174" i="2" s="1"/>
  <c r="A126" i="2"/>
  <c r="B125" i="2"/>
  <c r="H125" i="2" s="1"/>
  <c r="B222" i="2" l="1"/>
  <c r="H222" i="2" s="1"/>
  <c r="A223" i="2"/>
  <c r="A176" i="2"/>
  <c r="B175" i="2"/>
  <c r="H175" i="2" s="1"/>
  <c r="A127" i="2"/>
  <c r="B126" i="2"/>
  <c r="H126" i="2" s="1"/>
  <c r="A224" i="2" l="1"/>
  <c r="B223" i="2"/>
  <c r="H223" i="2" s="1"/>
  <c r="B176" i="2"/>
  <c r="H176" i="2" s="1"/>
  <c r="A177" i="2"/>
  <c r="B177" i="2" s="1"/>
  <c r="H177" i="2" s="1"/>
  <c r="B127" i="2"/>
  <c r="H127" i="2" s="1"/>
  <c r="A128" i="2"/>
  <c r="B128" i="2" s="1"/>
  <c r="H128" i="2" s="1"/>
  <c r="A225" i="2" l="1"/>
  <c r="B224" i="2"/>
  <c r="H224" i="2" s="1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B225" i="2" l="1"/>
  <c r="H225" i="2" s="1"/>
  <c r="A226" i="2"/>
  <c r="B226" i="2" s="1"/>
  <c r="H226" i="2" s="1"/>
  <c r="A34" i="2"/>
  <c r="B34" i="2" s="1"/>
  <c r="F184" i="2" l="1"/>
  <c r="H184" i="2" s="1"/>
  <c r="F181" i="2"/>
  <c r="H181" i="2" s="1"/>
  <c r="F183" i="2"/>
  <c r="H183" i="2" s="1"/>
  <c r="F182" i="2"/>
  <c r="H182" i="2" s="1"/>
  <c r="F135" i="2"/>
  <c r="H135" i="2" s="1"/>
  <c r="F132" i="2"/>
  <c r="H132" i="2" s="1"/>
  <c r="F133" i="2"/>
  <c r="H133" i="2" s="1"/>
  <c r="F134" i="2"/>
  <c r="H134" i="2" s="1"/>
  <c r="F86" i="2"/>
  <c r="H86" i="2" s="1"/>
  <c r="F83" i="2"/>
  <c r="H83" i="2" s="1"/>
  <c r="F84" i="2"/>
  <c r="H84" i="2" s="1"/>
  <c r="F85" i="2"/>
  <c r="H85" i="2" s="1"/>
  <c r="F35" i="2"/>
  <c r="F36" i="2"/>
  <c r="F37" i="2"/>
  <c r="F34" i="2"/>
  <c r="A35" i="2"/>
  <c r="B35" i="2" s="1"/>
  <c r="A36" i="2"/>
  <c r="E70" i="2"/>
  <c r="E64" i="2"/>
  <c r="E63" i="2"/>
  <c r="E76" i="2"/>
  <c r="G76" i="2" l="1"/>
  <c r="G70" i="2"/>
  <c r="G74" i="2"/>
  <c r="G71" i="2"/>
  <c r="G78" i="2"/>
  <c r="G73" i="2"/>
  <c r="G79" i="2"/>
  <c r="G75" i="2"/>
  <c r="G72" i="2"/>
  <c r="G77" i="2"/>
  <c r="G46" i="2"/>
  <c r="G47" i="2"/>
  <c r="G49" i="2"/>
  <c r="G69" i="2"/>
  <c r="G50" i="2"/>
  <c r="G51" i="2"/>
  <c r="G67" i="2"/>
  <c r="G44" i="2"/>
  <c r="G60" i="2"/>
  <c r="G62" i="2"/>
  <c r="G53" i="2"/>
  <c r="G42" i="2"/>
  <c r="G40" i="2"/>
  <c r="G65" i="2"/>
  <c r="G39" i="2"/>
  <c r="G55" i="2"/>
  <c r="G48" i="2"/>
  <c r="G64" i="2"/>
  <c r="G41" i="2"/>
  <c r="G57" i="2"/>
  <c r="G54" i="2"/>
  <c r="G63" i="2"/>
  <c r="G56" i="2"/>
  <c r="G43" i="2"/>
  <c r="G59" i="2"/>
  <c r="G58" i="2"/>
  <c r="G52" i="2"/>
  <c r="G68" i="2"/>
  <c r="G45" i="2"/>
  <c r="G61" i="2"/>
  <c r="G66" i="2"/>
  <c r="G38" i="2"/>
  <c r="G35" i="2"/>
  <c r="H35" i="2" s="1"/>
  <c r="G36" i="2"/>
  <c r="G37" i="2"/>
  <c r="G34" i="2"/>
  <c r="H34" i="2" s="1"/>
  <c r="A37" i="2"/>
  <c r="B36" i="2"/>
  <c r="E29" i="2"/>
  <c r="C29" i="2"/>
  <c r="D29" i="2"/>
  <c r="H36" i="2" l="1"/>
  <c r="A38" i="2"/>
  <c r="B37" i="2"/>
  <c r="H37" i="2" s="1"/>
  <c r="A39" i="2" l="1"/>
  <c r="B38" i="2"/>
  <c r="H38" i="2" s="1"/>
  <c r="A40" i="2" l="1"/>
  <c r="B39" i="2"/>
  <c r="H39" i="2" s="1"/>
  <c r="A41" i="2" l="1"/>
  <c r="B40" i="2"/>
  <c r="H40" i="2" s="1"/>
  <c r="A42" i="2" l="1"/>
  <c r="B41" i="2"/>
  <c r="H41" i="2" s="1"/>
  <c r="A43" i="2" l="1"/>
  <c r="B42" i="2"/>
  <c r="H42" i="2" s="1"/>
  <c r="A44" i="2" l="1"/>
  <c r="B43" i="2"/>
  <c r="H43" i="2" s="1"/>
  <c r="A45" i="2" l="1"/>
  <c r="B44" i="2"/>
  <c r="H44" i="2" s="1"/>
  <c r="A46" i="2" l="1"/>
  <c r="B45" i="2"/>
  <c r="H45" i="2" s="1"/>
  <c r="A47" i="2" l="1"/>
  <c r="B46" i="2"/>
  <c r="H46" i="2" s="1"/>
  <c r="A48" i="2" l="1"/>
  <c r="B47" i="2"/>
  <c r="H47" i="2" s="1"/>
  <c r="A49" i="2" l="1"/>
  <c r="B48" i="2"/>
  <c r="H48" i="2" s="1"/>
  <c r="A50" i="2" l="1"/>
  <c r="B49" i="2"/>
  <c r="H49" i="2" s="1"/>
  <c r="A51" i="2" l="1"/>
  <c r="B50" i="2"/>
  <c r="H50" i="2" s="1"/>
  <c r="A52" i="2" l="1"/>
  <c r="B51" i="2"/>
  <c r="H51" i="2" s="1"/>
  <c r="A53" i="2" l="1"/>
  <c r="B52" i="2"/>
  <c r="H52" i="2" s="1"/>
  <c r="A54" i="2" l="1"/>
  <c r="B53" i="2"/>
  <c r="H53" i="2" s="1"/>
  <c r="A55" i="2" l="1"/>
  <c r="B54" i="2"/>
  <c r="H54" i="2" s="1"/>
  <c r="A56" i="2" l="1"/>
  <c r="B55" i="2"/>
  <c r="H55" i="2" s="1"/>
  <c r="A57" i="2" l="1"/>
  <c r="B56" i="2"/>
  <c r="H56" i="2" s="1"/>
  <c r="A58" i="2" l="1"/>
  <c r="B57" i="2"/>
  <c r="H57" i="2" s="1"/>
  <c r="A59" i="2" l="1"/>
  <c r="B58" i="2"/>
  <c r="H58" i="2" s="1"/>
  <c r="A60" i="2" l="1"/>
  <c r="B59" i="2"/>
  <c r="H59" i="2" s="1"/>
  <c r="A61" i="2" l="1"/>
  <c r="B60" i="2"/>
  <c r="H60" i="2" s="1"/>
  <c r="A62" i="2" l="1"/>
  <c r="B61" i="2"/>
  <c r="H61" i="2" s="1"/>
  <c r="A63" i="2" l="1"/>
  <c r="B62" i="2"/>
  <c r="H62" i="2" s="1"/>
  <c r="A64" i="2" l="1"/>
  <c r="B63" i="2"/>
  <c r="H63" i="2" s="1"/>
  <c r="A65" i="2" l="1"/>
  <c r="B64" i="2"/>
  <c r="H64" i="2" s="1"/>
  <c r="A66" i="2" l="1"/>
  <c r="B65" i="2"/>
  <c r="H65" i="2" s="1"/>
  <c r="A67" i="2" l="1"/>
  <c r="B66" i="2"/>
  <c r="H66" i="2" s="1"/>
  <c r="A68" i="2" l="1"/>
  <c r="B67" i="2"/>
  <c r="H67" i="2" s="1"/>
  <c r="A69" i="2" l="1"/>
  <c r="B68" i="2"/>
  <c r="H68" i="2" s="1"/>
  <c r="A70" i="2" l="1"/>
  <c r="B69" i="2"/>
  <c r="H69" i="2" s="1"/>
  <c r="A71" i="2" l="1"/>
  <c r="B70" i="2"/>
  <c r="H70" i="2" s="1"/>
  <c r="A72" i="2" l="1"/>
  <c r="B71" i="2"/>
  <c r="H71" i="2" s="1"/>
  <c r="A73" i="2" l="1"/>
  <c r="B72" i="2"/>
  <c r="H72" i="2" s="1"/>
  <c r="A74" i="2" l="1"/>
  <c r="B73" i="2"/>
  <c r="H73" i="2" s="1"/>
  <c r="A75" i="2" l="1"/>
  <c r="B74" i="2"/>
  <c r="H74" i="2" s="1"/>
  <c r="A76" i="2" l="1"/>
  <c r="B75" i="2"/>
  <c r="H75" i="2" s="1"/>
  <c r="A77" i="2" l="1"/>
  <c r="B76" i="2"/>
  <c r="H76" i="2" s="1"/>
  <c r="A78" i="2" l="1"/>
  <c r="B77" i="2"/>
  <c r="H77" i="2" s="1"/>
  <c r="A79" i="2" l="1"/>
  <c r="B79" i="2" s="1"/>
  <c r="H79" i="2" s="1"/>
  <c r="B78" i="2"/>
  <c r="H78" i="2" s="1"/>
  <c r="B29" i="2"/>
  <c r="F129" i="1" l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E129" i="1"/>
  <c r="E130" i="1"/>
  <c r="E131" i="1"/>
  <c r="G131" i="1" s="1"/>
  <c r="E132" i="1"/>
  <c r="G132" i="1" s="1"/>
  <c r="E133" i="1"/>
  <c r="G133" i="1" s="1"/>
  <c r="E134" i="1"/>
  <c r="E128" i="1"/>
  <c r="G128" i="1" s="1"/>
  <c r="F128" i="1"/>
  <c r="A128" i="1"/>
  <c r="A129" i="1" s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D80" i="1"/>
  <c r="F80" i="1" s="1"/>
  <c r="D81" i="1"/>
  <c r="F81" i="1" s="1"/>
  <c r="D82" i="1"/>
  <c r="E79" i="1"/>
  <c r="A79" i="1"/>
  <c r="A80" i="1" s="1"/>
  <c r="D79" i="1"/>
  <c r="F79" i="1" s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D31" i="1"/>
  <c r="F31" i="1" s="1"/>
  <c r="D32" i="1"/>
  <c r="F32" i="1" s="1"/>
  <c r="D33" i="1"/>
  <c r="D30" i="1"/>
  <c r="F30" i="1" s="1"/>
  <c r="E30" i="1"/>
  <c r="A30" i="1"/>
  <c r="B30" i="1" s="1"/>
  <c r="G30" i="1" l="1"/>
  <c r="F33" i="1"/>
  <c r="G129" i="1"/>
  <c r="F82" i="1"/>
  <c r="G134" i="1"/>
  <c r="G130" i="1"/>
  <c r="B128" i="1"/>
  <c r="H128" i="1" s="1"/>
  <c r="A130" i="1"/>
  <c r="B129" i="1"/>
  <c r="B80" i="1"/>
  <c r="G80" i="1" s="1"/>
  <c r="A81" i="1"/>
  <c r="B79" i="1"/>
  <c r="G79" i="1" s="1"/>
  <c r="A31" i="1"/>
  <c r="H129" i="1" l="1"/>
  <c r="B130" i="1"/>
  <c r="H130" i="1" s="1"/>
  <c r="A131" i="1"/>
  <c r="A82" i="1"/>
  <c r="B81" i="1"/>
  <c r="G81" i="1" s="1"/>
  <c r="B31" i="1"/>
  <c r="G31" i="1" s="1"/>
  <c r="A32" i="1"/>
  <c r="A132" i="1" l="1"/>
  <c r="B131" i="1"/>
  <c r="H131" i="1" s="1"/>
  <c r="A83" i="1"/>
  <c r="B82" i="1"/>
  <c r="G82" i="1" s="1"/>
  <c r="A33" i="1"/>
  <c r="B32" i="1"/>
  <c r="G32" i="1" s="1"/>
  <c r="B132" i="1" l="1"/>
  <c r="H132" i="1" s="1"/>
  <c r="A133" i="1"/>
  <c r="A84" i="1"/>
  <c r="B83" i="1"/>
  <c r="D83" i="1"/>
  <c r="A34" i="1"/>
  <c r="D34" i="1" s="1"/>
  <c r="B33" i="1"/>
  <c r="G33" i="1" s="1"/>
  <c r="F34" i="1" l="1"/>
  <c r="F83" i="1"/>
  <c r="G83" i="1" s="1"/>
  <c r="A134" i="1"/>
  <c r="B133" i="1"/>
  <c r="H133" i="1" s="1"/>
  <c r="A85" i="1"/>
  <c r="B84" i="1"/>
  <c r="D84" i="1"/>
  <c r="A35" i="1"/>
  <c r="D35" i="1" s="1"/>
  <c r="B34" i="1"/>
  <c r="G34" i="1" s="1"/>
  <c r="F35" i="1" l="1"/>
  <c r="F84" i="1"/>
  <c r="G84" i="1" s="1"/>
  <c r="A135" i="1"/>
  <c r="B134" i="1"/>
  <c r="H134" i="1" s="1"/>
  <c r="A86" i="1"/>
  <c r="D85" i="1"/>
  <c r="B85" i="1"/>
  <c r="A36" i="1"/>
  <c r="D36" i="1" s="1"/>
  <c r="B35" i="1"/>
  <c r="G35" i="1" l="1"/>
  <c r="F36" i="1"/>
  <c r="F85" i="1"/>
  <c r="G85" i="1"/>
  <c r="B135" i="1"/>
  <c r="A136" i="1"/>
  <c r="E135" i="1"/>
  <c r="A87" i="1"/>
  <c r="D86" i="1"/>
  <c r="B86" i="1"/>
  <c r="A37" i="1"/>
  <c r="D37" i="1" s="1"/>
  <c r="B36" i="1"/>
  <c r="G36" i="1" s="1"/>
  <c r="F37" i="1" l="1"/>
  <c r="F86" i="1"/>
  <c r="G86" i="1" s="1"/>
  <c r="G135" i="1"/>
  <c r="H135" i="1" s="1"/>
  <c r="E136" i="1"/>
  <c r="A137" i="1"/>
  <c r="B136" i="1"/>
  <c r="A88" i="1"/>
  <c r="D87" i="1"/>
  <c r="B87" i="1"/>
  <c r="A38" i="1"/>
  <c r="D38" i="1" s="1"/>
  <c r="B37" i="1"/>
  <c r="G37" i="1" l="1"/>
  <c r="F38" i="1"/>
  <c r="F87" i="1"/>
  <c r="G87" i="1" s="1"/>
  <c r="H136" i="1"/>
  <c r="G136" i="1"/>
  <c r="E137" i="1"/>
  <c r="B137" i="1"/>
  <c r="A138" i="1"/>
  <c r="A89" i="1"/>
  <c r="B88" i="1"/>
  <c r="D88" i="1"/>
  <c r="A39" i="1"/>
  <c r="D39" i="1" s="1"/>
  <c r="B38" i="1"/>
  <c r="G38" i="1" l="1"/>
  <c r="F39" i="1"/>
  <c r="G137" i="1"/>
  <c r="H137" i="1"/>
  <c r="F88" i="1"/>
  <c r="G88" i="1"/>
  <c r="A139" i="1"/>
  <c r="E138" i="1"/>
  <c r="B138" i="1"/>
  <c r="A90" i="1"/>
  <c r="D89" i="1"/>
  <c r="B89" i="1"/>
  <c r="A40" i="1"/>
  <c r="D40" i="1" s="1"/>
  <c r="B39" i="1"/>
  <c r="G39" i="1" s="1"/>
  <c r="F40" i="1" l="1"/>
  <c r="G138" i="1"/>
  <c r="H138" i="1" s="1"/>
  <c r="F89" i="1"/>
  <c r="G89" i="1" s="1"/>
  <c r="E139" i="1"/>
  <c r="A140" i="1"/>
  <c r="B139" i="1"/>
  <c r="A91" i="1"/>
  <c r="D90" i="1"/>
  <c r="B90" i="1"/>
  <c r="A41" i="1"/>
  <c r="D41" i="1" s="1"/>
  <c r="B40" i="1"/>
  <c r="G40" i="1" s="1"/>
  <c r="F41" i="1" l="1"/>
  <c r="F90" i="1"/>
  <c r="G90" i="1" s="1"/>
  <c r="G139" i="1"/>
  <c r="H139" i="1"/>
  <c r="A141" i="1"/>
  <c r="E140" i="1"/>
  <c r="B140" i="1"/>
  <c r="A92" i="1"/>
  <c r="B91" i="1"/>
  <c r="D91" i="1"/>
  <c r="A42" i="1"/>
  <c r="D42" i="1" s="1"/>
  <c r="B41" i="1"/>
  <c r="G41" i="1" l="1"/>
  <c r="F42" i="1"/>
  <c r="F91" i="1"/>
  <c r="G91" i="1"/>
  <c r="G140" i="1"/>
  <c r="H140" i="1" s="1"/>
  <c r="A142" i="1"/>
  <c r="B141" i="1"/>
  <c r="E141" i="1"/>
  <c r="A93" i="1"/>
  <c r="B92" i="1"/>
  <c r="D92" i="1"/>
  <c r="A43" i="1"/>
  <c r="D43" i="1" s="1"/>
  <c r="B42" i="1"/>
  <c r="G42" i="1" l="1"/>
  <c r="F43" i="1"/>
  <c r="G141" i="1"/>
  <c r="H141" i="1" s="1"/>
  <c r="F92" i="1"/>
  <c r="G92" i="1" s="1"/>
  <c r="A143" i="1"/>
  <c r="E142" i="1"/>
  <c r="B142" i="1"/>
  <c r="A94" i="1"/>
  <c r="D93" i="1"/>
  <c r="B93" i="1"/>
  <c r="A44" i="1"/>
  <c r="D44" i="1" s="1"/>
  <c r="B43" i="1"/>
  <c r="G43" i="1" l="1"/>
  <c r="F44" i="1"/>
  <c r="G142" i="1"/>
  <c r="H142" i="1" s="1"/>
  <c r="F93" i="1"/>
  <c r="G93" i="1" s="1"/>
  <c r="E143" i="1"/>
  <c r="B143" i="1"/>
  <c r="A144" i="1"/>
  <c r="A95" i="1"/>
  <c r="D94" i="1"/>
  <c r="B94" i="1"/>
  <c r="A45" i="1"/>
  <c r="D45" i="1" s="1"/>
  <c r="B44" i="1"/>
  <c r="G44" i="1" s="1"/>
  <c r="F45" i="1" l="1"/>
  <c r="G143" i="1"/>
  <c r="H143" i="1" s="1"/>
  <c r="F94" i="1"/>
  <c r="G94" i="1" s="1"/>
  <c r="A145" i="1"/>
  <c r="E144" i="1"/>
  <c r="B144" i="1"/>
  <c r="A96" i="1"/>
  <c r="B95" i="1"/>
  <c r="D95" i="1"/>
  <c r="A46" i="1"/>
  <c r="D46" i="1" s="1"/>
  <c r="B45" i="1"/>
  <c r="G45" i="1" l="1"/>
  <c r="F46" i="1"/>
  <c r="F95" i="1"/>
  <c r="G95" i="1" s="1"/>
  <c r="G144" i="1"/>
  <c r="H144" i="1" s="1"/>
  <c r="B145" i="1"/>
  <c r="A146" i="1"/>
  <c r="E145" i="1"/>
  <c r="A97" i="1"/>
  <c r="B96" i="1"/>
  <c r="D96" i="1"/>
  <c r="A47" i="1"/>
  <c r="D47" i="1" s="1"/>
  <c r="B46" i="1"/>
  <c r="G46" i="1" l="1"/>
  <c r="F47" i="1"/>
  <c r="F96" i="1"/>
  <c r="G96" i="1" s="1"/>
  <c r="G145" i="1"/>
  <c r="H145" i="1" s="1"/>
  <c r="A147" i="1"/>
  <c r="E146" i="1"/>
  <c r="B146" i="1"/>
  <c r="A98" i="1"/>
  <c r="D97" i="1"/>
  <c r="B97" i="1"/>
  <c r="A48" i="1"/>
  <c r="D48" i="1" s="1"/>
  <c r="B47" i="1"/>
  <c r="G47" i="1" s="1"/>
  <c r="F48" i="1" l="1"/>
  <c r="G146" i="1"/>
  <c r="H146" i="1" s="1"/>
  <c r="F97" i="1"/>
  <c r="G97" i="1" s="1"/>
  <c r="A148" i="1"/>
  <c r="E147" i="1"/>
  <c r="B147" i="1"/>
  <c r="A99" i="1"/>
  <c r="D98" i="1"/>
  <c r="B98" i="1"/>
  <c r="A49" i="1"/>
  <c r="D49" i="1" s="1"/>
  <c r="B48" i="1"/>
  <c r="G48" i="1" l="1"/>
  <c r="F49" i="1"/>
  <c r="G147" i="1"/>
  <c r="H147" i="1" s="1"/>
  <c r="F98" i="1"/>
  <c r="G98" i="1" s="1"/>
  <c r="A149" i="1"/>
  <c r="B148" i="1"/>
  <c r="E148" i="1"/>
  <c r="A100" i="1"/>
  <c r="D99" i="1"/>
  <c r="B99" i="1"/>
  <c r="A50" i="1"/>
  <c r="D50" i="1" s="1"/>
  <c r="B49" i="1"/>
  <c r="G49" i="1" l="1"/>
  <c r="F50" i="1"/>
  <c r="G148" i="1"/>
  <c r="H148" i="1" s="1"/>
  <c r="F99" i="1"/>
  <c r="G99" i="1" s="1"/>
  <c r="B149" i="1"/>
  <c r="A150" i="1"/>
  <c r="E149" i="1"/>
  <c r="A101" i="1"/>
  <c r="B100" i="1"/>
  <c r="D100" i="1"/>
  <c r="A51" i="1"/>
  <c r="D51" i="1" s="1"/>
  <c r="B50" i="1"/>
  <c r="G50" i="1" l="1"/>
  <c r="F51" i="1"/>
  <c r="G149" i="1"/>
  <c r="H149" i="1" s="1"/>
  <c r="F100" i="1"/>
  <c r="G100" i="1" s="1"/>
  <c r="E150" i="1"/>
  <c r="A151" i="1"/>
  <c r="B150" i="1"/>
  <c r="A102" i="1"/>
  <c r="D101" i="1"/>
  <c r="B101" i="1"/>
  <c r="A52" i="1"/>
  <c r="D52" i="1" s="1"/>
  <c r="B51" i="1"/>
  <c r="G51" i="1" l="1"/>
  <c r="F52" i="1"/>
  <c r="F101" i="1"/>
  <c r="G101" i="1" s="1"/>
  <c r="G150" i="1"/>
  <c r="H150" i="1" s="1"/>
  <c r="A152" i="1"/>
  <c r="E151" i="1"/>
  <c r="B151" i="1"/>
  <c r="A103" i="1"/>
  <c r="D102" i="1"/>
  <c r="B102" i="1"/>
  <c r="A53" i="1"/>
  <c r="D53" i="1" s="1"/>
  <c r="B52" i="1"/>
  <c r="G52" i="1" s="1"/>
  <c r="F53" i="1" l="1"/>
  <c r="G151" i="1"/>
  <c r="H151" i="1" s="1"/>
  <c r="F102" i="1"/>
  <c r="G102" i="1" s="1"/>
  <c r="A153" i="1"/>
  <c r="E152" i="1"/>
  <c r="B152" i="1"/>
  <c r="A104" i="1"/>
  <c r="B103" i="1"/>
  <c r="D103" i="1"/>
  <c r="A54" i="1"/>
  <c r="D54" i="1" s="1"/>
  <c r="B53" i="1"/>
  <c r="G53" i="1" l="1"/>
  <c r="F54" i="1"/>
  <c r="F103" i="1"/>
  <c r="G103" i="1"/>
  <c r="G152" i="1"/>
  <c r="H152" i="1" s="1"/>
  <c r="A154" i="1"/>
  <c r="B153" i="1"/>
  <c r="E153" i="1"/>
  <c r="A105" i="1"/>
  <c r="B104" i="1"/>
  <c r="D104" i="1"/>
  <c r="A55" i="1"/>
  <c r="D55" i="1" s="1"/>
  <c r="B54" i="1"/>
  <c r="G54" i="1" l="1"/>
  <c r="F55" i="1"/>
  <c r="F104" i="1"/>
  <c r="G104" i="1"/>
  <c r="G153" i="1"/>
  <c r="H153" i="1"/>
  <c r="A155" i="1"/>
  <c r="E154" i="1"/>
  <c r="B154" i="1"/>
  <c r="A106" i="1"/>
  <c r="D105" i="1"/>
  <c r="B105" i="1"/>
  <c r="A56" i="1"/>
  <c r="D56" i="1" s="1"/>
  <c r="B55" i="1"/>
  <c r="G55" i="1" s="1"/>
  <c r="F56" i="1" l="1"/>
  <c r="G154" i="1"/>
  <c r="H154" i="1" s="1"/>
  <c r="F105" i="1"/>
  <c r="G105" i="1" s="1"/>
  <c r="A156" i="1"/>
  <c r="E155" i="1"/>
  <c r="B155" i="1"/>
  <c r="A107" i="1"/>
  <c r="D106" i="1"/>
  <c r="B106" i="1"/>
  <c r="A57" i="1"/>
  <c r="D57" i="1" s="1"/>
  <c r="B56" i="1"/>
  <c r="G56" i="1" s="1"/>
  <c r="F57" i="1" l="1"/>
  <c r="G155" i="1"/>
  <c r="H155" i="1" s="1"/>
  <c r="F106" i="1"/>
  <c r="G106" i="1" s="1"/>
  <c r="A157" i="1"/>
  <c r="B156" i="1"/>
  <c r="E156" i="1"/>
  <c r="A108" i="1"/>
  <c r="D107" i="1"/>
  <c r="B107" i="1"/>
  <c r="A58" i="1"/>
  <c r="D58" i="1" s="1"/>
  <c r="B57" i="1"/>
  <c r="G57" i="1" s="1"/>
  <c r="F58" i="1" l="1"/>
  <c r="F107" i="1"/>
  <c r="G107" i="1" s="1"/>
  <c r="G156" i="1"/>
  <c r="H156" i="1" s="1"/>
  <c r="B157" i="1"/>
  <c r="E157" i="1"/>
  <c r="A158" i="1"/>
  <c r="A109" i="1"/>
  <c r="B108" i="1"/>
  <c r="D108" i="1"/>
  <c r="A59" i="1"/>
  <c r="D59" i="1" s="1"/>
  <c r="B58" i="1"/>
  <c r="G58" i="1" l="1"/>
  <c r="F59" i="1"/>
  <c r="F108" i="1"/>
  <c r="G108" i="1"/>
  <c r="G157" i="1"/>
  <c r="H157" i="1" s="1"/>
  <c r="E158" i="1"/>
  <c r="B158" i="1"/>
  <c r="A159" i="1"/>
  <c r="A110" i="1"/>
  <c r="D109" i="1"/>
  <c r="B109" i="1"/>
  <c r="A60" i="1"/>
  <c r="D60" i="1" s="1"/>
  <c r="B59" i="1"/>
  <c r="G59" i="1" s="1"/>
  <c r="F60" i="1" l="1"/>
  <c r="F109" i="1"/>
  <c r="G109" i="1" s="1"/>
  <c r="G158" i="1"/>
  <c r="H158" i="1" s="1"/>
  <c r="E159" i="1"/>
  <c r="B159" i="1"/>
  <c r="A160" i="1"/>
  <c r="A111" i="1"/>
  <c r="D110" i="1"/>
  <c r="B110" i="1"/>
  <c r="A61" i="1"/>
  <c r="D61" i="1" s="1"/>
  <c r="B60" i="1"/>
  <c r="G60" i="1" s="1"/>
  <c r="F61" i="1" l="1"/>
  <c r="F110" i="1"/>
  <c r="G110" i="1" s="1"/>
  <c r="G159" i="1"/>
  <c r="H159" i="1" s="1"/>
  <c r="A161" i="1"/>
  <c r="B160" i="1"/>
  <c r="E160" i="1"/>
  <c r="A112" i="1"/>
  <c r="B111" i="1"/>
  <c r="D111" i="1"/>
  <c r="A62" i="1"/>
  <c r="D62" i="1" s="1"/>
  <c r="B61" i="1"/>
  <c r="G61" i="1" l="1"/>
  <c r="F62" i="1"/>
  <c r="F111" i="1"/>
  <c r="G111" i="1" s="1"/>
  <c r="G160" i="1"/>
  <c r="H160" i="1" s="1"/>
  <c r="A162" i="1"/>
  <c r="B161" i="1"/>
  <c r="E161" i="1"/>
  <c r="A113" i="1"/>
  <c r="B112" i="1"/>
  <c r="D112" i="1"/>
  <c r="A63" i="1"/>
  <c r="D63" i="1" s="1"/>
  <c r="B62" i="1"/>
  <c r="G62" i="1" l="1"/>
  <c r="F63" i="1"/>
  <c r="G161" i="1"/>
  <c r="H161" i="1"/>
  <c r="F112" i="1"/>
  <c r="G112" i="1" s="1"/>
  <c r="A163" i="1"/>
  <c r="B162" i="1"/>
  <c r="E162" i="1"/>
  <c r="A114" i="1"/>
  <c r="D113" i="1"/>
  <c r="B113" i="1"/>
  <c r="A64" i="1"/>
  <c r="D64" i="1" s="1"/>
  <c r="B63" i="1"/>
  <c r="G63" i="1" s="1"/>
  <c r="F64" i="1" l="1"/>
  <c r="G162" i="1"/>
  <c r="H162" i="1" s="1"/>
  <c r="F113" i="1"/>
  <c r="G113" i="1" s="1"/>
  <c r="A164" i="1"/>
  <c r="E163" i="1"/>
  <c r="B163" i="1"/>
  <c r="A115" i="1"/>
  <c r="D114" i="1"/>
  <c r="B114" i="1"/>
  <c r="A65" i="1"/>
  <c r="D65" i="1" s="1"/>
  <c r="B64" i="1"/>
  <c r="G64" i="1" s="1"/>
  <c r="F65" i="1" l="1"/>
  <c r="G163" i="1"/>
  <c r="H163" i="1" s="1"/>
  <c r="F114" i="1"/>
  <c r="G114" i="1" s="1"/>
  <c r="A165" i="1"/>
  <c r="B164" i="1"/>
  <c r="E164" i="1"/>
  <c r="A116" i="1"/>
  <c r="B115" i="1"/>
  <c r="D115" i="1"/>
  <c r="A66" i="1"/>
  <c r="D66" i="1" s="1"/>
  <c r="B65" i="1"/>
  <c r="G65" i="1" l="1"/>
  <c r="F66" i="1"/>
  <c r="G164" i="1"/>
  <c r="H164" i="1" s="1"/>
  <c r="F115" i="1"/>
  <c r="G115" i="1" s="1"/>
  <c r="B165" i="1"/>
  <c r="E165" i="1"/>
  <c r="A166" i="1"/>
  <c r="A117" i="1"/>
  <c r="B116" i="1"/>
  <c r="D116" i="1"/>
  <c r="A67" i="1"/>
  <c r="D67" i="1" s="1"/>
  <c r="B66" i="1"/>
  <c r="G66" i="1" l="1"/>
  <c r="F67" i="1"/>
  <c r="F116" i="1"/>
  <c r="G116" i="1"/>
  <c r="G165" i="1"/>
  <c r="H165" i="1" s="1"/>
  <c r="A167" i="1"/>
  <c r="E166" i="1"/>
  <c r="B166" i="1"/>
  <c r="A118" i="1"/>
  <c r="D117" i="1"/>
  <c r="B117" i="1"/>
  <c r="A68" i="1"/>
  <c r="D68" i="1" s="1"/>
  <c r="B67" i="1"/>
  <c r="G67" i="1" l="1"/>
  <c r="F68" i="1"/>
  <c r="G166" i="1"/>
  <c r="H166" i="1" s="1"/>
  <c r="F117" i="1"/>
  <c r="G117" i="1" s="1"/>
  <c r="A168" i="1"/>
  <c r="E167" i="1"/>
  <c r="B167" i="1"/>
  <c r="A119" i="1"/>
  <c r="D118" i="1"/>
  <c r="B118" i="1"/>
  <c r="A69" i="1"/>
  <c r="D69" i="1" s="1"/>
  <c r="B68" i="1"/>
  <c r="G68" i="1" s="1"/>
  <c r="F69" i="1" l="1"/>
  <c r="G167" i="1"/>
  <c r="H167" i="1" s="1"/>
  <c r="F118" i="1"/>
  <c r="G118" i="1" s="1"/>
  <c r="E168" i="1"/>
  <c r="A169" i="1"/>
  <c r="B168" i="1"/>
  <c r="A120" i="1"/>
  <c r="D119" i="1"/>
  <c r="B119" i="1"/>
  <c r="A70" i="1"/>
  <c r="D70" i="1" s="1"/>
  <c r="B69" i="1"/>
  <c r="G69" i="1" l="1"/>
  <c r="F70" i="1"/>
  <c r="F119" i="1"/>
  <c r="G119" i="1" s="1"/>
  <c r="G168" i="1"/>
  <c r="H168" i="1" s="1"/>
  <c r="A170" i="1"/>
  <c r="B169" i="1"/>
  <c r="E169" i="1"/>
  <c r="A121" i="1"/>
  <c r="B120" i="1"/>
  <c r="D120" i="1"/>
  <c r="A71" i="1"/>
  <c r="D71" i="1" s="1"/>
  <c r="B70" i="1"/>
  <c r="G70" i="1" l="1"/>
  <c r="F71" i="1"/>
  <c r="F120" i="1"/>
  <c r="G120" i="1" s="1"/>
  <c r="G169" i="1"/>
  <c r="H169" i="1" s="1"/>
  <c r="A171" i="1"/>
  <c r="E170" i="1"/>
  <c r="B170" i="1"/>
  <c r="A122" i="1"/>
  <c r="D121" i="1"/>
  <c r="B121" i="1"/>
  <c r="A72" i="1"/>
  <c r="D72" i="1" s="1"/>
  <c r="B71" i="1"/>
  <c r="G71" i="1" l="1"/>
  <c r="F72" i="1"/>
  <c r="G170" i="1"/>
  <c r="H170" i="1" s="1"/>
  <c r="F121" i="1"/>
  <c r="G121" i="1" s="1"/>
  <c r="E171" i="1"/>
  <c r="B171" i="1"/>
  <c r="A172" i="1"/>
  <c r="A123" i="1"/>
  <c r="D122" i="1"/>
  <c r="B122" i="1"/>
  <c r="A73" i="1"/>
  <c r="D73" i="1" s="1"/>
  <c r="B72" i="1"/>
  <c r="G72" i="1" l="1"/>
  <c r="F73" i="1"/>
  <c r="F122" i="1"/>
  <c r="G122" i="1" s="1"/>
  <c r="G171" i="1"/>
  <c r="H171" i="1" s="1"/>
  <c r="B172" i="1"/>
  <c r="E172" i="1"/>
  <c r="A173" i="1"/>
  <c r="A124" i="1"/>
  <c r="B123" i="1"/>
  <c r="D123" i="1"/>
  <c r="A74" i="1"/>
  <c r="D74" i="1" s="1"/>
  <c r="B73" i="1"/>
  <c r="G73" i="1" l="1"/>
  <c r="F74" i="1"/>
  <c r="F123" i="1"/>
  <c r="G123" i="1" s="1"/>
  <c r="G172" i="1"/>
  <c r="H172" i="1" s="1"/>
  <c r="E173" i="1"/>
  <c r="B173" i="1"/>
  <c r="B124" i="1"/>
  <c r="D124" i="1"/>
  <c r="A75" i="1"/>
  <c r="B74" i="1"/>
  <c r="G74" i="1" l="1"/>
  <c r="F124" i="1"/>
  <c r="G124" i="1" s="1"/>
  <c r="C25" i="1" s="1"/>
  <c r="G173" i="1"/>
  <c r="H173" i="1" s="1"/>
  <c r="D25" i="1" s="1"/>
  <c r="B75" i="1"/>
  <c r="D75" i="1"/>
  <c r="F75" i="1" l="1"/>
  <c r="G75" i="1" s="1"/>
  <c r="B25" i="1" s="1"/>
</calcChain>
</file>

<file path=xl/sharedStrings.xml><?xml version="1.0" encoding="utf-8"?>
<sst xmlns="http://schemas.openxmlformats.org/spreadsheetml/2006/main" count="143" uniqueCount="71">
  <si>
    <t>Investing in Education Model</t>
  </si>
  <si>
    <t>Parameters</t>
  </si>
  <si>
    <t>Calculations</t>
  </si>
  <si>
    <t>Assumptions</t>
  </si>
  <si>
    <t>Net Present Value(NPV)</t>
  </si>
  <si>
    <t>Objective</t>
  </si>
  <si>
    <t>(For Professional School)</t>
  </si>
  <si>
    <t>Current Age</t>
  </si>
  <si>
    <t>Retirement Age</t>
  </si>
  <si>
    <t>Discount Rate</t>
  </si>
  <si>
    <t>High School Degree</t>
  </si>
  <si>
    <t>College Degree</t>
  </si>
  <si>
    <t>Professional Degree</t>
  </si>
  <si>
    <t>Average Tax Rates</t>
  </si>
  <si>
    <t>Mean Annual Earnings (25-29)</t>
  </si>
  <si>
    <t>Mean Annual Earnings (55-59)</t>
  </si>
  <si>
    <t>Tuition and Fees (per year)</t>
  </si>
  <si>
    <t>Public College</t>
  </si>
  <si>
    <t>Private College</t>
  </si>
  <si>
    <t>Rate of Enrollment</t>
  </si>
  <si>
    <t>Textbook Expense (per year)</t>
  </si>
  <si>
    <t>Professional Institute</t>
  </si>
  <si>
    <t>(Average)</t>
  </si>
  <si>
    <t>(Maximum)</t>
  </si>
  <si>
    <t>(Minimum)</t>
  </si>
  <si>
    <t>Duration of Education (years)</t>
  </si>
  <si>
    <t>Decisions</t>
  </si>
  <si>
    <t>Age</t>
  </si>
  <si>
    <t>For Public College</t>
  </si>
  <si>
    <t>(For Public college)</t>
  </si>
  <si>
    <t>(For Private college)</t>
  </si>
  <si>
    <t>Expected Earnings</t>
  </si>
  <si>
    <t>Expected Expenditure</t>
  </si>
  <si>
    <t>Year</t>
  </si>
  <si>
    <t>Discounted Total</t>
  </si>
  <si>
    <t>In college?(0-no/1-yes)</t>
  </si>
  <si>
    <t>For Private College</t>
  </si>
  <si>
    <t>For Professional School</t>
  </si>
  <si>
    <t>In college?(0-no/1-yes/2-professional school)</t>
  </si>
  <si>
    <t>Income Tax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</si>
  <si>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Cost of food and lodgings are not included in calculations as they are considered basic necessities in either case.</t>
    </r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</si>
  <si>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Enrolling into public or private college has no effect on earnings after college.</t>
    </r>
  </si>
  <si>
    <t>Educational Investment Simulation</t>
  </si>
  <si>
    <t>Discount Rates</t>
  </si>
  <si>
    <t>High School Graduate Unemployment rate</t>
  </si>
  <si>
    <t>College degree holders unemployment rate</t>
  </si>
  <si>
    <t>Income Standard Deviation</t>
  </si>
  <si>
    <t>(0-public college/1-private college)</t>
  </si>
  <si>
    <t>Employed?(0-no,1-yes)</t>
  </si>
  <si>
    <t>For Public College(6% DISCOUNT)</t>
  </si>
  <si>
    <t>For Public College(12% DISCOUNT)</t>
  </si>
  <si>
    <t>Unemployed?(0-no,1-yes)</t>
  </si>
  <si>
    <t>(For college 6% discount)</t>
  </si>
  <si>
    <t>(For college 12% discount)</t>
  </si>
  <si>
    <t>For Professional School (6% DISCOUNT)</t>
  </si>
  <si>
    <t>In college?(0-no/1-yes/2-Professional)</t>
  </si>
  <si>
    <t>(For Professional School 12% Discount)</t>
  </si>
  <si>
    <t>(For Professional School 6% discount)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</si>
  <si>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Unemployment spells last 1 year and are independent of each other.</t>
    </r>
  </si>
  <si>
    <t>#As given in the question</t>
  </si>
  <si>
    <t>(First Discount rate to consider)</t>
  </si>
  <si>
    <t>(Second discount rate to consider)</t>
  </si>
  <si>
    <t>#Only Average is used</t>
  </si>
  <si>
    <t>VoseOutput("For College")+SUM(H34:H79)</t>
  </si>
  <si>
    <t>VoseOutput("For College")+SUM(H83:H127)</t>
  </si>
  <si>
    <t>VoseOutput("For Professional School")+SUM(H131:H177)</t>
  </si>
  <si>
    <t>VoseOutput("For Professional School")+SUM(H180:H226)</t>
  </si>
  <si>
    <t>IF(C34=1,IF($D$26=0,-($B$19+$B$23),-($C$19+$B$23)),0)</t>
  </si>
  <si>
    <t>IF(C34=1,-(E34*$B$17),-(E34*$C$17))</t>
  </si>
  <si>
    <t>IF(D34=0,VoseNormal($B$15, ($B$15*$B$8)),0)</t>
  </si>
  <si>
    <t>VoseBernoulli(0.098)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</si>
</sst>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9" fontId="0" fillId="0" borderId="0" xfId="0" applyNumberFormat="1"/>
    <xf numFmtId="6" fontId="0" fillId="0" borderId="0" xfId="0" applyNumberFormat="1" applyFont="1"/>
    <xf numFmtId="6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9" fontId="0" fillId="0" borderId="0" xfId="0" applyNumberFormat="1" applyFont="1"/>
    <xf numFmtId="0" fontId="0" fillId="0" borderId="0" xfId="0" applyNumberFormat="1" applyFont="1"/>
    <xf numFmtId="0" fontId="1" fillId="0" borderId="0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349250</xdr:colOff>
          <xdr:row>2</xdr:row>
          <xdr:rowOff>158750</xdr:rowOff>
        </xdr:to>
        <xdr:sp macro="" textlink="">
          <xdr:nvSpPr>
            <xdr:cNvPr id="2049" name="SIMXXXCACHE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95250</xdr:colOff>
          <xdr:row>2</xdr:row>
          <xdr:rowOff>158750</xdr:rowOff>
        </xdr:to>
        <xdr:sp macro="" textlink="">
          <xdr:nvSpPr>
            <xdr:cNvPr id="2051" name="PAGEOPTIONS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91B9AF3C-6646-4E77-8793-8376B9F911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26"/>
  <sheetViews>
    <sheetView tabSelected="1" topLeftCell="A157" workbookViewId="0">
      <selection activeCell="F185" sqref="F185"/>
    </sheetView>
  </sheetViews>
  <sheetFormatPr defaultRowHeight="14.5" x14ac:dyDescent="0.35"/>
  <cols>
    <col min="1" max="1" width="37.90625" customWidth="1"/>
    <col min="2" max="2" width="22.54296875" customWidth="1"/>
    <col min="3" max="3" width="22.1796875" customWidth="1"/>
    <col min="4" max="4" width="23.90625" customWidth="1"/>
    <col min="5" max="5" width="16.81640625" customWidth="1"/>
    <col min="6" max="6" width="15.36328125" customWidth="1"/>
    <col min="7" max="7" width="12.90625" customWidth="1"/>
    <col min="9" max="9" width="8.7265625" customWidth="1"/>
  </cols>
  <sheetData>
    <row r="1" spans="1:5" x14ac:dyDescent="0.35">
      <c r="A1" s="1" t="s">
        <v>42</v>
      </c>
      <c r="B1" s="1"/>
    </row>
    <row r="2" spans="1:5" x14ac:dyDescent="0.35">
      <c r="A2" s="1"/>
      <c r="B2" s="1"/>
    </row>
    <row r="3" spans="1:5" x14ac:dyDescent="0.35">
      <c r="A3" s="1" t="s">
        <v>3</v>
      </c>
      <c r="B3" s="1"/>
    </row>
    <row r="4" spans="1:5" x14ac:dyDescent="0.35">
      <c r="A4" t="s">
        <v>7</v>
      </c>
      <c r="B4">
        <v>20</v>
      </c>
      <c r="C4" t="s">
        <v>59</v>
      </c>
    </row>
    <row r="5" spans="1:5" x14ac:dyDescent="0.35">
      <c r="A5" s="2" t="s">
        <v>43</v>
      </c>
      <c r="B5" s="11">
        <v>0.06</v>
      </c>
      <c r="C5" t="s">
        <v>60</v>
      </c>
      <c r="D5">
        <v>0.12</v>
      </c>
      <c r="E5" t="s">
        <v>61</v>
      </c>
    </row>
    <row r="6" spans="1:5" x14ac:dyDescent="0.35">
      <c r="A6" s="2" t="s">
        <v>44</v>
      </c>
      <c r="B6" s="11">
        <v>9.1999999999999998E-2</v>
      </c>
      <c r="C6" t="s">
        <v>59</v>
      </c>
    </row>
    <row r="7" spans="1:5" x14ac:dyDescent="0.35">
      <c r="A7" s="2" t="s">
        <v>45</v>
      </c>
      <c r="B7" s="11">
        <v>4.8000000000000001E-2</v>
      </c>
      <c r="C7" t="s">
        <v>59</v>
      </c>
    </row>
    <row r="8" spans="1:5" x14ac:dyDescent="0.35">
      <c r="A8" s="2" t="s">
        <v>46</v>
      </c>
      <c r="B8" s="11">
        <v>0.2</v>
      </c>
      <c r="C8" t="s">
        <v>59</v>
      </c>
    </row>
    <row r="9" spans="1:5" x14ac:dyDescent="0.35">
      <c r="A9" s="2" t="s">
        <v>40</v>
      </c>
      <c r="B9" s="3"/>
    </row>
    <row r="10" spans="1:5" x14ac:dyDescent="0.35">
      <c r="A10" s="2" t="s">
        <v>41</v>
      </c>
      <c r="B10" s="3"/>
    </row>
    <row r="11" spans="1:5" x14ac:dyDescent="0.35">
      <c r="A11" s="2" t="s">
        <v>58</v>
      </c>
      <c r="B11" s="3"/>
    </row>
    <row r="13" spans="1:5" x14ac:dyDescent="0.35">
      <c r="A13" s="1" t="s">
        <v>1</v>
      </c>
      <c r="B13" s="1"/>
    </row>
    <row r="14" spans="1:5" x14ac:dyDescent="0.35">
      <c r="A14" s="2"/>
      <c r="B14" s="2" t="s">
        <v>10</v>
      </c>
      <c r="C14" s="2" t="s">
        <v>11</v>
      </c>
      <c r="D14" s="2"/>
      <c r="E14" s="2" t="s">
        <v>12</v>
      </c>
    </row>
    <row r="15" spans="1:5" x14ac:dyDescent="0.35">
      <c r="A15" s="2" t="s">
        <v>14</v>
      </c>
      <c r="B15" s="4">
        <v>26322</v>
      </c>
      <c r="C15" s="5">
        <v>43163</v>
      </c>
      <c r="D15" s="5"/>
      <c r="E15" s="5">
        <v>55389</v>
      </c>
    </row>
    <row r="16" spans="1:5" x14ac:dyDescent="0.35">
      <c r="A16" s="6" t="s">
        <v>15</v>
      </c>
      <c r="B16" s="4">
        <v>36215</v>
      </c>
      <c r="C16" s="5">
        <v>65180</v>
      </c>
      <c r="D16" s="5"/>
      <c r="E16" s="5">
        <v>138075</v>
      </c>
    </row>
    <row r="17" spans="1:9" x14ac:dyDescent="0.35">
      <c r="A17" s="7" t="s">
        <v>13</v>
      </c>
      <c r="B17" s="9">
        <v>0.04</v>
      </c>
      <c r="C17" s="9">
        <v>0.08</v>
      </c>
      <c r="D17" s="9"/>
      <c r="E17" s="9">
        <v>0.13</v>
      </c>
    </row>
    <row r="18" spans="1:9" x14ac:dyDescent="0.35">
      <c r="A18" s="7"/>
      <c r="B18" s="8" t="s">
        <v>17</v>
      </c>
      <c r="C18" s="3" t="s">
        <v>18</v>
      </c>
      <c r="D18" s="3"/>
      <c r="E18" s="3" t="s">
        <v>21</v>
      </c>
    </row>
    <row r="19" spans="1:9" x14ac:dyDescent="0.35">
      <c r="A19" s="7" t="s">
        <v>16</v>
      </c>
      <c r="B19" s="4">
        <v>5950</v>
      </c>
      <c r="C19" s="5">
        <v>21588</v>
      </c>
      <c r="D19" s="5"/>
      <c r="E19" s="5">
        <v>30000</v>
      </c>
    </row>
    <row r="20" spans="1:9" x14ac:dyDescent="0.35">
      <c r="A20" s="7" t="s">
        <v>19</v>
      </c>
      <c r="B20" s="8">
        <v>0.65</v>
      </c>
      <c r="C20" s="3">
        <v>0.35</v>
      </c>
      <c r="D20" s="3"/>
      <c r="E20" s="3" t="s">
        <v>22</v>
      </c>
      <c r="F20" t="s">
        <v>24</v>
      </c>
      <c r="G20" t="s">
        <v>23</v>
      </c>
      <c r="I20" t="s">
        <v>62</v>
      </c>
    </row>
    <row r="21" spans="1:9" x14ac:dyDescent="0.35">
      <c r="A21" s="7" t="s">
        <v>25</v>
      </c>
      <c r="B21" s="9">
        <v>4</v>
      </c>
      <c r="C21" s="9">
        <v>4</v>
      </c>
      <c r="D21" s="9"/>
      <c r="E21" s="9">
        <v>3</v>
      </c>
      <c r="F21" s="9">
        <v>2</v>
      </c>
      <c r="G21" s="9">
        <v>4</v>
      </c>
    </row>
    <row r="22" spans="1:9" x14ac:dyDescent="0.35">
      <c r="A22" s="7"/>
      <c r="B22" s="9"/>
    </row>
    <row r="23" spans="1:9" x14ac:dyDescent="0.35">
      <c r="A23" s="7" t="s">
        <v>20</v>
      </c>
      <c r="B23" s="4">
        <v>750</v>
      </c>
    </row>
    <row r="24" spans="1:9" x14ac:dyDescent="0.35">
      <c r="A24" s="7"/>
      <c r="B24" s="4"/>
    </row>
    <row r="25" spans="1:9" x14ac:dyDescent="0.35">
      <c r="A25" s="10" t="s">
        <v>26</v>
      </c>
      <c r="B25" s="4"/>
      <c r="D25" t="s">
        <v>47</v>
      </c>
    </row>
    <row r="26" spans="1:9" x14ac:dyDescent="0.35">
      <c r="A26" s="2" t="s">
        <v>8</v>
      </c>
      <c r="B26">
        <v>65</v>
      </c>
      <c r="D26">
        <f ca="1">_xll.VoseBernoulli(0.35)</f>
        <v>1</v>
      </c>
    </row>
    <row r="28" spans="1:9" x14ac:dyDescent="0.35">
      <c r="A28" s="1" t="s">
        <v>5</v>
      </c>
      <c r="B28" s="1" t="s">
        <v>52</v>
      </c>
      <c r="C28" s="1" t="s">
        <v>53</v>
      </c>
      <c r="D28" s="1" t="s">
        <v>57</v>
      </c>
      <c r="E28" s="1" t="s">
        <v>56</v>
      </c>
    </row>
    <row r="29" spans="1:9" x14ac:dyDescent="0.35">
      <c r="A29" s="2" t="s">
        <v>4</v>
      </c>
      <c r="B29" s="2">
        <f ca="1">_xll.VoseOutput("For College")+SUM(H34:H79)</f>
        <v>472722.13524341857</v>
      </c>
      <c r="C29">
        <f ca="1">_xll.VoseOutput("For College")+SUM(H83:H127)</f>
        <v>228475.28714107737</v>
      </c>
      <c r="D29">
        <f ca="1">_xll.VoseOutput("For Professional School")+SUM(H131:H177)</f>
        <v>567514.22676789272</v>
      </c>
      <c r="E29">
        <f ca="1">_xll.VoseOutput("For Professional School")+SUM(H180:H226)</f>
        <v>193120.70054640694</v>
      </c>
    </row>
    <row r="30" spans="1:9" x14ac:dyDescent="0.35">
      <c r="B30" t="s">
        <v>63</v>
      </c>
      <c r="C30" t="s">
        <v>64</v>
      </c>
      <c r="D30" t="s">
        <v>65</v>
      </c>
      <c r="E30" t="s">
        <v>66</v>
      </c>
    </row>
    <row r="31" spans="1:9" x14ac:dyDescent="0.35">
      <c r="A31" s="1" t="s">
        <v>2</v>
      </c>
      <c r="B31" s="1"/>
    </row>
    <row r="32" spans="1:9" x14ac:dyDescent="0.35">
      <c r="A32" s="1" t="s">
        <v>49</v>
      </c>
      <c r="B32" s="1"/>
    </row>
    <row r="33" spans="1:8" x14ac:dyDescent="0.35">
      <c r="A33" t="s">
        <v>27</v>
      </c>
      <c r="B33" t="s">
        <v>33</v>
      </c>
      <c r="C33" t="s">
        <v>35</v>
      </c>
      <c r="D33" t="s">
        <v>48</v>
      </c>
      <c r="E33" t="s">
        <v>31</v>
      </c>
      <c r="F33" t="s">
        <v>32</v>
      </c>
      <c r="G33" t="s">
        <v>39</v>
      </c>
      <c r="H33" t="s">
        <v>34</v>
      </c>
    </row>
    <row r="34" spans="1:8" x14ac:dyDescent="0.35">
      <c r="A34">
        <f>$B$4</f>
        <v>20</v>
      </c>
      <c r="B34">
        <f>A34-$B$4</f>
        <v>0</v>
      </c>
      <c r="C34">
        <v>1</v>
      </c>
      <c r="D34">
        <f ca="1">_xll.VoseBernoulli(0.098)</f>
        <v>0</v>
      </c>
      <c r="E34" s="5">
        <f ca="1">IF(D34=0,_xll.VoseNormal($B$15, ($B$15*$B$8)),0)</f>
        <v>27856.93904057621</v>
      </c>
      <c r="F34" s="5">
        <f ca="1">IF(C34=1,IF($D$26=0,-($B$19+$B$23),-($C$19+$B$23)),0)</f>
        <v>-22338</v>
      </c>
      <c r="G34" s="5">
        <f ca="1">IF(C34=1,-(E34*$B$17),-(E34*$C$17))</f>
        <v>-1114.2775616230483</v>
      </c>
      <c r="H34">
        <f ca="1">(E34+F34+G34)/((1+$B$5)^B34)</f>
        <v>4404.6614789531613</v>
      </c>
    </row>
    <row r="35" spans="1:8" x14ac:dyDescent="0.35">
      <c r="A35">
        <f>A34+1</f>
        <v>21</v>
      </c>
      <c r="B35">
        <f t="shared" ref="B35:B79" si="0">A35-$B$4</f>
        <v>1</v>
      </c>
      <c r="C35">
        <v>1</v>
      </c>
      <c r="D35">
        <f ca="1">_xll.VoseBernoulli(0.098)</f>
        <v>0</v>
      </c>
      <c r="E35" s="5">
        <f ca="1">IF(D35=0,_xll.VoseNormal($B$15, ($B$15*$B$8)),0)</f>
        <v>32676.380998059874</v>
      </c>
      <c r="F35" s="5">
        <f t="shared" ref="F35:F79" ca="1" si="1">IF(C35=1,IF($D$26=0,-($B$19+$B$23),-($C$19+$B$23)),0)</f>
        <v>-22338</v>
      </c>
      <c r="G35" s="5">
        <f t="shared" ref="G35:G79" ca="1" si="2">IF(C35=1,-(E35*$B$17),-(E35*$C$17))</f>
        <v>-1307.055239922395</v>
      </c>
      <c r="H35">
        <f t="shared" ref="H35:H79" ca="1" si="3">(E35+F35+G35)/((1+$B$5)^B35)</f>
        <v>8520.1186397523397</v>
      </c>
    </row>
    <row r="36" spans="1:8" x14ac:dyDescent="0.35">
      <c r="A36">
        <f t="shared" ref="A36:A79" si="4">A35+1</f>
        <v>22</v>
      </c>
      <c r="B36">
        <f t="shared" si="0"/>
        <v>2</v>
      </c>
      <c r="C36">
        <v>1</v>
      </c>
      <c r="D36">
        <f ca="1">_xll.VoseBernoulli(0.098)</f>
        <v>0</v>
      </c>
      <c r="E36" s="5">
        <f ca="1">IF(D36=0,_xll.VoseNormal($B$15, ($B$15*$B$8)),0)</f>
        <v>35732.811467784471</v>
      </c>
      <c r="F36" s="5">
        <f t="shared" ca="1" si="1"/>
        <v>-22338</v>
      </c>
      <c r="G36" s="5">
        <f t="shared" ca="1" si="2"/>
        <v>-1429.3124587113789</v>
      </c>
      <c r="H36">
        <f t="shared" ca="1" si="3"/>
        <v>10649.251521068967</v>
      </c>
    </row>
    <row r="37" spans="1:8" x14ac:dyDescent="0.35">
      <c r="A37">
        <f t="shared" si="4"/>
        <v>23</v>
      </c>
      <c r="B37">
        <f t="shared" si="0"/>
        <v>3</v>
      </c>
      <c r="C37">
        <v>1</v>
      </c>
      <c r="D37">
        <f ca="1">_xll.VoseBernoulli(0.098)</f>
        <v>0</v>
      </c>
      <c r="E37" s="5">
        <f ca="1">IF(D37=0,_xll.VoseNormal($B$15, ($B$15*$B$8)),0)</f>
        <v>24549.976414980716</v>
      </c>
      <c r="F37" s="5">
        <f t="shared" ca="1" si="1"/>
        <v>-22338</v>
      </c>
      <c r="G37" s="5">
        <f t="shared" ca="1" si="2"/>
        <v>-981.99905659922865</v>
      </c>
      <c r="H37">
        <f t="shared" ca="1" si="3"/>
        <v>1032.7127077902287</v>
      </c>
    </row>
    <row r="38" spans="1:8" x14ac:dyDescent="0.35">
      <c r="A38">
        <f t="shared" si="4"/>
        <v>24</v>
      </c>
      <c r="B38">
        <f t="shared" si="0"/>
        <v>4</v>
      </c>
      <c r="C38">
        <v>0</v>
      </c>
      <c r="D38">
        <f ca="1">_xll.VoseBernoulli(0.098)</f>
        <v>0</v>
      </c>
      <c r="E38">
        <f ca="1">IF(D38=0,_xll.VoseNormal($C$15,($C$15*$B$8)),0)</f>
        <v>39634.492106137594</v>
      </c>
      <c r="F38" s="5">
        <f t="shared" si="1"/>
        <v>0</v>
      </c>
      <c r="G38" s="5">
        <f t="shared" ca="1" si="2"/>
        <v>-3170.7593684910075</v>
      </c>
      <c r="H38">
        <f t="shared" ca="1" si="3"/>
        <v>28882.691639494613</v>
      </c>
    </row>
    <row r="39" spans="1:8" x14ac:dyDescent="0.35">
      <c r="A39">
        <f t="shared" si="4"/>
        <v>25</v>
      </c>
      <c r="B39">
        <f t="shared" si="0"/>
        <v>5</v>
      </c>
      <c r="C39">
        <v>0</v>
      </c>
      <c r="D39">
        <f ca="1">_xll.VoseBernoulli(0.098)</f>
        <v>0</v>
      </c>
      <c r="E39">
        <f ca="1">IF(D39=0,_xll.VoseNormal($C$15,($C$15*$B$8)),0)</f>
        <v>23406.795109807183</v>
      </c>
      <c r="F39" s="5">
        <f t="shared" si="1"/>
        <v>0</v>
      </c>
      <c r="G39" s="5">
        <f t="shared" ca="1" si="2"/>
        <v>-1872.5436087845746</v>
      </c>
      <c r="H39">
        <f t="shared" ca="1" si="3"/>
        <v>16091.645430692297</v>
      </c>
    </row>
    <row r="40" spans="1:8" x14ac:dyDescent="0.35">
      <c r="A40">
        <f t="shared" si="4"/>
        <v>26</v>
      </c>
      <c r="B40">
        <f t="shared" si="0"/>
        <v>6</v>
      </c>
      <c r="C40">
        <v>0</v>
      </c>
      <c r="D40">
        <f ca="1">_xll.VoseBernoulli(0.098)</f>
        <v>0</v>
      </c>
      <c r="E40">
        <f ca="1">IF(D40=0,_xll.VoseNormal($C$15,($C$15*$B$8)),0)</f>
        <v>49701.933064962526</v>
      </c>
      <c r="F40" s="5">
        <f t="shared" si="1"/>
        <v>0</v>
      </c>
      <c r="G40" s="5">
        <f t="shared" ca="1" si="2"/>
        <v>-3976.1546451970021</v>
      </c>
      <c r="H40">
        <f t="shared" ca="1" si="3"/>
        <v>32234.869466822794</v>
      </c>
    </row>
    <row r="41" spans="1:8" x14ac:dyDescent="0.35">
      <c r="A41">
        <f t="shared" si="4"/>
        <v>27</v>
      </c>
      <c r="B41">
        <f t="shared" si="0"/>
        <v>7</v>
      </c>
      <c r="C41">
        <v>0</v>
      </c>
      <c r="D41">
        <f ca="1">_xll.VoseBernoulli(0.098)</f>
        <v>0</v>
      </c>
      <c r="E41">
        <f ca="1">IF(D41=0,_xll.VoseNormal($C$15,($C$15*$B$8)),0)</f>
        <v>32003.714131623605</v>
      </c>
      <c r="F41" s="5">
        <f t="shared" si="1"/>
        <v>0</v>
      </c>
      <c r="G41" s="5">
        <f t="shared" ca="1" si="2"/>
        <v>-2560.2971305298884</v>
      </c>
      <c r="H41">
        <f t="shared" ca="1" si="3"/>
        <v>19581.553925926204</v>
      </c>
    </row>
    <row r="42" spans="1:8" x14ac:dyDescent="0.35">
      <c r="A42">
        <f t="shared" si="4"/>
        <v>28</v>
      </c>
      <c r="B42">
        <f t="shared" si="0"/>
        <v>8</v>
      </c>
      <c r="C42">
        <v>0</v>
      </c>
      <c r="D42">
        <f ca="1">_xll.VoseBernoulli(0.098)</f>
        <v>0</v>
      </c>
      <c r="E42">
        <f ca="1">IF(D42=0,_xll.VoseNormal($C$15,($C$15*$B$8)),0)</f>
        <v>36051.821261090183</v>
      </c>
      <c r="F42" s="5">
        <f t="shared" si="1"/>
        <v>0</v>
      </c>
      <c r="G42" s="5">
        <f t="shared" ca="1" si="2"/>
        <v>-2884.1457008872148</v>
      </c>
      <c r="H42">
        <f t="shared" ca="1" si="3"/>
        <v>20809.809975123288</v>
      </c>
    </row>
    <row r="43" spans="1:8" x14ac:dyDescent="0.35">
      <c r="A43">
        <f t="shared" si="4"/>
        <v>29</v>
      </c>
      <c r="B43">
        <f t="shared" si="0"/>
        <v>9</v>
      </c>
      <c r="C43">
        <v>0</v>
      </c>
      <c r="D43">
        <f ca="1">_xll.VoseBernoulli(0.098)</f>
        <v>0</v>
      </c>
      <c r="E43">
        <f ca="1">IF(D43=0,_xll.VoseNormal($C$15,($C$15*$B$8)),0)</f>
        <v>31100.987045154718</v>
      </c>
      <c r="F43" s="5">
        <f t="shared" si="1"/>
        <v>0</v>
      </c>
      <c r="G43" s="5">
        <f t="shared" ca="1" si="2"/>
        <v>-2488.0789636123773</v>
      </c>
      <c r="H43">
        <f t="shared" ca="1" si="3"/>
        <v>16935.936330590746</v>
      </c>
    </row>
    <row r="44" spans="1:8" x14ac:dyDescent="0.35">
      <c r="A44">
        <f t="shared" si="4"/>
        <v>30</v>
      </c>
      <c r="B44">
        <f t="shared" si="0"/>
        <v>10</v>
      </c>
      <c r="C44">
        <v>0</v>
      </c>
      <c r="D44">
        <f ca="1">_xll.VoseBernoulli(0.098)</f>
        <v>0</v>
      </c>
      <c r="E44">
        <f ca="1">IF(D44=0,_xll.VoseNormal($C$15,($C$15*$B$8)),0)</f>
        <v>60814.749068614532</v>
      </c>
      <c r="F44" s="5">
        <f t="shared" si="1"/>
        <v>0</v>
      </c>
      <c r="G44" s="5">
        <f t="shared" ca="1" si="2"/>
        <v>-4865.179925489163</v>
      </c>
      <c r="H44">
        <f t="shared" ca="1" si="3"/>
        <v>31241.94718017245</v>
      </c>
    </row>
    <row r="45" spans="1:8" x14ac:dyDescent="0.35">
      <c r="A45">
        <f t="shared" si="4"/>
        <v>31</v>
      </c>
      <c r="B45">
        <f t="shared" si="0"/>
        <v>11</v>
      </c>
      <c r="C45">
        <v>0</v>
      </c>
      <c r="D45">
        <f ca="1">_xll.VoseBernoulli(0.098)</f>
        <v>0</v>
      </c>
      <c r="E45">
        <f ca="1">IF(D45=0,_xll.VoseNormal($C$15,($C$15*$B$8)),0)</f>
        <v>26170.712728800921</v>
      </c>
      <c r="F45" s="5">
        <f t="shared" si="1"/>
        <v>0</v>
      </c>
      <c r="G45" s="5">
        <f t="shared" ca="1" si="2"/>
        <v>-2093.657018304074</v>
      </c>
      <c r="H45">
        <f t="shared" ca="1" si="3"/>
        <v>12683.492596448821</v>
      </c>
    </row>
    <row r="46" spans="1:8" x14ac:dyDescent="0.35">
      <c r="A46">
        <f t="shared" si="4"/>
        <v>32</v>
      </c>
      <c r="B46">
        <f t="shared" si="0"/>
        <v>12</v>
      </c>
      <c r="C46">
        <v>0</v>
      </c>
      <c r="D46">
        <f ca="1">_xll.VoseBernoulli(0.098)</f>
        <v>1</v>
      </c>
      <c r="E46">
        <f ca="1">IF(D46=0,_xll.VoseNormal($C$15,($C$15*$B$8)),0)</f>
        <v>0</v>
      </c>
      <c r="F46" s="5">
        <f t="shared" si="1"/>
        <v>0</v>
      </c>
      <c r="G46" s="5">
        <f t="shared" ca="1" si="2"/>
        <v>0</v>
      </c>
      <c r="H46">
        <f t="shared" ca="1" si="3"/>
        <v>0</v>
      </c>
    </row>
    <row r="47" spans="1:8" x14ac:dyDescent="0.35">
      <c r="A47">
        <f t="shared" si="4"/>
        <v>33</v>
      </c>
      <c r="B47">
        <f t="shared" si="0"/>
        <v>13</v>
      </c>
      <c r="C47">
        <v>0</v>
      </c>
      <c r="D47">
        <f ca="1">_xll.VoseBernoulli(0.098)</f>
        <v>0</v>
      </c>
      <c r="E47">
        <f ca="1">IF(D47=0,_xll.VoseNormal($C$15,($C$15*$B$8)),0)</f>
        <v>48993.447864294212</v>
      </c>
      <c r="F47" s="5">
        <f t="shared" si="1"/>
        <v>0</v>
      </c>
      <c r="G47" s="5">
        <f t="shared" ca="1" si="2"/>
        <v>-3919.4758291435369</v>
      </c>
      <c r="H47">
        <f t="shared" ca="1" si="3"/>
        <v>21132.436977543723</v>
      </c>
    </row>
    <row r="48" spans="1:8" x14ac:dyDescent="0.35">
      <c r="A48">
        <f t="shared" si="4"/>
        <v>34</v>
      </c>
      <c r="B48">
        <f t="shared" si="0"/>
        <v>14</v>
      </c>
      <c r="C48">
        <v>0</v>
      </c>
      <c r="D48">
        <f ca="1">_xll.VoseBernoulli(0.098)</f>
        <v>0</v>
      </c>
      <c r="E48">
        <f ca="1">IF(D48=0,_xll.VoseNormal($C$15,($C$15*$B$8)),0)</f>
        <v>44624.715405743205</v>
      </c>
      <c r="F48" s="5">
        <f t="shared" si="1"/>
        <v>0</v>
      </c>
      <c r="G48" s="5">
        <f t="shared" ca="1" si="2"/>
        <v>-3569.9772324594564</v>
      </c>
      <c r="H48">
        <f t="shared" ca="1" si="3"/>
        <v>18158.550286398371</v>
      </c>
    </row>
    <row r="49" spans="1:8" x14ac:dyDescent="0.35">
      <c r="A49">
        <f t="shared" si="4"/>
        <v>35</v>
      </c>
      <c r="B49">
        <f t="shared" si="0"/>
        <v>15</v>
      </c>
      <c r="C49">
        <v>0</v>
      </c>
      <c r="D49">
        <f ca="1">_xll.VoseBernoulli(0.098)</f>
        <v>0</v>
      </c>
      <c r="E49">
        <f ca="1">IF(D49=0,_xll.VoseNormal($C$15,($C$15*$B$8)),0)</f>
        <v>44416.708654859336</v>
      </c>
      <c r="F49" s="5">
        <f t="shared" si="1"/>
        <v>0</v>
      </c>
      <c r="G49" s="5">
        <f t="shared" ca="1" si="2"/>
        <v>-3553.336692388747</v>
      </c>
      <c r="H49">
        <f t="shared" ca="1" si="3"/>
        <v>17050.857383779268</v>
      </c>
    </row>
    <row r="50" spans="1:8" x14ac:dyDescent="0.35">
      <c r="A50">
        <f t="shared" si="4"/>
        <v>36</v>
      </c>
      <c r="B50">
        <f t="shared" si="0"/>
        <v>16</v>
      </c>
      <c r="C50">
        <v>0</v>
      </c>
      <c r="D50">
        <f ca="1">_xll.VoseBernoulli(0.098)</f>
        <v>1</v>
      </c>
      <c r="E50">
        <f ca="1">IF(D50=0,_xll.VoseNormal($C$15,($C$15*$B$8)),0)</f>
        <v>0</v>
      </c>
      <c r="F50" s="5">
        <f t="shared" si="1"/>
        <v>0</v>
      </c>
      <c r="G50" s="5">
        <f t="shared" ca="1" si="2"/>
        <v>0</v>
      </c>
      <c r="H50">
        <f t="shared" ca="1" si="3"/>
        <v>0</v>
      </c>
    </row>
    <row r="51" spans="1:8" x14ac:dyDescent="0.35">
      <c r="A51">
        <f t="shared" si="4"/>
        <v>37</v>
      </c>
      <c r="B51">
        <f t="shared" si="0"/>
        <v>17</v>
      </c>
      <c r="C51">
        <v>0</v>
      </c>
      <c r="D51">
        <f ca="1">_xll.VoseBernoulli(0.098)</f>
        <v>0</v>
      </c>
      <c r="E51">
        <f ca="1">IF(D51=0,_xll.VoseNormal($C$15,($C$15*$B$8)),0)</f>
        <v>34428.596771277036</v>
      </c>
      <c r="F51" s="5">
        <f t="shared" si="1"/>
        <v>0</v>
      </c>
      <c r="G51" s="5">
        <f t="shared" ca="1" si="2"/>
        <v>-2754.2877417021627</v>
      </c>
      <c r="H51">
        <f t="shared" ca="1" si="3"/>
        <v>11762.711357228405</v>
      </c>
    </row>
    <row r="52" spans="1:8" x14ac:dyDescent="0.35">
      <c r="A52">
        <f t="shared" si="4"/>
        <v>38</v>
      </c>
      <c r="B52">
        <f t="shared" si="0"/>
        <v>18</v>
      </c>
      <c r="C52">
        <v>0</v>
      </c>
      <c r="D52">
        <f ca="1">_xll.VoseBernoulli(0.098)</f>
        <v>0</v>
      </c>
      <c r="E52">
        <f ca="1">IF(D52=0,_xll.VoseNormal($C$15,($C$15*$B$8)),0)</f>
        <v>23914.781571494219</v>
      </c>
      <c r="F52" s="5">
        <f t="shared" si="1"/>
        <v>0</v>
      </c>
      <c r="G52" s="5">
        <f t="shared" ca="1" si="2"/>
        <v>-1913.1825257195376</v>
      </c>
      <c r="H52">
        <f t="shared" ca="1" si="3"/>
        <v>7708.1236206013864</v>
      </c>
    </row>
    <row r="53" spans="1:8" x14ac:dyDescent="0.35">
      <c r="A53">
        <f t="shared" si="4"/>
        <v>39</v>
      </c>
      <c r="B53">
        <f t="shared" si="0"/>
        <v>19</v>
      </c>
      <c r="C53">
        <v>0</v>
      </c>
      <c r="D53">
        <f ca="1">_xll.VoseBernoulli(0.098)</f>
        <v>1</v>
      </c>
      <c r="E53">
        <f ca="1">IF(D53=0,_xll.VoseNormal($C$15,($C$15*$B$8)),0)</f>
        <v>0</v>
      </c>
      <c r="F53" s="5">
        <f t="shared" si="1"/>
        <v>0</v>
      </c>
      <c r="G53" s="5">
        <f t="shared" ca="1" si="2"/>
        <v>0</v>
      </c>
      <c r="H53">
        <f t="shared" ca="1" si="3"/>
        <v>0</v>
      </c>
    </row>
    <row r="54" spans="1:8" x14ac:dyDescent="0.35">
      <c r="A54">
        <f t="shared" si="4"/>
        <v>40</v>
      </c>
      <c r="B54">
        <f t="shared" si="0"/>
        <v>20</v>
      </c>
      <c r="C54">
        <v>0</v>
      </c>
      <c r="D54">
        <f ca="1">_xll.VoseBernoulli(0.098)</f>
        <v>0</v>
      </c>
      <c r="E54">
        <f ca="1">IF(D54=0,_xll.VoseNormal($C$15,($C$15*$B$8)),0)</f>
        <v>47672.022379056696</v>
      </c>
      <c r="F54" s="5">
        <f t="shared" si="1"/>
        <v>0</v>
      </c>
      <c r="G54" s="5">
        <f t="shared" ca="1" si="2"/>
        <v>-3813.7617903245359</v>
      </c>
      <c r="H54">
        <f t="shared" ca="1" si="3"/>
        <v>13675.212964568345</v>
      </c>
    </row>
    <row r="55" spans="1:8" x14ac:dyDescent="0.35">
      <c r="A55">
        <f t="shared" si="4"/>
        <v>41</v>
      </c>
      <c r="B55">
        <f t="shared" si="0"/>
        <v>21</v>
      </c>
      <c r="C55">
        <v>0</v>
      </c>
      <c r="D55">
        <f ca="1">_xll.VoseBernoulli(0.098)</f>
        <v>0</v>
      </c>
      <c r="E55">
        <f ca="1">IF(D55=0,_xll.VoseNormal($C$15,($C$15*$B$8)),0)</f>
        <v>43550.415947487039</v>
      </c>
      <c r="F55" s="5">
        <f t="shared" si="1"/>
        <v>0</v>
      </c>
      <c r="G55" s="5">
        <f t="shared" ca="1" si="2"/>
        <v>-3484.0332757989631</v>
      </c>
      <c r="H55">
        <f t="shared" ca="1" si="3"/>
        <v>11785.742930433056</v>
      </c>
    </row>
    <row r="56" spans="1:8" x14ac:dyDescent="0.35">
      <c r="A56">
        <f t="shared" si="4"/>
        <v>42</v>
      </c>
      <c r="B56">
        <f t="shared" si="0"/>
        <v>22</v>
      </c>
      <c r="C56">
        <v>0</v>
      </c>
      <c r="D56">
        <f ca="1">_xll.VoseBernoulli(0.098)</f>
        <v>0</v>
      </c>
      <c r="E56">
        <f ca="1">IF(D56=0,_xll.VoseNormal($C$15,($C$15*$B$8)),0)</f>
        <v>54082.618797676347</v>
      </c>
      <c r="F56" s="5">
        <f t="shared" si="1"/>
        <v>0</v>
      </c>
      <c r="G56" s="5">
        <f t="shared" ca="1" si="2"/>
        <v>-4326.6095038141075</v>
      </c>
      <c r="H56">
        <f t="shared" ca="1" si="3"/>
        <v>13807.546180859899</v>
      </c>
    </row>
    <row r="57" spans="1:8" x14ac:dyDescent="0.35">
      <c r="A57">
        <f t="shared" si="4"/>
        <v>43</v>
      </c>
      <c r="B57">
        <f t="shared" si="0"/>
        <v>23</v>
      </c>
      <c r="C57">
        <v>0</v>
      </c>
      <c r="D57">
        <f ca="1">_xll.VoseBernoulli(0.098)</f>
        <v>0</v>
      </c>
      <c r="E57">
        <f ca="1">IF(D57=0,_xll.VoseNormal($C$15,($C$15*$B$8)),0)</f>
        <v>53725.918908641732</v>
      </c>
      <c r="F57" s="5">
        <f t="shared" si="1"/>
        <v>0</v>
      </c>
      <c r="G57" s="5">
        <f t="shared" ca="1" si="2"/>
        <v>-4298.0735126913387</v>
      </c>
      <c r="H57">
        <f t="shared" ca="1" si="3"/>
        <v>12940.074553366123</v>
      </c>
    </row>
    <row r="58" spans="1:8" x14ac:dyDescent="0.35">
      <c r="A58">
        <f t="shared" si="4"/>
        <v>44</v>
      </c>
      <c r="B58">
        <f t="shared" si="0"/>
        <v>24</v>
      </c>
      <c r="C58">
        <v>0</v>
      </c>
      <c r="D58">
        <f ca="1">_xll.VoseBernoulli(0.098)</f>
        <v>0</v>
      </c>
      <c r="E58">
        <f ca="1">IF(D58=0,_xll.VoseNormal($C$15,($C$15*$B$8)),0)</f>
        <v>49918.540605776849</v>
      </c>
      <c r="F58" s="5">
        <f t="shared" si="1"/>
        <v>0</v>
      </c>
      <c r="G58" s="5">
        <f t="shared" ca="1" si="2"/>
        <v>-3993.4832484621479</v>
      </c>
      <c r="H58">
        <f t="shared" ca="1" si="3"/>
        <v>11342.503998271193</v>
      </c>
    </row>
    <row r="59" spans="1:8" x14ac:dyDescent="0.35">
      <c r="A59">
        <f t="shared" si="4"/>
        <v>45</v>
      </c>
      <c r="B59">
        <f t="shared" si="0"/>
        <v>25</v>
      </c>
      <c r="C59">
        <v>0</v>
      </c>
      <c r="D59">
        <f ca="1">_xll.VoseBernoulli(0.098)</f>
        <v>0</v>
      </c>
      <c r="E59">
        <f ca="1">IF(D59=0,_xll.VoseNormal($C$15,($C$15*$B$8)),0)</f>
        <v>33052.569935373438</v>
      </c>
      <c r="F59" s="5">
        <f t="shared" si="1"/>
        <v>0</v>
      </c>
      <c r="G59" s="5">
        <f t="shared" ca="1" si="2"/>
        <v>-2644.2055948298753</v>
      </c>
      <c r="H59">
        <f t="shared" ca="1" si="3"/>
        <v>7085.1072472101341</v>
      </c>
    </row>
    <row r="60" spans="1:8" x14ac:dyDescent="0.35">
      <c r="A60">
        <f t="shared" si="4"/>
        <v>46</v>
      </c>
      <c r="B60">
        <f t="shared" si="0"/>
        <v>26</v>
      </c>
      <c r="C60">
        <v>0</v>
      </c>
      <c r="D60">
        <f ca="1">_xll.VoseBernoulli(0.098)</f>
        <v>1</v>
      </c>
      <c r="E60">
        <f ca="1">IF(D60=0,_xll.VoseNormal($C$15,($C$15*$B$8)),0)</f>
        <v>0</v>
      </c>
      <c r="F60" s="5">
        <f t="shared" si="1"/>
        <v>0</v>
      </c>
      <c r="G60" s="5">
        <f t="shared" ca="1" si="2"/>
        <v>0</v>
      </c>
      <c r="H60">
        <f t="shared" ca="1" si="3"/>
        <v>0</v>
      </c>
    </row>
    <row r="61" spans="1:8" x14ac:dyDescent="0.35">
      <c r="A61">
        <f t="shared" si="4"/>
        <v>47</v>
      </c>
      <c r="B61">
        <f t="shared" si="0"/>
        <v>27</v>
      </c>
      <c r="C61">
        <v>0</v>
      </c>
      <c r="D61">
        <f ca="1">_xll.VoseBernoulli(0.098)</f>
        <v>0</v>
      </c>
      <c r="E61">
        <f ca="1">IF(D61=0,_xll.VoseNormal($C$15,($C$15*$B$8)),0)</f>
        <v>50823.648231821448</v>
      </c>
      <c r="F61" s="5">
        <f t="shared" si="1"/>
        <v>0</v>
      </c>
      <c r="G61" s="5">
        <f t="shared" ca="1" si="2"/>
        <v>-4065.8918585457159</v>
      </c>
      <c r="H61">
        <f t="shared" ca="1" si="3"/>
        <v>9696.0601641224839</v>
      </c>
    </row>
    <row r="62" spans="1:8" x14ac:dyDescent="0.35">
      <c r="A62">
        <f t="shared" si="4"/>
        <v>48</v>
      </c>
      <c r="B62">
        <f t="shared" si="0"/>
        <v>28</v>
      </c>
      <c r="C62">
        <v>0</v>
      </c>
      <c r="D62">
        <f ca="1">_xll.VoseBernoulli(0.098)</f>
        <v>0</v>
      </c>
      <c r="E62">
        <f ca="1">IF(D62=0,_xll.VoseNormal($C$15,($C$15*$B$8)),0)</f>
        <v>49476.844828070447</v>
      </c>
      <c r="F62" s="5">
        <f t="shared" si="1"/>
        <v>0</v>
      </c>
      <c r="G62" s="5">
        <f t="shared" ca="1" si="2"/>
        <v>-3958.1475862456359</v>
      </c>
      <c r="H62">
        <f t="shared" ca="1" si="3"/>
        <v>8904.8292547426845</v>
      </c>
    </row>
    <row r="63" spans="1:8" x14ac:dyDescent="0.35">
      <c r="A63">
        <f t="shared" si="4"/>
        <v>49</v>
      </c>
      <c r="B63">
        <f t="shared" si="0"/>
        <v>29</v>
      </c>
      <c r="C63">
        <v>0</v>
      </c>
      <c r="D63">
        <f ca="1">_xll.VoseBernoulli(0.098)</f>
        <v>0</v>
      </c>
      <c r="E63">
        <f ca="1">IF(D63=0,_xll.VoseNormal($C$15,($C$15*$B$8)),0)</f>
        <v>37937.789327378756</v>
      </c>
      <c r="F63" s="5">
        <f t="shared" si="1"/>
        <v>0</v>
      </c>
      <c r="G63" s="5">
        <f t="shared" ca="1" si="2"/>
        <v>-3035.0231461903004</v>
      </c>
      <c r="H63">
        <f t="shared" ca="1" si="3"/>
        <v>6441.5407002869797</v>
      </c>
    </row>
    <row r="64" spans="1:8" x14ac:dyDescent="0.35">
      <c r="A64">
        <f t="shared" si="4"/>
        <v>50</v>
      </c>
      <c r="B64">
        <f t="shared" si="0"/>
        <v>30</v>
      </c>
      <c r="C64">
        <v>0</v>
      </c>
      <c r="D64">
        <f ca="1">_xll.VoseBernoulli(0.098)</f>
        <v>0</v>
      </c>
      <c r="E64">
        <f ca="1">IF(D64=0,_xll.VoseNormal($C$15,($C$15*$B$8)),0)</f>
        <v>59418.549630467765</v>
      </c>
      <c r="F64" s="5">
        <f t="shared" si="1"/>
        <v>0</v>
      </c>
      <c r="G64" s="5">
        <f t="shared" ca="1" si="2"/>
        <v>-4753.4839704374217</v>
      </c>
      <c r="H64">
        <f t="shared" ca="1" si="3"/>
        <v>9517.7417383063002</v>
      </c>
    </row>
    <row r="65" spans="1:8" x14ac:dyDescent="0.35">
      <c r="A65">
        <f t="shared" si="4"/>
        <v>51</v>
      </c>
      <c r="B65">
        <f t="shared" si="0"/>
        <v>31</v>
      </c>
      <c r="C65">
        <v>0</v>
      </c>
      <c r="D65">
        <f ca="1">_xll.VoseBernoulli(0.098)</f>
        <v>0</v>
      </c>
      <c r="E65">
        <f ca="1">IF(D65=0,_xll.VoseNormal($C$15,($C$15*$B$8)),0)</f>
        <v>36603.707003063217</v>
      </c>
      <c r="F65" s="5">
        <f t="shared" si="1"/>
        <v>0</v>
      </c>
      <c r="G65" s="5">
        <f t="shared" ca="1" si="2"/>
        <v>-2928.2965602450572</v>
      </c>
      <c r="H65">
        <f t="shared" ca="1" si="3"/>
        <v>5531.3491704418957</v>
      </c>
    </row>
    <row r="66" spans="1:8" x14ac:dyDescent="0.35">
      <c r="A66">
        <f t="shared" si="4"/>
        <v>52</v>
      </c>
      <c r="B66">
        <f t="shared" si="0"/>
        <v>32</v>
      </c>
      <c r="C66">
        <v>0</v>
      </c>
      <c r="D66">
        <f ca="1">_xll.VoseBernoulli(0.098)</f>
        <v>0</v>
      </c>
      <c r="E66">
        <f ca="1">IF(D66=0,_xll.VoseNormal($C$15,($C$15*$B$8)),0)</f>
        <v>52758.271329982665</v>
      </c>
      <c r="F66" s="5">
        <f t="shared" si="1"/>
        <v>0</v>
      </c>
      <c r="G66" s="5">
        <f t="shared" ca="1" si="2"/>
        <v>-4220.6617063986132</v>
      </c>
      <c r="H66">
        <f t="shared" ca="1" si="3"/>
        <v>7521.2616283833049</v>
      </c>
    </row>
    <row r="67" spans="1:8" x14ac:dyDescent="0.35">
      <c r="A67">
        <f t="shared" si="4"/>
        <v>53</v>
      </c>
      <c r="B67">
        <f t="shared" si="0"/>
        <v>33</v>
      </c>
      <c r="C67">
        <v>0</v>
      </c>
      <c r="D67">
        <f ca="1">_xll.VoseBernoulli(0.098)</f>
        <v>0</v>
      </c>
      <c r="E67">
        <f ca="1">IF(D67=0,_xll.VoseNormal($C$15,($C$15*$B$8)),0)</f>
        <v>38184.749441187611</v>
      </c>
      <c r="F67" s="5">
        <f t="shared" si="1"/>
        <v>0</v>
      </c>
      <c r="G67" s="5">
        <f t="shared" ca="1" si="2"/>
        <v>-3054.7799552950091</v>
      </c>
      <c r="H67">
        <f t="shared" ca="1" si="3"/>
        <v>5135.5175632194259</v>
      </c>
    </row>
    <row r="68" spans="1:8" x14ac:dyDescent="0.35">
      <c r="A68">
        <f t="shared" si="4"/>
        <v>54</v>
      </c>
      <c r="B68">
        <f t="shared" si="0"/>
        <v>34</v>
      </c>
      <c r="C68">
        <v>0</v>
      </c>
      <c r="D68">
        <f ca="1">_xll.VoseBernoulli(0.098)</f>
        <v>0</v>
      </c>
      <c r="E68">
        <f ca="1">IF(D68=0,_xll.VoseNormal($C$15,($C$15*$B$8)),0)</f>
        <v>61782.370300281007</v>
      </c>
      <c r="F68" s="5">
        <f t="shared" si="1"/>
        <v>0</v>
      </c>
      <c r="G68" s="5">
        <f t="shared" ca="1" si="2"/>
        <v>-4942.5896240224811</v>
      </c>
      <c r="H68">
        <f t="shared" ca="1" si="3"/>
        <v>7838.8611974947335</v>
      </c>
    </row>
    <row r="69" spans="1:8" x14ac:dyDescent="0.35">
      <c r="A69">
        <f t="shared" si="4"/>
        <v>55</v>
      </c>
      <c r="B69">
        <f t="shared" si="0"/>
        <v>35</v>
      </c>
      <c r="C69">
        <v>0</v>
      </c>
      <c r="D69">
        <f ca="1">_xll.VoseBernoulli(0.098)</f>
        <v>0</v>
      </c>
      <c r="E69">
        <f ca="1">IF(D69=0,_xll.VoseNormal($C$16,($C$16*$B$8)),0)</f>
        <v>46017.038824236806</v>
      </c>
      <c r="F69" s="5">
        <f t="shared" si="1"/>
        <v>0</v>
      </c>
      <c r="G69" s="5">
        <f t="shared" ca="1" si="2"/>
        <v>-3681.3631059389445</v>
      </c>
      <c r="H69">
        <f t="shared" ca="1" si="3"/>
        <v>5508.0923312812638</v>
      </c>
    </row>
    <row r="70" spans="1:8" x14ac:dyDescent="0.35">
      <c r="A70">
        <f t="shared" si="4"/>
        <v>56</v>
      </c>
      <c r="B70">
        <f t="shared" si="0"/>
        <v>36</v>
      </c>
      <c r="C70">
        <v>0</v>
      </c>
      <c r="D70">
        <f ca="1">_xll.VoseBernoulli(0.098)</f>
        <v>0</v>
      </c>
      <c r="E70">
        <f ca="1">IF(D70=0,_xll.VoseNormal($C$16,($C$16*$B$8)),0)</f>
        <v>90612.757451761165</v>
      </c>
      <c r="F70" s="5">
        <f t="shared" si="1"/>
        <v>0</v>
      </c>
      <c r="G70" s="5">
        <f t="shared" ca="1" si="2"/>
        <v>-7249.0205961408938</v>
      </c>
      <c r="H70">
        <f t="shared" ca="1" si="3"/>
        <v>10232.129417028456</v>
      </c>
    </row>
    <row r="71" spans="1:8" x14ac:dyDescent="0.35">
      <c r="A71">
        <f t="shared" si="4"/>
        <v>57</v>
      </c>
      <c r="B71">
        <f t="shared" si="0"/>
        <v>37</v>
      </c>
      <c r="C71">
        <v>0</v>
      </c>
      <c r="D71">
        <f ca="1">_xll.VoseBernoulli(0.098)</f>
        <v>0</v>
      </c>
      <c r="E71">
        <f ca="1">IF(D71=0,_xll.VoseNormal($C$16,($C$16*$B$8)),0)</f>
        <v>63490.581302804487</v>
      </c>
      <c r="F71" s="5">
        <f t="shared" si="1"/>
        <v>0</v>
      </c>
      <c r="G71" s="5">
        <f t="shared" ca="1" si="2"/>
        <v>-5079.2465042243593</v>
      </c>
      <c r="H71">
        <f t="shared" ca="1" si="3"/>
        <v>6763.6342695495778</v>
      </c>
    </row>
    <row r="72" spans="1:8" x14ac:dyDescent="0.35">
      <c r="A72">
        <f t="shared" si="4"/>
        <v>58</v>
      </c>
      <c r="B72">
        <f t="shared" si="0"/>
        <v>38</v>
      </c>
      <c r="C72">
        <v>0</v>
      </c>
      <c r="D72">
        <f ca="1">_xll.VoseBernoulli(0.098)</f>
        <v>0</v>
      </c>
      <c r="E72">
        <f ca="1">IF(D72=0,_xll.VoseNormal($C$16,($C$16*$B$8)),0)</f>
        <v>71145.652606032178</v>
      </c>
      <c r="F72" s="5">
        <f t="shared" si="1"/>
        <v>0</v>
      </c>
      <c r="G72" s="5">
        <f t="shared" ca="1" si="2"/>
        <v>-5691.6522084825747</v>
      </c>
      <c r="H72">
        <f t="shared" ca="1" si="3"/>
        <v>7150.1197384804709</v>
      </c>
    </row>
    <row r="73" spans="1:8" x14ac:dyDescent="0.35">
      <c r="A73">
        <f t="shared" si="4"/>
        <v>59</v>
      </c>
      <c r="B73">
        <f t="shared" si="0"/>
        <v>39</v>
      </c>
      <c r="C73">
        <v>0</v>
      </c>
      <c r="D73">
        <f ca="1">_xll.VoseBernoulli(0.098)</f>
        <v>0</v>
      </c>
      <c r="E73">
        <f ca="1">IF(D73=0,_xll.VoseNormal($C$16,($C$16*$B$8)),0)</f>
        <v>73334.457803975441</v>
      </c>
      <c r="F73" s="5">
        <f t="shared" si="1"/>
        <v>0</v>
      </c>
      <c r="G73" s="5">
        <f t="shared" ca="1" si="2"/>
        <v>-5866.7566243180354</v>
      </c>
      <c r="H73">
        <f t="shared" ca="1" si="3"/>
        <v>6952.9189588510171</v>
      </c>
    </row>
    <row r="74" spans="1:8" x14ac:dyDescent="0.35">
      <c r="A74">
        <f t="shared" si="4"/>
        <v>60</v>
      </c>
      <c r="B74">
        <f t="shared" si="0"/>
        <v>40</v>
      </c>
      <c r="C74">
        <v>0</v>
      </c>
      <c r="D74">
        <f ca="1">_xll.VoseBernoulli(0.098)</f>
        <v>0</v>
      </c>
      <c r="E74">
        <f ca="1">IF(D74=0,_xll.VoseNormal($C$16,($C$16*$B$8)),0)</f>
        <v>63335.193374264338</v>
      </c>
      <c r="F74" s="5">
        <f t="shared" si="1"/>
        <v>0</v>
      </c>
      <c r="G74" s="5">
        <f t="shared" ca="1" si="2"/>
        <v>-5066.8154699411471</v>
      </c>
      <c r="H74">
        <f t="shared" ca="1" si="3"/>
        <v>5664.9791740842493</v>
      </c>
    </row>
    <row r="75" spans="1:8" x14ac:dyDescent="0.35">
      <c r="A75">
        <f t="shared" si="4"/>
        <v>61</v>
      </c>
      <c r="B75">
        <f t="shared" si="0"/>
        <v>41</v>
      </c>
      <c r="C75">
        <v>0</v>
      </c>
      <c r="D75">
        <f ca="1">_xll.VoseBernoulli(0.098)</f>
        <v>1</v>
      </c>
      <c r="E75">
        <f ca="1">IF(D75=0,_xll.VoseNormal($C$16,($C$16*$B$8)),0)</f>
        <v>0</v>
      </c>
      <c r="F75" s="5">
        <f t="shared" si="1"/>
        <v>0</v>
      </c>
      <c r="G75" s="5">
        <f t="shared" ca="1" si="2"/>
        <v>0</v>
      </c>
      <c r="H75">
        <f t="shared" ca="1" si="3"/>
        <v>0</v>
      </c>
    </row>
    <row r="76" spans="1:8" x14ac:dyDescent="0.35">
      <c r="A76">
        <f t="shared" si="4"/>
        <v>62</v>
      </c>
      <c r="B76">
        <f t="shared" si="0"/>
        <v>42</v>
      </c>
      <c r="C76">
        <v>0</v>
      </c>
      <c r="D76">
        <f ca="1">_xll.VoseBernoulli(0.098)</f>
        <v>0</v>
      </c>
      <c r="E76">
        <f ca="1">IF(D76=0,_xll.VoseNormal($C$16,($C$16*$B$8)),0)</f>
        <v>53183.335316094526</v>
      </c>
      <c r="F76" s="5">
        <f t="shared" si="1"/>
        <v>0</v>
      </c>
      <c r="G76" s="5">
        <f t="shared" ca="1" si="2"/>
        <v>-4254.6668252875625</v>
      </c>
      <c r="H76">
        <f t="shared" ca="1" si="3"/>
        <v>4233.6705165009589</v>
      </c>
    </row>
    <row r="77" spans="1:8" x14ac:dyDescent="0.35">
      <c r="A77">
        <f t="shared" si="4"/>
        <v>63</v>
      </c>
      <c r="B77">
        <f t="shared" si="0"/>
        <v>43</v>
      </c>
      <c r="C77">
        <v>0</v>
      </c>
      <c r="D77">
        <f ca="1">_xll.VoseBernoulli(0.098)</f>
        <v>0</v>
      </c>
      <c r="E77">
        <f ca="1">IF(D77=0,_xll.VoseNormal($C$16,($C$16*$B$8)),0)</f>
        <v>85285.498042609732</v>
      </c>
      <c r="F77" s="5">
        <f t="shared" si="1"/>
        <v>0</v>
      </c>
      <c r="G77" s="5">
        <f t="shared" ca="1" si="2"/>
        <v>-6822.8398434087785</v>
      </c>
      <c r="H77">
        <f t="shared" ca="1" si="3"/>
        <v>6404.8772506423338</v>
      </c>
    </row>
    <row r="78" spans="1:8" x14ac:dyDescent="0.35">
      <c r="A78">
        <f t="shared" si="4"/>
        <v>64</v>
      </c>
      <c r="B78">
        <f t="shared" si="0"/>
        <v>44</v>
      </c>
      <c r="C78">
        <v>0</v>
      </c>
      <c r="D78">
        <f ca="1">_xll.VoseBernoulli(0.098)</f>
        <v>0</v>
      </c>
      <c r="E78">
        <f ca="1">IF(D78=0,_xll.VoseNormal($C$16,($C$16*$B$8)),0)</f>
        <v>72025.227634349052</v>
      </c>
      <c r="F78" s="5">
        <f t="shared" si="1"/>
        <v>0</v>
      </c>
      <c r="G78" s="5">
        <f t="shared" ca="1" si="2"/>
        <v>-5762.0182107479241</v>
      </c>
      <c r="H78">
        <f t="shared" ca="1" si="3"/>
        <v>5102.8687167085918</v>
      </c>
    </row>
    <row r="79" spans="1:8" x14ac:dyDescent="0.35">
      <c r="A79">
        <f t="shared" si="4"/>
        <v>65</v>
      </c>
      <c r="B79">
        <f t="shared" si="0"/>
        <v>45</v>
      </c>
      <c r="C79">
        <v>0</v>
      </c>
      <c r="D79">
        <f ca="1">_xll.VoseBernoulli(0.098)</f>
        <v>0</v>
      </c>
      <c r="E79">
        <f ca="1">IF(D79=0,_xll.VoseNormal($C$16,($C$16*$B$8)),0)</f>
        <v>68884.771363579508</v>
      </c>
      <c r="F79" s="5">
        <f t="shared" si="1"/>
        <v>0</v>
      </c>
      <c r="G79" s="5">
        <f t="shared" ca="1" si="2"/>
        <v>-5510.7817090863609</v>
      </c>
      <c r="H79">
        <f t="shared" ca="1" si="3"/>
        <v>4604.12506019794</v>
      </c>
    </row>
    <row r="80" spans="1:8" x14ac:dyDescent="0.35">
      <c r="D80" t="s">
        <v>70</v>
      </c>
      <c r="E80" t="s">
        <v>69</v>
      </c>
      <c r="F80" t="s">
        <v>67</v>
      </c>
      <c r="G80" t="s">
        <v>68</v>
      </c>
    </row>
    <row r="81" spans="1:8" x14ac:dyDescent="0.35">
      <c r="A81" s="1" t="s">
        <v>50</v>
      </c>
      <c r="B81" s="1"/>
    </row>
    <row r="82" spans="1:8" x14ac:dyDescent="0.35">
      <c r="A82" t="s">
        <v>27</v>
      </c>
      <c r="B82" t="s">
        <v>33</v>
      </c>
      <c r="C82" t="s">
        <v>35</v>
      </c>
      <c r="D82" t="s">
        <v>51</v>
      </c>
      <c r="E82" t="s">
        <v>31</v>
      </c>
      <c r="F82" t="s">
        <v>32</v>
      </c>
      <c r="G82" t="s">
        <v>39</v>
      </c>
      <c r="H82" t="s">
        <v>34</v>
      </c>
    </row>
    <row r="83" spans="1:8" x14ac:dyDescent="0.35">
      <c r="A83">
        <f>$B$4</f>
        <v>20</v>
      </c>
      <c r="B83">
        <f>A83-$B$4</f>
        <v>0</v>
      </c>
      <c r="C83">
        <v>1</v>
      </c>
      <c r="D83">
        <f ca="1">_xll.VoseBernoulli(0.098)</f>
        <v>0</v>
      </c>
      <c r="E83" s="5">
        <f ca="1">IF(D83=0,_xll.VoseNormal($B$15, ($B$15*$B$8)),0)</f>
        <v>25206.686717116598</v>
      </c>
      <c r="F83" s="5">
        <f ca="1">IF(C83=1,IF($D$26=0,-($B$19+$B$23),-($C$19+$B$23)),0)</f>
        <v>-22338</v>
      </c>
      <c r="G83" s="5">
        <f ca="1">IF(C83=1,-(E83*$B$17),-(E83*$C$17))</f>
        <v>-1008.267468684664</v>
      </c>
      <c r="H83">
        <f ca="1">(E83+F83+G83)/((1+$D$5)^B83)</f>
        <v>1860.4192484319337</v>
      </c>
    </row>
    <row r="84" spans="1:8" x14ac:dyDescent="0.35">
      <c r="A84">
        <f>A83+1</f>
        <v>21</v>
      </c>
      <c r="B84">
        <f t="shared" ref="B84:B128" si="5">A84-$B$4</f>
        <v>1</v>
      </c>
      <c r="C84">
        <v>1</v>
      </c>
      <c r="D84">
        <f ca="1">_xll.VoseBernoulli(0.098)</f>
        <v>0</v>
      </c>
      <c r="E84" s="5">
        <f ca="1">IF(D84=0,_xll.VoseNormal($B$15, ($B$15*$B$8)),0)</f>
        <v>26870.920948719366</v>
      </c>
      <c r="F84" s="5">
        <f t="shared" ref="F84:F128" ca="1" si="6">IF(C84=1,IF($D$26=0,-($B$19+$B$23),-($C$19+$B$23)),0)</f>
        <v>-22338</v>
      </c>
      <c r="G84" s="5">
        <f t="shared" ref="G84:G128" ca="1" si="7">IF(C84=1,-(E84*$B$17),-(E84*$C$17))</f>
        <v>-1074.8368379487747</v>
      </c>
      <c r="H84">
        <f t="shared" ref="H84:H128" ca="1" si="8">(E84+F84+G84)/((1+$D$5)^B84)</f>
        <v>3087.5750989023131</v>
      </c>
    </row>
    <row r="85" spans="1:8" x14ac:dyDescent="0.35">
      <c r="A85">
        <f t="shared" ref="A85:A128" si="9">A84+1</f>
        <v>22</v>
      </c>
      <c r="B85">
        <f t="shared" si="5"/>
        <v>2</v>
      </c>
      <c r="C85">
        <v>1</v>
      </c>
      <c r="D85">
        <f ca="1">_xll.VoseBernoulli(0.098)</f>
        <v>0</v>
      </c>
      <c r="E85" s="5">
        <f ca="1">IF(D85=0,_xll.VoseNormal($B$15, ($B$15*$B$8)),0)</f>
        <v>29345.179526070882</v>
      </c>
      <c r="F85" s="5">
        <f t="shared" ca="1" si="6"/>
        <v>-22338</v>
      </c>
      <c r="G85" s="5">
        <f t="shared" ca="1" si="7"/>
        <v>-1173.8071810428353</v>
      </c>
      <c r="H85">
        <f t="shared" ca="1" si="8"/>
        <v>4650.3287189317971</v>
      </c>
    </row>
    <row r="86" spans="1:8" x14ac:dyDescent="0.35">
      <c r="A86">
        <f t="shared" si="9"/>
        <v>23</v>
      </c>
      <c r="B86">
        <f t="shared" si="5"/>
        <v>3</v>
      </c>
      <c r="C86">
        <v>1</v>
      </c>
      <c r="D86">
        <f ca="1">_xll.VoseBernoulli(0.098)</f>
        <v>0</v>
      </c>
      <c r="E86" s="5">
        <f ca="1">IF(D86=0,_xll.VoseNormal($B$15, ($B$15*$B$8)),0)</f>
        <v>26437.307771099862</v>
      </c>
      <c r="F86" s="5">
        <f t="shared" ca="1" si="6"/>
        <v>-22338</v>
      </c>
      <c r="G86" s="5">
        <f t="shared" ca="1" si="7"/>
        <v>-1057.4923108439946</v>
      </c>
      <c r="H86">
        <f t="shared" ca="1" si="8"/>
        <v>2165.1041621035861</v>
      </c>
    </row>
    <row r="87" spans="1:8" x14ac:dyDescent="0.35">
      <c r="A87">
        <f t="shared" si="9"/>
        <v>24</v>
      </c>
      <c r="B87">
        <f t="shared" si="5"/>
        <v>4</v>
      </c>
      <c r="C87">
        <v>0</v>
      </c>
      <c r="D87">
        <f ca="1">_xll.VoseBernoulli(0.098)</f>
        <v>0</v>
      </c>
      <c r="E87">
        <f ca="1">IF(D87=0,_xll.VoseNormal($C$15,($C$15*$B$8)),0)</f>
        <v>39521.99993061681</v>
      </c>
      <c r="F87" s="5">
        <f t="shared" si="6"/>
        <v>0</v>
      </c>
      <c r="G87" s="5">
        <f t="shared" ca="1" si="7"/>
        <v>-3161.759994449345</v>
      </c>
      <c r="H87">
        <f t="shared" ca="1" si="8"/>
        <v>23107.589814571747</v>
      </c>
    </row>
    <row r="88" spans="1:8" x14ac:dyDescent="0.35">
      <c r="A88">
        <f t="shared" si="9"/>
        <v>25</v>
      </c>
      <c r="B88">
        <f t="shared" si="5"/>
        <v>5</v>
      </c>
      <c r="C88">
        <v>0</v>
      </c>
      <c r="D88">
        <f ca="1">_xll.VoseBernoulli(0.098)</f>
        <v>0</v>
      </c>
      <c r="E88">
        <f ca="1">IF(D88=0,_xll.VoseNormal($C$15,($C$15*$B$8)),0)</f>
        <v>33611.3330875217</v>
      </c>
      <c r="F88" s="5">
        <f t="shared" si="6"/>
        <v>0</v>
      </c>
      <c r="G88" s="5">
        <f t="shared" ca="1" si="7"/>
        <v>-2688.906647001736</v>
      </c>
      <c r="H88">
        <f t="shared" ca="1" si="8"/>
        <v>17546.21520633392</v>
      </c>
    </row>
    <row r="89" spans="1:8" x14ac:dyDescent="0.35">
      <c r="A89">
        <f t="shared" si="9"/>
        <v>26</v>
      </c>
      <c r="B89">
        <f t="shared" si="5"/>
        <v>6</v>
      </c>
      <c r="C89">
        <v>0</v>
      </c>
      <c r="D89">
        <f ca="1">_xll.VoseBernoulli(0.098)</f>
        <v>0</v>
      </c>
      <c r="E89">
        <f ca="1">IF(D89=0,_xll.VoseNormal($C$15,($C$15*$B$8)),0)</f>
        <v>49427.250969519293</v>
      </c>
      <c r="F89" s="5">
        <f t="shared" si="6"/>
        <v>0</v>
      </c>
      <c r="G89" s="5">
        <f t="shared" ca="1" si="7"/>
        <v>-3954.1800775615434</v>
      </c>
      <c r="H89">
        <f t="shared" ca="1" si="8"/>
        <v>23038.072889368341</v>
      </c>
    </row>
    <row r="90" spans="1:8" x14ac:dyDescent="0.35">
      <c r="A90">
        <f t="shared" si="9"/>
        <v>27</v>
      </c>
      <c r="B90">
        <f t="shared" si="5"/>
        <v>7</v>
      </c>
      <c r="C90">
        <v>0</v>
      </c>
      <c r="D90">
        <f ca="1">_xll.VoseBernoulli(0.098)</f>
        <v>0</v>
      </c>
      <c r="E90">
        <f ca="1">IF(D90=0,_xll.VoseNormal($C$15,($C$15*$B$8)),0)</f>
        <v>53636.411814509403</v>
      </c>
      <c r="F90" s="5">
        <f t="shared" si="6"/>
        <v>0</v>
      </c>
      <c r="G90" s="5">
        <f t="shared" ca="1" si="7"/>
        <v>-4290.9129451607523</v>
      </c>
      <c r="H90">
        <f t="shared" ca="1" si="8"/>
        <v>22321.397693957424</v>
      </c>
    </row>
    <row r="91" spans="1:8" x14ac:dyDescent="0.35">
      <c r="A91">
        <f t="shared" si="9"/>
        <v>28</v>
      </c>
      <c r="B91">
        <f t="shared" si="5"/>
        <v>8</v>
      </c>
      <c r="C91">
        <v>0</v>
      </c>
      <c r="D91">
        <f ca="1">_xll.VoseBernoulli(0.098)</f>
        <v>0</v>
      </c>
      <c r="E91">
        <f ca="1">IF(D91=0,_xll.VoseNormal($C$15,($C$15*$B$8)),0)</f>
        <v>34987.419507265971</v>
      </c>
      <c r="F91" s="5">
        <f t="shared" si="6"/>
        <v>0</v>
      </c>
      <c r="G91" s="5">
        <f t="shared" ca="1" si="7"/>
        <v>-2798.993560581278</v>
      </c>
      <c r="H91">
        <f t="shared" ca="1" si="8"/>
        <v>13000.365374921894</v>
      </c>
    </row>
    <row r="92" spans="1:8" x14ac:dyDescent="0.35">
      <c r="A92">
        <f t="shared" si="9"/>
        <v>29</v>
      </c>
      <c r="B92">
        <f t="shared" si="5"/>
        <v>9</v>
      </c>
      <c r="C92">
        <v>0</v>
      </c>
      <c r="D92">
        <f ca="1">_xll.VoseBernoulli(0.098)</f>
        <v>0</v>
      </c>
      <c r="E92">
        <f ca="1">IF(D92=0,_xll.VoseNormal($C$15,($C$15*$B$8)),0)</f>
        <v>41729.982499636688</v>
      </c>
      <c r="F92" s="5">
        <f t="shared" si="6"/>
        <v>0</v>
      </c>
      <c r="G92" s="5">
        <f t="shared" ca="1" si="7"/>
        <v>-3338.3985999709353</v>
      </c>
      <c r="H92">
        <f t="shared" ca="1" si="8"/>
        <v>13844.390029140875</v>
      </c>
    </row>
    <row r="93" spans="1:8" x14ac:dyDescent="0.35">
      <c r="A93">
        <f t="shared" si="9"/>
        <v>30</v>
      </c>
      <c r="B93">
        <f t="shared" si="5"/>
        <v>10</v>
      </c>
      <c r="C93">
        <v>0</v>
      </c>
      <c r="D93">
        <f ca="1">_xll.VoseBernoulli(0.098)</f>
        <v>1</v>
      </c>
      <c r="E93">
        <f ca="1">IF(D93=0,_xll.VoseNormal($C$15,($C$15*$B$8)),0)</f>
        <v>0</v>
      </c>
      <c r="F93" s="5">
        <f t="shared" si="6"/>
        <v>0</v>
      </c>
      <c r="G93" s="5">
        <f t="shared" ca="1" si="7"/>
        <v>0</v>
      </c>
      <c r="H93">
        <f t="shared" ca="1" si="8"/>
        <v>0</v>
      </c>
    </row>
    <row r="94" spans="1:8" x14ac:dyDescent="0.35">
      <c r="A94">
        <f t="shared" si="9"/>
        <v>31</v>
      </c>
      <c r="B94">
        <f t="shared" si="5"/>
        <v>11</v>
      </c>
      <c r="C94">
        <v>0</v>
      </c>
      <c r="D94">
        <f ca="1">_xll.VoseBernoulli(0.098)</f>
        <v>0</v>
      </c>
      <c r="E94">
        <f ca="1">IF(D94=0,_xll.VoseNormal($C$15,($C$15*$B$8)),0)</f>
        <v>55564.859828876521</v>
      </c>
      <c r="F94" s="5">
        <f t="shared" si="6"/>
        <v>0</v>
      </c>
      <c r="G94" s="5">
        <f t="shared" ca="1" si="7"/>
        <v>-4445.1887863101219</v>
      </c>
      <c r="H94">
        <f t="shared" ca="1" si="8"/>
        <v>14695.683874131053</v>
      </c>
    </row>
    <row r="95" spans="1:8" x14ac:dyDescent="0.35">
      <c r="A95">
        <f t="shared" si="9"/>
        <v>32</v>
      </c>
      <c r="B95">
        <f t="shared" si="5"/>
        <v>12</v>
      </c>
      <c r="C95">
        <v>0</v>
      </c>
      <c r="D95">
        <f ca="1">_xll.VoseBernoulli(0.098)</f>
        <v>0</v>
      </c>
      <c r="E95">
        <f ca="1">IF(D95=0,_xll.VoseNormal($C$15,($C$15*$B$8)),0)</f>
        <v>33550.065897970489</v>
      </c>
      <c r="F95" s="5">
        <f t="shared" si="6"/>
        <v>0</v>
      </c>
      <c r="G95" s="5">
        <f t="shared" ca="1" si="7"/>
        <v>-2684.0052718376392</v>
      </c>
      <c r="H95">
        <f t="shared" ca="1" si="8"/>
        <v>7922.5489800706619</v>
      </c>
    </row>
    <row r="96" spans="1:8" x14ac:dyDescent="0.35">
      <c r="A96">
        <f t="shared" si="9"/>
        <v>33</v>
      </c>
      <c r="B96">
        <f t="shared" si="5"/>
        <v>13</v>
      </c>
      <c r="C96">
        <v>0</v>
      </c>
      <c r="D96">
        <f ca="1">_xll.VoseBernoulli(0.098)</f>
        <v>0</v>
      </c>
      <c r="E96">
        <f ca="1">IF(D96=0,_xll.VoseNormal($C$15,($C$15*$B$8)),0)</f>
        <v>38865.217856441115</v>
      </c>
      <c r="F96" s="5">
        <f t="shared" si="6"/>
        <v>0</v>
      </c>
      <c r="G96" s="5">
        <f t="shared" ca="1" si="7"/>
        <v>-3109.2174285152892</v>
      </c>
      <c r="H96">
        <f t="shared" ca="1" si="8"/>
        <v>8194.3524403510983</v>
      </c>
    </row>
    <row r="97" spans="1:8" x14ac:dyDescent="0.35">
      <c r="A97">
        <f t="shared" si="9"/>
        <v>34</v>
      </c>
      <c r="B97">
        <f t="shared" si="5"/>
        <v>14</v>
      </c>
      <c r="C97">
        <v>0</v>
      </c>
      <c r="D97">
        <f ca="1">_xll.VoseBernoulli(0.098)</f>
        <v>0</v>
      </c>
      <c r="E97">
        <f ca="1">IF(D97=0,_xll.VoseNormal($C$15,($C$15*$B$8)),0)</f>
        <v>50293.968318221087</v>
      </c>
      <c r="F97" s="5">
        <f t="shared" si="6"/>
        <v>0</v>
      </c>
      <c r="G97" s="5">
        <f t="shared" ca="1" si="7"/>
        <v>-4023.5174654576872</v>
      </c>
      <c r="H97">
        <f t="shared" ca="1" si="8"/>
        <v>9467.850983145805</v>
      </c>
    </row>
    <row r="98" spans="1:8" x14ac:dyDescent="0.35">
      <c r="A98">
        <f t="shared" si="9"/>
        <v>35</v>
      </c>
      <c r="B98">
        <f t="shared" si="5"/>
        <v>15</v>
      </c>
      <c r="C98">
        <v>0</v>
      </c>
      <c r="D98">
        <f ca="1">_xll.VoseBernoulli(0.098)</f>
        <v>0</v>
      </c>
      <c r="E98">
        <f ca="1">IF(D98=0,_xll.VoseNormal($C$15,($C$15*$B$8)),0)</f>
        <v>49591.110276200598</v>
      </c>
      <c r="F98" s="5">
        <f t="shared" si="6"/>
        <v>0</v>
      </c>
      <c r="G98" s="5">
        <f t="shared" ca="1" si="7"/>
        <v>-3967.2888220960481</v>
      </c>
      <c r="H98">
        <f t="shared" ca="1" si="8"/>
        <v>8335.3016042502659</v>
      </c>
    </row>
    <row r="99" spans="1:8" x14ac:dyDescent="0.35">
      <c r="A99">
        <f t="shared" si="9"/>
        <v>36</v>
      </c>
      <c r="B99">
        <f t="shared" si="5"/>
        <v>16</v>
      </c>
      <c r="C99">
        <v>0</v>
      </c>
      <c r="D99">
        <f ca="1">_xll.VoseBernoulli(0.098)</f>
        <v>0</v>
      </c>
      <c r="E99">
        <f ca="1">IF(D99=0,_xll.VoseNormal($C$15,($C$15*$B$8)),0)</f>
        <v>44915.241760548946</v>
      </c>
      <c r="F99" s="5">
        <f t="shared" si="6"/>
        <v>0</v>
      </c>
      <c r="G99" s="5">
        <f t="shared" ca="1" si="7"/>
        <v>-3593.2193408439157</v>
      </c>
      <c r="H99">
        <f t="shared" ca="1" si="8"/>
        <v>6740.516967817437</v>
      </c>
    </row>
    <row r="100" spans="1:8" x14ac:dyDescent="0.35">
      <c r="A100">
        <f t="shared" si="9"/>
        <v>37</v>
      </c>
      <c r="B100">
        <f t="shared" si="5"/>
        <v>17</v>
      </c>
      <c r="C100">
        <v>0</v>
      </c>
      <c r="D100">
        <f ca="1">_xll.VoseBernoulli(0.098)</f>
        <v>0</v>
      </c>
      <c r="E100">
        <f ca="1">IF(D100=0,_xll.VoseNormal($C$15,($C$15*$B$8)),0)</f>
        <v>34964.287003621968</v>
      </c>
      <c r="F100" s="5">
        <f t="shared" si="6"/>
        <v>0</v>
      </c>
      <c r="G100" s="5">
        <f t="shared" ca="1" si="7"/>
        <v>-2797.1429602897574</v>
      </c>
      <c r="H100">
        <f t="shared" ca="1" si="8"/>
        <v>4684.9624938327097</v>
      </c>
    </row>
    <row r="101" spans="1:8" x14ac:dyDescent="0.35">
      <c r="A101">
        <f t="shared" si="9"/>
        <v>38</v>
      </c>
      <c r="B101">
        <f t="shared" si="5"/>
        <v>18</v>
      </c>
      <c r="C101">
        <v>0</v>
      </c>
      <c r="D101">
        <f ca="1">_xll.VoseBernoulli(0.098)</f>
        <v>0</v>
      </c>
      <c r="E101">
        <f ca="1">IF(D101=0,_xll.VoseNormal($C$15,($C$15*$B$8)),0)</f>
        <v>24983.59740165724</v>
      </c>
      <c r="F101" s="5">
        <f t="shared" si="6"/>
        <v>0</v>
      </c>
      <c r="G101" s="5">
        <f t="shared" ca="1" si="7"/>
        <v>-1998.6877921325793</v>
      </c>
      <c r="H101">
        <f t="shared" ca="1" si="8"/>
        <v>2988.9482245038325</v>
      </c>
    </row>
    <row r="102" spans="1:8" x14ac:dyDescent="0.35">
      <c r="A102">
        <f t="shared" si="9"/>
        <v>39</v>
      </c>
      <c r="B102">
        <f t="shared" si="5"/>
        <v>19</v>
      </c>
      <c r="C102">
        <v>0</v>
      </c>
      <c r="D102">
        <f ca="1">_xll.VoseBernoulli(0.098)</f>
        <v>0</v>
      </c>
      <c r="E102">
        <f ca="1">IF(D102=0,_xll.VoseNormal($C$15,($C$15*$B$8)),0)</f>
        <v>69139.613439356966</v>
      </c>
      <c r="F102" s="5">
        <f t="shared" si="6"/>
        <v>0</v>
      </c>
      <c r="G102" s="5">
        <f t="shared" ca="1" si="7"/>
        <v>-5531.1690751485576</v>
      </c>
      <c r="H102">
        <f t="shared" ca="1" si="8"/>
        <v>7385.3714581387158</v>
      </c>
    </row>
    <row r="103" spans="1:8" x14ac:dyDescent="0.35">
      <c r="A103">
        <f t="shared" si="9"/>
        <v>40</v>
      </c>
      <c r="B103">
        <f t="shared" si="5"/>
        <v>20</v>
      </c>
      <c r="C103">
        <v>0</v>
      </c>
      <c r="D103">
        <f ca="1">_xll.VoseBernoulli(0.098)</f>
        <v>0</v>
      </c>
      <c r="E103">
        <f ca="1">IF(D103=0,_xll.VoseNormal($C$15,($C$15*$B$8)),0)</f>
        <v>48837.875375517768</v>
      </c>
      <c r="F103" s="5">
        <f t="shared" si="6"/>
        <v>0</v>
      </c>
      <c r="G103" s="5">
        <f t="shared" ca="1" si="7"/>
        <v>-3907.0300300414215</v>
      </c>
      <c r="H103">
        <f t="shared" ca="1" si="8"/>
        <v>4657.8353893062331</v>
      </c>
    </row>
    <row r="104" spans="1:8" x14ac:dyDescent="0.35">
      <c r="A104">
        <f t="shared" si="9"/>
        <v>41</v>
      </c>
      <c r="B104">
        <f t="shared" si="5"/>
        <v>21</v>
      </c>
      <c r="C104">
        <v>0</v>
      </c>
      <c r="D104">
        <f ca="1">_xll.VoseBernoulli(0.098)</f>
        <v>0</v>
      </c>
      <c r="E104">
        <f ca="1">IF(D104=0,_xll.VoseNormal($C$15,($C$15*$B$8)),0)</f>
        <v>42892.476356933606</v>
      </c>
      <c r="F104" s="5">
        <f t="shared" si="6"/>
        <v>0</v>
      </c>
      <c r="G104" s="5">
        <f t="shared" ca="1" si="7"/>
        <v>-3431.3981085546884</v>
      </c>
      <c r="H104">
        <f t="shared" ca="1" si="8"/>
        <v>3652.5020791119246</v>
      </c>
    </row>
    <row r="105" spans="1:8" x14ac:dyDescent="0.35">
      <c r="A105">
        <f t="shared" si="9"/>
        <v>42</v>
      </c>
      <c r="B105">
        <f t="shared" si="5"/>
        <v>22</v>
      </c>
      <c r="C105">
        <v>0</v>
      </c>
      <c r="D105">
        <f ca="1">_xll.VoseBernoulli(0.098)</f>
        <v>0</v>
      </c>
      <c r="E105">
        <f ca="1">IF(D105=0,_xll.VoseNormal($C$15,($C$15*$B$8)),0)</f>
        <v>51734.006249482387</v>
      </c>
      <c r="F105" s="5">
        <f t="shared" si="6"/>
        <v>0</v>
      </c>
      <c r="G105" s="5">
        <f t="shared" ca="1" si="7"/>
        <v>-4138.7204999585911</v>
      </c>
      <c r="H105">
        <f t="shared" ca="1" si="8"/>
        <v>3933.3938988712644</v>
      </c>
    </row>
    <row r="106" spans="1:8" x14ac:dyDescent="0.35">
      <c r="A106">
        <f t="shared" si="9"/>
        <v>43</v>
      </c>
      <c r="B106">
        <f t="shared" si="5"/>
        <v>23</v>
      </c>
      <c r="C106">
        <v>0</v>
      </c>
      <c r="D106">
        <f ca="1">_xll.VoseBernoulli(0.098)</f>
        <v>0</v>
      </c>
      <c r="E106">
        <f ca="1">IF(D106=0,_xll.VoseNormal($C$15,($C$15*$B$8)),0)</f>
        <v>27574.420132992098</v>
      </c>
      <c r="F106" s="5">
        <f t="shared" si="6"/>
        <v>0</v>
      </c>
      <c r="G106" s="5">
        <f t="shared" ca="1" si="7"/>
        <v>-2205.953610639368</v>
      </c>
      <c r="H106">
        <f t="shared" ca="1" si="8"/>
        <v>1871.8872849213951</v>
      </c>
    </row>
    <row r="107" spans="1:8" x14ac:dyDescent="0.35">
      <c r="A107">
        <f t="shared" si="9"/>
        <v>44</v>
      </c>
      <c r="B107">
        <f t="shared" si="5"/>
        <v>24</v>
      </c>
      <c r="C107">
        <v>0</v>
      </c>
      <c r="D107">
        <f ca="1">_xll.VoseBernoulli(0.098)</f>
        <v>0</v>
      </c>
      <c r="E107">
        <f ca="1">IF(D107=0,_xll.VoseNormal($C$15,($C$15*$B$8)),0)</f>
        <v>44344.695534655904</v>
      </c>
      <c r="F107" s="5">
        <f t="shared" si="6"/>
        <v>0</v>
      </c>
      <c r="G107" s="5">
        <f t="shared" ca="1" si="7"/>
        <v>-3547.5756427724723</v>
      </c>
      <c r="H107">
        <f t="shared" ca="1" si="8"/>
        <v>2687.8000686312207</v>
      </c>
    </row>
    <row r="108" spans="1:8" x14ac:dyDescent="0.35">
      <c r="A108">
        <f t="shared" si="9"/>
        <v>45</v>
      </c>
      <c r="B108">
        <f t="shared" si="5"/>
        <v>25</v>
      </c>
      <c r="C108">
        <v>0</v>
      </c>
      <c r="D108">
        <f ca="1">_xll.VoseBernoulli(0.098)</f>
        <v>0</v>
      </c>
      <c r="E108">
        <f ca="1">IF(D108=0,_xll.VoseNormal($C$15,($C$15*$B$8)),0)</f>
        <v>40855.893606457023</v>
      </c>
      <c r="F108" s="5">
        <f t="shared" si="6"/>
        <v>0</v>
      </c>
      <c r="G108" s="5">
        <f t="shared" ca="1" si="7"/>
        <v>-3268.4714885165617</v>
      </c>
      <c r="H108">
        <f t="shared" ca="1" si="8"/>
        <v>2211.0164537525707</v>
      </c>
    </row>
    <row r="109" spans="1:8" x14ac:dyDescent="0.35">
      <c r="A109">
        <f t="shared" si="9"/>
        <v>46</v>
      </c>
      <c r="B109">
        <f t="shared" si="5"/>
        <v>26</v>
      </c>
      <c r="C109">
        <v>0</v>
      </c>
      <c r="D109">
        <f ca="1">_xll.VoseBernoulli(0.098)</f>
        <v>0</v>
      </c>
      <c r="E109">
        <f ca="1">IF(D109=0,_xll.VoseNormal($C$15,($C$15*$B$8)),0)</f>
        <v>43186.725160451962</v>
      </c>
      <c r="F109" s="5">
        <f t="shared" si="6"/>
        <v>0</v>
      </c>
      <c r="G109" s="5">
        <f t="shared" ca="1" si="7"/>
        <v>-3454.9380128361572</v>
      </c>
      <c r="H109">
        <f t="shared" ca="1" si="8"/>
        <v>2086.7456207616924</v>
      </c>
    </row>
    <row r="110" spans="1:8" x14ac:dyDescent="0.35">
      <c r="A110">
        <f t="shared" si="9"/>
        <v>47</v>
      </c>
      <c r="B110">
        <f t="shared" si="5"/>
        <v>27</v>
      </c>
      <c r="C110">
        <v>0</v>
      </c>
      <c r="D110">
        <f ca="1">_xll.VoseBernoulli(0.098)</f>
        <v>0</v>
      </c>
      <c r="E110">
        <f ca="1">IF(D110=0,_xll.VoseNormal($C$15,($C$15*$B$8)),0)</f>
        <v>42178.672091684828</v>
      </c>
      <c r="F110" s="5">
        <f t="shared" si="6"/>
        <v>0</v>
      </c>
      <c r="G110" s="5">
        <f t="shared" ca="1" si="7"/>
        <v>-3374.2937673347865</v>
      </c>
      <c r="H110">
        <f t="shared" ca="1" si="8"/>
        <v>1819.676213124098</v>
      </c>
    </row>
    <row r="111" spans="1:8" x14ac:dyDescent="0.35">
      <c r="A111">
        <f t="shared" si="9"/>
        <v>48</v>
      </c>
      <c r="B111">
        <f t="shared" si="5"/>
        <v>28</v>
      </c>
      <c r="C111">
        <v>0</v>
      </c>
      <c r="D111">
        <f ca="1">_xll.VoseBernoulli(0.098)</f>
        <v>0</v>
      </c>
      <c r="E111">
        <f ca="1">IF(D111=0,_xll.VoseNormal($C$15,($C$15*$B$8)),0)</f>
        <v>63320.873760703784</v>
      </c>
      <c r="F111" s="5">
        <f t="shared" si="6"/>
        <v>0</v>
      </c>
      <c r="G111" s="5">
        <f t="shared" ca="1" si="7"/>
        <v>-5065.6699008563028</v>
      </c>
      <c r="H111">
        <f t="shared" ca="1" si="8"/>
        <v>2439.1027261979525</v>
      </c>
    </row>
    <row r="112" spans="1:8" x14ac:dyDescent="0.35">
      <c r="A112">
        <f t="shared" si="9"/>
        <v>49</v>
      </c>
      <c r="B112">
        <f t="shared" si="5"/>
        <v>29</v>
      </c>
      <c r="C112">
        <v>0</v>
      </c>
      <c r="D112">
        <f ca="1">_xll.VoseBernoulli(0.098)</f>
        <v>1</v>
      </c>
      <c r="E112">
        <f ca="1">IF(D112=0,_xll.VoseNormal($C$15,($C$15*$B$8)),0)</f>
        <v>0</v>
      </c>
      <c r="F112" s="5">
        <f t="shared" si="6"/>
        <v>0</v>
      </c>
      <c r="G112" s="5">
        <f t="shared" ca="1" si="7"/>
        <v>0</v>
      </c>
      <c r="H112">
        <f t="shared" ca="1" si="8"/>
        <v>0</v>
      </c>
    </row>
    <row r="113" spans="1:8" x14ac:dyDescent="0.35">
      <c r="A113">
        <f t="shared" si="9"/>
        <v>50</v>
      </c>
      <c r="B113">
        <f t="shared" si="5"/>
        <v>30</v>
      </c>
      <c r="C113">
        <v>0</v>
      </c>
      <c r="D113">
        <f ca="1">_xll.VoseBernoulli(0.098)</f>
        <v>1</v>
      </c>
      <c r="E113">
        <f ca="1">IF(D113=0,_xll.VoseNormal($C$15,($C$15*$B$8)),0)</f>
        <v>0</v>
      </c>
      <c r="F113" s="5">
        <f t="shared" si="6"/>
        <v>0</v>
      </c>
      <c r="G113" s="5">
        <f t="shared" ca="1" si="7"/>
        <v>0</v>
      </c>
      <c r="H113">
        <f t="shared" ca="1" si="8"/>
        <v>0</v>
      </c>
    </row>
    <row r="114" spans="1:8" x14ac:dyDescent="0.35">
      <c r="A114">
        <f t="shared" si="9"/>
        <v>51</v>
      </c>
      <c r="B114">
        <f t="shared" si="5"/>
        <v>31</v>
      </c>
      <c r="C114">
        <v>0</v>
      </c>
      <c r="D114">
        <f ca="1">_xll.VoseBernoulli(0.098)</f>
        <v>0</v>
      </c>
      <c r="E114">
        <f ca="1">IF(D114=0,_xll.VoseNormal($C$15,($C$15*$B$8)),0)</f>
        <v>37258.024535940349</v>
      </c>
      <c r="F114" s="5">
        <f t="shared" si="6"/>
        <v>0</v>
      </c>
      <c r="G114" s="5">
        <f t="shared" ca="1" si="7"/>
        <v>-2980.6419628752278</v>
      </c>
      <c r="H114">
        <f t="shared" ca="1" si="8"/>
        <v>1021.5248806487018</v>
      </c>
    </row>
    <row r="115" spans="1:8" x14ac:dyDescent="0.35">
      <c r="A115">
        <f t="shared" si="9"/>
        <v>52</v>
      </c>
      <c r="B115">
        <f t="shared" si="5"/>
        <v>32</v>
      </c>
      <c r="C115">
        <v>0</v>
      </c>
      <c r="D115">
        <f ca="1">_xll.VoseBernoulli(0.098)</f>
        <v>1</v>
      </c>
      <c r="E115">
        <f ca="1">IF(D115=0,_xll.VoseNormal($C$15,($C$15*$B$8)),0)</f>
        <v>0</v>
      </c>
      <c r="F115" s="5">
        <f t="shared" si="6"/>
        <v>0</v>
      </c>
      <c r="G115" s="5">
        <f t="shared" ca="1" si="7"/>
        <v>0</v>
      </c>
      <c r="H115">
        <f t="shared" ca="1" si="8"/>
        <v>0</v>
      </c>
    </row>
    <row r="116" spans="1:8" x14ac:dyDescent="0.35">
      <c r="A116">
        <f t="shared" si="9"/>
        <v>53</v>
      </c>
      <c r="B116">
        <f t="shared" si="5"/>
        <v>33</v>
      </c>
      <c r="C116">
        <v>0</v>
      </c>
      <c r="D116">
        <f ca="1">_xll.VoseBernoulli(0.098)</f>
        <v>1</v>
      </c>
      <c r="E116">
        <f ca="1">IF(D116=0,_xll.VoseNormal($C$15,($C$15*$B$8)),0)</f>
        <v>0</v>
      </c>
      <c r="F116" s="5">
        <f t="shared" si="6"/>
        <v>0</v>
      </c>
      <c r="G116" s="5">
        <f t="shared" ca="1" si="7"/>
        <v>0</v>
      </c>
      <c r="H116">
        <f t="shared" ca="1" si="8"/>
        <v>0</v>
      </c>
    </row>
    <row r="117" spans="1:8" x14ac:dyDescent="0.35">
      <c r="A117">
        <f t="shared" si="9"/>
        <v>54</v>
      </c>
      <c r="B117">
        <f t="shared" si="5"/>
        <v>34</v>
      </c>
      <c r="C117">
        <v>0</v>
      </c>
      <c r="D117">
        <f ca="1">_xll.VoseBernoulli(0.098)</f>
        <v>0</v>
      </c>
      <c r="E117">
        <f ca="1">IF(D117=0,_xll.VoseNormal($C$15,($C$15*$B$8)),0)</f>
        <v>38763.787908757731</v>
      </c>
      <c r="F117" s="5">
        <f t="shared" si="6"/>
        <v>0</v>
      </c>
      <c r="G117" s="5">
        <f t="shared" ca="1" si="7"/>
        <v>-3101.1030327006188</v>
      </c>
      <c r="H117">
        <f t="shared" ca="1" si="8"/>
        <v>756.48664478235935</v>
      </c>
    </row>
    <row r="118" spans="1:8" x14ac:dyDescent="0.35">
      <c r="A118">
        <f t="shared" si="9"/>
        <v>55</v>
      </c>
      <c r="B118">
        <f t="shared" si="5"/>
        <v>35</v>
      </c>
      <c r="C118">
        <v>0</v>
      </c>
      <c r="D118">
        <f ca="1">_xll.VoseBernoulli(0.098)</f>
        <v>0</v>
      </c>
      <c r="E118">
        <f ca="1">IF(D118=0,_xll.VoseNormal($C$16,($C$16*$B$8)),0)</f>
        <v>53393.083927824679</v>
      </c>
      <c r="F118" s="5">
        <f t="shared" si="6"/>
        <v>0</v>
      </c>
      <c r="G118" s="5">
        <f t="shared" ca="1" si="7"/>
        <v>-4271.4467142259746</v>
      </c>
      <c r="H118">
        <f t="shared" ca="1" si="8"/>
        <v>930.34074118662556</v>
      </c>
    </row>
    <row r="119" spans="1:8" x14ac:dyDescent="0.35">
      <c r="A119">
        <f t="shared" si="9"/>
        <v>56</v>
      </c>
      <c r="B119">
        <f t="shared" si="5"/>
        <v>36</v>
      </c>
      <c r="C119">
        <v>0</v>
      </c>
      <c r="D119">
        <f ca="1">_xll.VoseBernoulli(0.098)</f>
        <v>0</v>
      </c>
      <c r="E119">
        <f ca="1">IF(D119=0,_xll.VoseNormal($C$16,($C$16*$B$8)),0)</f>
        <v>69200.506964468848</v>
      </c>
      <c r="F119" s="5">
        <f t="shared" si="6"/>
        <v>0</v>
      </c>
      <c r="G119" s="5">
        <f t="shared" ca="1" si="7"/>
        <v>-5536.0405571575084</v>
      </c>
      <c r="H119">
        <f t="shared" ca="1" si="8"/>
        <v>1076.5849078285621</v>
      </c>
    </row>
    <row r="120" spans="1:8" x14ac:dyDescent="0.35">
      <c r="A120">
        <f t="shared" si="9"/>
        <v>57</v>
      </c>
      <c r="B120">
        <f t="shared" si="5"/>
        <v>37</v>
      </c>
      <c r="C120">
        <v>0</v>
      </c>
      <c r="D120">
        <f ca="1">_xll.VoseBernoulli(0.098)</f>
        <v>0</v>
      </c>
      <c r="E120">
        <f ca="1">IF(D120=0,_xll.VoseNormal($C$16,($C$16*$B$8)),0)</f>
        <v>55839.208435548731</v>
      </c>
      <c r="F120" s="5">
        <f t="shared" si="6"/>
        <v>0</v>
      </c>
      <c r="G120" s="5">
        <f t="shared" ca="1" si="7"/>
        <v>-4467.1366748438986</v>
      </c>
      <c r="H120">
        <f t="shared" ca="1" si="8"/>
        <v>775.64007868251099</v>
      </c>
    </row>
    <row r="121" spans="1:8" x14ac:dyDescent="0.35">
      <c r="A121">
        <f t="shared" si="9"/>
        <v>58</v>
      </c>
      <c r="B121">
        <f t="shared" si="5"/>
        <v>38</v>
      </c>
      <c r="C121">
        <v>0</v>
      </c>
      <c r="D121">
        <f ca="1">_xll.VoseBernoulli(0.098)</f>
        <v>0</v>
      </c>
      <c r="E121">
        <f ca="1">IF(D121=0,_xll.VoseNormal($C$16,($C$16*$B$8)),0)</f>
        <v>67051.04756522231</v>
      </c>
      <c r="F121" s="5">
        <f t="shared" si="6"/>
        <v>0</v>
      </c>
      <c r="G121" s="5">
        <f t="shared" ca="1" si="7"/>
        <v>-5364.0838052177851</v>
      </c>
      <c r="H121">
        <f t="shared" ca="1" si="8"/>
        <v>831.58861184914508</v>
      </c>
    </row>
    <row r="122" spans="1:8" x14ac:dyDescent="0.35">
      <c r="A122">
        <f t="shared" si="9"/>
        <v>59</v>
      </c>
      <c r="B122">
        <f t="shared" si="5"/>
        <v>39</v>
      </c>
      <c r="C122">
        <v>0</v>
      </c>
      <c r="D122">
        <f ca="1">_xll.VoseBernoulli(0.098)</f>
        <v>0</v>
      </c>
      <c r="E122">
        <f ca="1">IF(D122=0,_xll.VoseNormal($C$16,($C$16*$B$8)),0)</f>
        <v>50607.27762915122</v>
      </c>
      <c r="F122" s="5">
        <f t="shared" si="6"/>
        <v>0</v>
      </c>
      <c r="G122" s="5">
        <f t="shared" ca="1" si="7"/>
        <v>-4048.5822103320975</v>
      </c>
      <c r="H122">
        <f t="shared" ca="1" si="8"/>
        <v>560.39973169261089</v>
      </c>
    </row>
    <row r="123" spans="1:8" x14ac:dyDescent="0.35">
      <c r="A123">
        <f t="shared" si="9"/>
        <v>60</v>
      </c>
      <c r="B123">
        <f t="shared" si="5"/>
        <v>40</v>
      </c>
      <c r="C123">
        <v>0</v>
      </c>
      <c r="D123">
        <f ca="1">_xll.VoseBernoulli(0.098)</f>
        <v>1</v>
      </c>
      <c r="E123">
        <f ca="1">IF(D123=0,_xll.VoseNormal($C$16,($C$16*$B$8)),0)</f>
        <v>0</v>
      </c>
      <c r="F123" s="5">
        <f t="shared" si="6"/>
        <v>0</v>
      </c>
      <c r="G123" s="5">
        <f t="shared" ca="1" si="7"/>
        <v>0</v>
      </c>
      <c r="H123">
        <f t="shared" ca="1" si="8"/>
        <v>0</v>
      </c>
    </row>
    <row r="124" spans="1:8" x14ac:dyDescent="0.35">
      <c r="A124">
        <f t="shared" si="9"/>
        <v>61</v>
      </c>
      <c r="B124">
        <f t="shared" si="5"/>
        <v>41</v>
      </c>
      <c r="C124">
        <v>0</v>
      </c>
      <c r="D124">
        <f ca="1">_xll.VoseBernoulli(0.098)</f>
        <v>0</v>
      </c>
      <c r="E124">
        <f ca="1">IF(D124=0,_xll.VoseNormal($C$16,($C$16*$B$8)),0)</f>
        <v>71141.151188788092</v>
      </c>
      <c r="F124" s="5">
        <f t="shared" si="6"/>
        <v>0</v>
      </c>
      <c r="G124" s="5">
        <f t="shared" ca="1" si="7"/>
        <v>-5691.2920951030474</v>
      </c>
      <c r="H124">
        <f t="shared" ca="1" si="8"/>
        <v>628.01466673165453</v>
      </c>
    </row>
    <row r="125" spans="1:8" x14ac:dyDescent="0.35">
      <c r="A125">
        <f t="shared" si="9"/>
        <v>62</v>
      </c>
      <c r="B125">
        <f t="shared" si="5"/>
        <v>42</v>
      </c>
      <c r="C125">
        <v>0</v>
      </c>
      <c r="D125">
        <f ca="1">_xll.VoseBernoulli(0.098)</f>
        <v>0</v>
      </c>
      <c r="E125">
        <f ca="1">IF(D125=0,_xll.VoseNormal($C$16,($C$16*$B$8)),0)</f>
        <v>81300.108512919367</v>
      </c>
      <c r="F125" s="5">
        <f t="shared" si="6"/>
        <v>0</v>
      </c>
      <c r="G125" s="5">
        <f t="shared" ca="1" si="7"/>
        <v>-6504.0086810335497</v>
      </c>
      <c r="H125">
        <f t="shared" ca="1" si="8"/>
        <v>640.79925838332019</v>
      </c>
    </row>
    <row r="126" spans="1:8" x14ac:dyDescent="0.35">
      <c r="A126">
        <f t="shared" si="9"/>
        <v>63</v>
      </c>
      <c r="B126">
        <f t="shared" si="5"/>
        <v>43</v>
      </c>
      <c r="C126">
        <v>0</v>
      </c>
      <c r="D126">
        <f ca="1">_xll.VoseBernoulli(0.098)</f>
        <v>0</v>
      </c>
      <c r="E126">
        <f ca="1">IF(D126=0,_xll.VoseNormal($C$16,($C$16*$B$8)),0)</f>
        <v>82031.583647176187</v>
      </c>
      <c r="F126" s="5">
        <f t="shared" si="6"/>
        <v>0</v>
      </c>
      <c r="G126" s="5">
        <f t="shared" ca="1" si="7"/>
        <v>-6562.5266917740955</v>
      </c>
      <c r="H126">
        <f t="shared" ca="1" si="8"/>
        <v>577.28988539469901</v>
      </c>
    </row>
    <row r="127" spans="1:8" x14ac:dyDescent="0.35">
      <c r="A127">
        <f t="shared" si="9"/>
        <v>64</v>
      </c>
      <c r="B127">
        <f t="shared" si="5"/>
        <v>44</v>
      </c>
      <c r="C127">
        <v>0</v>
      </c>
      <c r="D127">
        <f ca="1">_xll.VoseBernoulli(0.098)</f>
        <v>0</v>
      </c>
      <c r="E127">
        <f ca="1">IF(D127=0,_xll.VoseNormal($C$16,($C$16*$B$8)),0)</f>
        <v>44508.173544291014</v>
      </c>
      <c r="F127" s="5">
        <f t="shared" si="6"/>
        <v>0</v>
      </c>
      <c r="G127" s="5">
        <f t="shared" ca="1" si="7"/>
        <v>-3560.6538835432812</v>
      </c>
      <c r="H127">
        <f t="shared" ca="1" si="8"/>
        <v>279.66273631332803</v>
      </c>
    </row>
    <row r="128" spans="1:8" x14ac:dyDescent="0.35">
      <c r="A128">
        <f t="shared" si="9"/>
        <v>65</v>
      </c>
      <c r="B128">
        <f t="shared" si="5"/>
        <v>45</v>
      </c>
      <c r="C128">
        <v>0</v>
      </c>
      <c r="D128">
        <f ca="1">_xll.VoseBernoulli(0.098)</f>
        <v>0</v>
      </c>
      <c r="E128">
        <f ca="1">IF(D128=0,_xll.VoseNormal($C$16,($C$16*$B$8)),0)</f>
        <v>67697.579079022733</v>
      </c>
      <c r="F128" s="5">
        <f t="shared" si="6"/>
        <v>0</v>
      </c>
      <c r="G128" s="5">
        <f t="shared" ca="1" si="7"/>
        <v>-5415.8063263218191</v>
      </c>
      <c r="H128">
        <f t="shared" ca="1" si="8"/>
        <v>379.79561431780138</v>
      </c>
    </row>
    <row r="130" spans="1:8" x14ac:dyDescent="0.35">
      <c r="A130" s="1" t="s">
        <v>54</v>
      </c>
      <c r="B130" s="1"/>
    </row>
    <row r="131" spans="1:8" x14ac:dyDescent="0.35">
      <c r="A131" t="s">
        <v>27</v>
      </c>
      <c r="B131" t="s">
        <v>33</v>
      </c>
      <c r="C131" t="s">
        <v>55</v>
      </c>
      <c r="D131" t="s">
        <v>48</v>
      </c>
      <c r="E131" t="s">
        <v>31</v>
      </c>
      <c r="F131" t="s">
        <v>32</v>
      </c>
      <c r="G131" t="s">
        <v>39</v>
      </c>
      <c r="H131" t="s">
        <v>34</v>
      </c>
    </row>
    <row r="132" spans="1:8" x14ac:dyDescent="0.35">
      <c r="A132">
        <f>$B$4</f>
        <v>20</v>
      </c>
      <c r="B132">
        <f>A132-$B$4</f>
        <v>0</v>
      </c>
      <c r="C132">
        <v>1</v>
      </c>
      <c r="D132">
        <f ca="1">_xll.VoseBernoulli(0.098)</f>
        <v>0</v>
      </c>
      <c r="E132" s="5">
        <f ca="1">IF(D132=0,_xll.VoseNormal($B$15, ($B$15*$B$8)),0)</f>
        <v>24637.90065924179</v>
      </c>
      <c r="F132" s="5">
        <f ca="1">IF(C132=1,IF($D$26=0,-($B$19+$B$23),-($C$19+$B$23)),0)</f>
        <v>-22338</v>
      </c>
      <c r="G132" s="5">
        <f ca="1">IF(C132=1,-(E132*$B$17),IF(C132=2,-(E132*$C$17),-(E132*$E$17)))</f>
        <v>-985.51602636967164</v>
      </c>
      <c r="H132">
        <f ca="1">(E132+F132+G132)/((1+$B$5)^B132)</f>
        <v>1314.3846328721183</v>
      </c>
    </row>
    <row r="133" spans="1:8" x14ac:dyDescent="0.35">
      <c r="A133">
        <f>A132+1</f>
        <v>21</v>
      </c>
      <c r="B133">
        <f t="shared" ref="B133:B177" si="10">A133-$B$4</f>
        <v>1</v>
      </c>
      <c r="C133">
        <v>1</v>
      </c>
      <c r="D133">
        <f ca="1">_xll.VoseBernoulli(0.098)</f>
        <v>0</v>
      </c>
      <c r="E133" s="5">
        <f ca="1">IF(D133=0,_xll.VoseNormal($B$15, ($B$15*$B$8)),0)</f>
        <v>26260.305204315351</v>
      </c>
      <c r="F133" s="5">
        <f t="shared" ref="F133:F135" ca="1" si="11">IF(C133=1,IF($D$26=0,-($B$19+$B$23),-($C$19+$B$23)),0)</f>
        <v>-22338</v>
      </c>
      <c r="G133" s="5">
        <f t="shared" ref="G133:G177" ca="1" si="12">IF(C133=1,-(E133*$B$17),IF(C133=2,-(E133*$C$17),-(E133*$E$17)))</f>
        <v>-1050.4122081726141</v>
      </c>
      <c r="H133">
        <f t="shared" ref="H133:H177" ca="1" si="13">(E133+F133+G133)/((1+$B$5)^B133)</f>
        <v>2709.3330152289973</v>
      </c>
    </row>
    <row r="134" spans="1:8" x14ac:dyDescent="0.35">
      <c r="A134">
        <f t="shared" ref="A134:A177" si="14">A133+1</f>
        <v>22</v>
      </c>
      <c r="B134">
        <f t="shared" si="10"/>
        <v>2</v>
      </c>
      <c r="C134">
        <v>1</v>
      </c>
      <c r="D134">
        <f ca="1">_xll.VoseBernoulli(0.098)</f>
        <v>0</v>
      </c>
      <c r="E134" s="5">
        <f ca="1">IF(D134=0,_xll.VoseNormal($B$15, ($B$15*$B$8)),0)</f>
        <v>21320.825415551702</v>
      </c>
      <c r="F134" s="5">
        <f t="shared" ca="1" si="11"/>
        <v>-22338</v>
      </c>
      <c r="G134" s="5">
        <f t="shared" ca="1" si="12"/>
        <v>-852.83301662206816</v>
      </c>
      <c r="H134">
        <f t="shared" ca="1" si="13"/>
        <v>-1664.3001077521942</v>
      </c>
    </row>
    <row r="135" spans="1:8" x14ac:dyDescent="0.35">
      <c r="A135">
        <f t="shared" si="14"/>
        <v>23</v>
      </c>
      <c r="B135">
        <f t="shared" si="10"/>
        <v>3</v>
      </c>
      <c r="C135">
        <v>1</v>
      </c>
      <c r="D135">
        <f ca="1">_xll.VoseBernoulli(0.098)</f>
        <v>0</v>
      </c>
      <c r="E135" s="5">
        <f ca="1">IF(D135=0,_xll.VoseNormal($B$15, ($B$15*$B$8)),0)</f>
        <v>25920.083080975404</v>
      </c>
      <c r="F135" s="5">
        <f t="shared" ca="1" si="11"/>
        <v>-22338</v>
      </c>
      <c r="G135" s="5">
        <f t="shared" ca="1" si="12"/>
        <v>-1036.8033232390162</v>
      </c>
      <c r="H135">
        <f t="shared" ca="1" si="13"/>
        <v>2137.0659653072566</v>
      </c>
    </row>
    <row r="136" spans="1:8" x14ac:dyDescent="0.35">
      <c r="A136">
        <f t="shared" si="14"/>
        <v>24</v>
      </c>
      <c r="B136">
        <f t="shared" si="10"/>
        <v>4</v>
      </c>
      <c r="C136">
        <v>2</v>
      </c>
      <c r="D136">
        <f ca="1">_xll.VoseBernoulli(0.098)</f>
        <v>0</v>
      </c>
      <c r="E136">
        <f ca="1">IF(D136=0,_xll.VoseNormal($C$15,($C$15*$B$8)),0)</f>
        <v>50247.739048109717</v>
      </c>
      <c r="F136" s="5">
        <f>IF(C136=2,-($E$19+$B$23),0)</f>
        <v>-30750</v>
      </c>
      <c r="G136" s="5">
        <f t="shared" ca="1" si="12"/>
        <v>-4019.8191238487775</v>
      </c>
      <c r="H136">
        <f t="shared" ca="1" si="13"/>
        <v>12259.96229211259</v>
      </c>
    </row>
    <row r="137" spans="1:8" x14ac:dyDescent="0.35">
      <c r="A137">
        <f t="shared" si="14"/>
        <v>25</v>
      </c>
      <c r="B137">
        <f t="shared" si="10"/>
        <v>5</v>
      </c>
      <c r="C137">
        <v>2</v>
      </c>
      <c r="D137">
        <f ca="1">_xll.VoseBernoulli(0.098)</f>
        <v>0</v>
      </c>
      <c r="E137">
        <f ca="1">IF(D137=0,_xll.VoseNormal($C$15,($C$15*$B$8)),0)</f>
        <v>42604.605487987952</v>
      </c>
      <c r="F137" s="5">
        <f t="shared" ref="F137:F177" si="15">IF(C137=2,-($E$19+$B$23),0)</f>
        <v>-30750</v>
      </c>
      <c r="G137" s="5">
        <f t="shared" ca="1" si="12"/>
        <v>-3408.3684390390363</v>
      </c>
      <c r="H137">
        <f t="shared" ca="1" si="13"/>
        <v>6311.5196647911625</v>
      </c>
    </row>
    <row r="138" spans="1:8" x14ac:dyDescent="0.35">
      <c r="A138">
        <f t="shared" si="14"/>
        <v>26</v>
      </c>
      <c r="B138">
        <f t="shared" si="10"/>
        <v>6</v>
      </c>
      <c r="C138">
        <v>2</v>
      </c>
      <c r="D138">
        <f ca="1">_xll.VoseBernoulli(0.098)</f>
        <v>0</v>
      </c>
      <c r="E138">
        <f ca="1">IF(D138=0,_xll.VoseNormal($C$15,($C$15*$B$8)),0)</f>
        <v>52535.998412489687</v>
      </c>
      <c r="F138" s="5">
        <f t="shared" si="15"/>
        <v>-30750</v>
      </c>
      <c r="G138" s="5">
        <f t="shared" ca="1" si="12"/>
        <v>-4202.8798729991749</v>
      </c>
      <c r="H138">
        <f t="shared" ca="1" si="13"/>
        <v>12395.404748214123</v>
      </c>
    </row>
    <row r="139" spans="1:8" x14ac:dyDescent="0.35">
      <c r="A139">
        <f t="shared" si="14"/>
        <v>27</v>
      </c>
      <c r="B139">
        <f t="shared" si="10"/>
        <v>7</v>
      </c>
      <c r="C139">
        <v>0</v>
      </c>
      <c r="D139">
        <f ca="1">_xll.VoseBernoulli(0.098)</f>
        <v>0</v>
      </c>
      <c r="E139">
        <f ca="1">IF(D139=0,_xll.VoseNormal($E$15,($E$15*$B$8)),0)</f>
        <v>62569.08585857178</v>
      </c>
      <c r="F139" s="5">
        <f t="shared" si="15"/>
        <v>0</v>
      </c>
      <c r="G139" s="5">
        <f t="shared" ca="1" si="12"/>
        <v>-8133.9811616143315</v>
      </c>
      <c r="H139">
        <f t="shared" ca="1" si="13"/>
        <v>36202.453609488184</v>
      </c>
    </row>
    <row r="140" spans="1:8" x14ac:dyDescent="0.35">
      <c r="A140">
        <f t="shared" si="14"/>
        <v>28</v>
      </c>
      <c r="B140">
        <f t="shared" si="10"/>
        <v>8</v>
      </c>
      <c r="C140">
        <v>0</v>
      </c>
      <c r="D140">
        <f ca="1">_xll.VoseBernoulli(0.098)</f>
        <v>0</v>
      </c>
      <c r="E140">
        <f ca="1">IF(D140=0,_xll.VoseNormal($E$15,($E$15*$B$8)),0)</f>
        <v>59066.371967154904</v>
      </c>
      <c r="F140" s="5">
        <f t="shared" si="15"/>
        <v>0</v>
      </c>
      <c r="G140" s="5">
        <f t="shared" ca="1" si="12"/>
        <v>-7678.6283557301376</v>
      </c>
      <c r="H140">
        <f t="shared" ca="1" si="13"/>
        <v>32241.306077149809</v>
      </c>
    </row>
    <row r="141" spans="1:8" x14ac:dyDescent="0.35">
      <c r="A141">
        <f t="shared" si="14"/>
        <v>29</v>
      </c>
      <c r="B141">
        <f t="shared" si="10"/>
        <v>9</v>
      </c>
      <c r="C141">
        <v>0</v>
      </c>
      <c r="D141">
        <f ca="1">_xll.VoseBernoulli(0.098)</f>
        <v>1</v>
      </c>
      <c r="E141">
        <f ca="1">IF(D141=0,_xll.VoseNormal($E$15,($E$15*$B$8)),0)</f>
        <v>0</v>
      </c>
      <c r="F141" s="5">
        <f t="shared" si="15"/>
        <v>0</v>
      </c>
      <c r="G141" s="5">
        <f t="shared" ca="1" si="12"/>
        <v>0</v>
      </c>
      <c r="H141">
        <f t="shared" ca="1" si="13"/>
        <v>0</v>
      </c>
    </row>
    <row r="142" spans="1:8" x14ac:dyDescent="0.35">
      <c r="A142">
        <f t="shared" si="14"/>
        <v>30</v>
      </c>
      <c r="B142">
        <f t="shared" si="10"/>
        <v>10</v>
      </c>
      <c r="C142">
        <v>0</v>
      </c>
      <c r="D142">
        <f ca="1">_xll.VoseBernoulli(0.098)</f>
        <v>0</v>
      </c>
      <c r="E142">
        <f ca="1">IF(D142=0,_xll.VoseNormal($E$15,($E$15*$B$8)),0)</f>
        <v>51929.006688629815</v>
      </c>
      <c r="F142" s="5">
        <f t="shared" si="15"/>
        <v>0</v>
      </c>
      <c r="G142" s="5">
        <f t="shared" ca="1" si="12"/>
        <v>-6750.7708695218762</v>
      </c>
      <c r="H142">
        <f t="shared" ca="1" si="13"/>
        <v>25227.290911629367</v>
      </c>
    </row>
    <row r="143" spans="1:8" x14ac:dyDescent="0.35">
      <c r="A143">
        <f t="shared" si="14"/>
        <v>31</v>
      </c>
      <c r="B143">
        <f t="shared" si="10"/>
        <v>11</v>
      </c>
      <c r="C143">
        <v>0</v>
      </c>
      <c r="D143">
        <f ca="1">_xll.VoseBernoulli(0.098)</f>
        <v>0</v>
      </c>
      <c r="E143">
        <f ca="1">IF(D143=0,_xll.VoseNormal($E$15,($E$15*$B$8)),0)</f>
        <v>62355.859705809431</v>
      </c>
      <c r="F143" s="5">
        <f t="shared" si="15"/>
        <v>0</v>
      </c>
      <c r="G143" s="5">
        <f t="shared" ca="1" si="12"/>
        <v>-8106.261761755226</v>
      </c>
      <c r="H143">
        <f t="shared" ca="1" si="13"/>
        <v>28578.011454438663</v>
      </c>
    </row>
    <row r="144" spans="1:8" x14ac:dyDescent="0.35">
      <c r="A144">
        <f t="shared" si="14"/>
        <v>32</v>
      </c>
      <c r="B144">
        <f t="shared" si="10"/>
        <v>12</v>
      </c>
      <c r="C144">
        <v>0</v>
      </c>
      <c r="D144">
        <f ca="1">_xll.VoseBernoulli(0.098)</f>
        <v>0</v>
      </c>
      <c r="E144">
        <f ca="1">IF(D144=0,_xll.VoseNormal($E$15,($E$15*$B$8)),0)</f>
        <v>62623.273938540966</v>
      </c>
      <c r="F144" s="5">
        <f t="shared" si="15"/>
        <v>0</v>
      </c>
      <c r="G144" s="5">
        <f t="shared" ca="1" si="12"/>
        <v>-8141.0256120103259</v>
      </c>
      <c r="H144">
        <f t="shared" ca="1" si="13"/>
        <v>27076.008277080029</v>
      </c>
    </row>
    <row r="145" spans="1:8" x14ac:dyDescent="0.35">
      <c r="A145">
        <f t="shared" si="14"/>
        <v>33</v>
      </c>
      <c r="B145">
        <f t="shared" si="10"/>
        <v>13</v>
      </c>
      <c r="C145">
        <v>0</v>
      </c>
      <c r="D145">
        <f ca="1">_xll.VoseBernoulli(0.098)</f>
        <v>0</v>
      </c>
      <c r="E145">
        <f ca="1">IF(D145=0,_xll.VoseNormal($E$15,($E$15*$B$8)),0)</f>
        <v>35231.899714632586</v>
      </c>
      <c r="F145" s="5">
        <f t="shared" si="15"/>
        <v>0</v>
      </c>
      <c r="G145" s="5">
        <f t="shared" ca="1" si="12"/>
        <v>-4580.1469629022358</v>
      </c>
      <c r="H145">
        <f t="shared" ca="1" si="13"/>
        <v>14370.737790138683</v>
      </c>
    </row>
    <row r="146" spans="1:8" x14ac:dyDescent="0.35">
      <c r="A146">
        <f t="shared" si="14"/>
        <v>34</v>
      </c>
      <c r="B146">
        <f t="shared" si="10"/>
        <v>14</v>
      </c>
      <c r="C146">
        <v>0</v>
      </c>
      <c r="D146">
        <f ca="1">_xll.VoseBernoulli(0.098)</f>
        <v>0</v>
      </c>
      <c r="E146">
        <f ca="1">IF(D146=0,_xll.VoseNormal($E$15,($E$15*$B$8)),0)</f>
        <v>23294.652705381446</v>
      </c>
      <c r="F146" s="5">
        <f t="shared" si="15"/>
        <v>0</v>
      </c>
      <c r="G146" s="5">
        <f t="shared" ca="1" si="12"/>
        <v>-3028.3048516995882</v>
      </c>
      <c r="H146">
        <f t="shared" ca="1" si="13"/>
        <v>8963.8252001374003</v>
      </c>
    </row>
    <row r="147" spans="1:8" x14ac:dyDescent="0.35">
      <c r="A147">
        <f t="shared" si="14"/>
        <v>35</v>
      </c>
      <c r="B147">
        <f t="shared" si="10"/>
        <v>15</v>
      </c>
      <c r="C147">
        <v>0</v>
      </c>
      <c r="D147">
        <f ca="1">_xll.VoseBernoulli(0.098)</f>
        <v>0</v>
      </c>
      <c r="E147">
        <f ca="1">IF(D147=0,_xll.VoseNormal($E$15,($E$15*$B$8)),0)</f>
        <v>66430.290838095243</v>
      </c>
      <c r="F147" s="5">
        <f t="shared" si="15"/>
        <v>0</v>
      </c>
      <c r="G147" s="5">
        <f t="shared" ca="1" si="12"/>
        <v>-8635.9378089523816</v>
      </c>
      <c r="H147">
        <f t="shared" ca="1" si="13"/>
        <v>24115.564226876555</v>
      </c>
    </row>
    <row r="148" spans="1:8" x14ac:dyDescent="0.35">
      <c r="A148">
        <f t="shared" si="14"/>
        <v>36</v>
      </c>
      <c r="B148">
        <f t="shared" si="10"/>
        <v>16</v>
      </c>
      <c r="C148">
        <v>0</v>
      </c>
      <c r="D148">
        <f ca="1">_xll.VoseBernoulli(0.098)</f>
        <v>0</v>
      </c>
      <c r="E148">
        <f ca="1">IF(D148=0,_xll.VoseNormal($E$15,($E$15*$B$8)),0)</f>
        <v>60086.904377365005</v>
      </c>
      <c r="F148" s="5">
        <f t="shared" si="15"/>
        <v>0</v>
      </c>
      <c r="G148" s="5">
        <f t="shared" ca="1" si="12"/>
        <v>-7811.2975690574513</v>
      </c>
      <c r="H148">
        <f t="shared" ca="1" si="13"/>
        <v>20578.098348920455</v>
      </c>
    </row>
    <row r="149" spans="1:8" x14ac:dyDescent="0.35">
      <c r="A149">
        <f t="shared" si="14"/>
        <v>37</v>
      </c>
      <c r="B149">
        <f t="shared" si="10"/>
        <v>17</v>
      </c>
      <c r="C149">
        <v>0</v>
      </c>
      <c r="D149">
        <f ca="1">_xll.VoseBernoulli(0.098)</f>
        <v>0</v>
      </c>
      <c r="E149">
        <f ca="1">IF(D149=0,_xll.VoseNormal($E$15,($E$15*$B$8)),0)</f>
        <v>36406.112792985892</v>
      </c>
      <c r="F149" s="5">
        <f t="shared" si="15"/>
        <v>0</v>
      </c>
      <c r="G149" s="5">
        <f t="shared" ca="1" si="12"/>
        <v>-4732.7946630881661</v>
      </c>
      <c r="H149">
        <f t="shared" ca="1" si="13"/>
        <v>11762.343372345913</v>
      </c>
    </row>
    <row r="150" spans="1:8" x14ac:dyDescent="0.35">
      <c r="A150">
        <f t="shared" si="14"/>
        <v>38</v>
      </c>
      <c r="B150">
        <f t="shared" si="10"/>
        <v>18</v>
      </c>
      <c r="C150">
        <v>0</v>
      </c>
      <c r="D150">
        <f ca="1">_xll.VoseBernoulli(0.098)</f>
        <v>0</v>
      </c>
      <c r="E150">
        <f ca="1">IF(D150=0,_xll.VoseNormal($E$15,($E$15*$B$8)),0)</f>
        <v>54960.61582183624</v>
      </c>
      <c r="F150" s="5">
        <f t="shared" si="15"/>
        <v>0</v>
      </c>
      <c r="G150" s="5">
        <f t="shared" ca="1" si="12"/>
        <v>-7144.8800568387114</v>
      </c>
      <c r="H150">
        <f t="shared" ca="1" si="13"/>
        <v>16751.946143541521</v>
      </c>
    </row>
    <row r="151" spans="1:8" x14ac:dyDescent="0.35">
      <c r="A151">
        <f t="shared" si="14"/>
        <v>39</v>
      </c>
      <c r="B151">
        <f t="shared" si="10"/>
        <v>19</v>
      </c>
      <c r="C151">
        <v>0</v>
      </c>
      <c r="D151">
        <f ca="1">_xll.VoseBernoulli(0.098)</f>
        <v>0</v>
      </c>
      <c r="E151">
        <f ca="1">IF(D151=0,_xll.VoseNormal($E$15,($E$15*$B$8)),0)</f>
        <v>49151.157400797412</v>
      </c>
      <c r="F151" s="5">
        <f t="shared" si="15"/>
        <v>0</v>
      </c>
      <c r="G151" s="5">
        <f t="shared" ca="1" si="12"/>
        <v>-6389.6504621036638</v>
      </c>
      <c r="H151">
        <f t="shared" ca="1" si="13"/>
        <v>14133.23439179221</v>
      </c>
    </row>
    <row r="152" spans="1:8" x14ac:dyDescent="0.35">
      <c r="A152">
        <f t="shared" si="14"/>
        <v>40</v>
      </c>
      <c r="B152">
        <f t="shared" si="10"/>
        <v>20</v>
      </c>
      <c r="C152">
        <v>0</v>
      </c>
      <c r="D152">
        <f ca="1">_xll.VoseBernoulli(0.098)</f>
        <v>0</v>
      </c>
      <c r="E152">
        <f ca="1">IF(D152=0,_xll.VoseNormal($E$15,($E$15*$B$8)),0)</f>
        <v>56473.203181313453</v>
      </c>
      <c r="F152" s="5">
        <f t="shared" si="15"/>
        <v>0</v>
      </c>
      <c r="G152" s="5">
        <f t="shared" ca="1" si="12"/>
        <v>-7341.5164135707491</v>
      </c>
      <c r="H152">
        <f t="shared" ca="1" si="13"/>
        <v>15319.492174068655</v>
      </c>
    </row>
    <row r="153" spans="1:8" x14ac:dyDescent="0.35">
      <c r="A153">
        <f t="shared" si="14"/>
        <v>41</v>
      </c>
      <c r="B153">
        <f t="shared" si="10"/>
        <v>21</v>
      </c>
      <c r="C153">
        <v>0</v>
      </c>
      <c r="D153">
        <f ca="1">_xll.VoseBernoulli(0.098)</f>
        <v>0</v>
      </c>
      <c r="E153">
        <f ca="1">IF(D153=0,_xll.VoseNormal($E$15,($E$15*$B$8)),0)</f>
        <v>53861.487497695132</v>
      </c>
      <c r="F153" s="5">
        <f t="shared" si="15"/>
        <v>0</v>
      </c>
      <c r="G153" s="5">
        <f t="shared" ca="1" si="12"/>
        <v>-7001.9933747003679</v>
      </c>
      <c r="H153">
        <f t="shared" ca="1" si="13"/>
        <v>13783.9733651325</v>
      </c>
    </row>
    <row r="154" spans="1:8" x14ac:dyDescent="0.35">
      <c r="A154">
        <f t="shared" si="14"/>
        <v>42</v>
      </c>
      <c r="B154">
        <f t="shared" si="10"/>
        <v>22</v>
      </c>
      <c r="C154">
        <v>0</v>
      </c>
      <c r="D154">
        <f ca="1">_xll.VoseBernoulli(0.098)</f>
        <v>0</v>
      </c>
      <c r="E154">
        <f ca="1">IF(D154=0,_xll.VoseNormal($E$15,($E$15*$B$8)),0)</f>
        <v>55908.658590858562</v>
      </c>
      <c r="F154" s="5">
        <f t="shared" si="15"/>
        <v>0</v>
      </c>
      <c r="G154" s="5">
        <f t="shared" ca="1" si="12"/>
        <v>-7268.1256168116133</v>
      </c>
      <c r="H154">
        <f t="shared" ca="1" si="13"/>
        <v>13497.995816630724</v>
      </c>
    </row>
    <row r="155" spans="1:8" x14ac:dyDescent="0.35">
      <c r="A155">
        <f t="shared" si="14"/>
        <v>43</v>
      </c>
      <c r="B155">
        <f t="shared" si="10"/>
        <v>23</v>
      </c>
      <c r="C155">
        <v>0</v>
      </c>
      <c r="D155">
        <f ca="1">_xll.VoseBernoulli(0.098)</f>
        <v>0</v>
      </c>
      <c r="E155">
        <f ca="1">IF(D155=0,_xll.VoseNormal($E$15,($E$15*$B$8)),0)</f>
        <v>51745.084818097712</v>
      </c>
      <c r="F155" s="5">
        <f t="shared" si="15"/>
        <v>0</v>
      </c>
      <c r="G155" s="5">
        <f t="shared" ca="1" si="12"/>
        <v>-6726.8610263527025</v>
      </c>
      <c r="H155">
        <f t="shared" ca="1" si="13"/>
        <v>11785.647694306095</v>
      </c>
    </row>
    <row r="156" spans="1:8" x14ac:dyDescent="0.35">
      <c r="A156">
        <f t="shared" si="14"/>
        <v>44</v>
      </c>
      <c r="B156">
        <f t="shared" si="10"/>
        <v>24</v>
      </c>
      <c r="C156">
        <v>0</v>
      </c>
      <c r="D156">
        <f ca="1">_xll.VoseBernoulli(0.098)</f>
        <v>0</v>
      </c>
      <c r="E156">
        <f ca="1">IF(D156=0,_xll.VoseNormal($E$15,($E$15*$B$8)),0)</f>
        <v>73727.463777027864</v>
      </c>
      <c r="F156" s="5">
        <f t="shared" si="15"/>
        <v>0</v>
      </c>
      <c r="G156" s="5">
        <f t="shared" ca="1" si="12"/>
        <v>-9584.5702910136224</v>
      </c>
      <c r="H156">
        <f t="shared" ca="1" si="13"/>
        <v>15841.918719126454</v>
      </c>
    </row>
    <row r="157" spans="1:8" x14ac:dyDescent="0.35">
      <c r="A157">
        <f t="shared" si="14"/>
        <v>45</v>
      </c>
      <c r="B157">
        <f t="shared" si="10"/>
        <v>25</v>
      </c>
      <c r="C157">
        <v>0</v>
      </c>
      <c r="D157">
        <f ca="1">_xll.VoseBernoulli(0.098)</f>
        <v>0</v>
      </c>
      <c r="E157">
        <f ca="1">IF(D157=0,_xll.VoseNormal($E$15,($E$15*$B$8)),0)</f>
        <v>48425.601416129932</v>
      </c>
      <c r="F157" s="5">
        <f t="shared" si="15"/>
        <v>0</v>
      </c>
      <c r="G157" s="5">
        <f t="shared" ca="1" si="12"/>
        <v>-6295.3281840968912</v>
      </c>
      <c r="H157">
        <f t="shared" ca="1" si="13"/>
        <v>9816.2959658186155</v>
      </c>
    </row>
    <row r="158" spans="1:8" x14ac:dyDescent="0.35">
      <c r="A158">
        <f t="shared" si="14"/>
        <v>46</v>
      </c>
      <c r="B158">
        <f t="shared" si="10"/>
        <v>26</v>
      </c>
      <c r="C158">
        <v>0</v>
      </c>
      <c r="D158">
        <f ca="1">_xll.VoseBernoulli(0.098)</f>
        <v>0</v>
      </c>
      <c r="E158">
        <f ca="1">IF(D158=0,_xll.VoseNormal($E$15,($E$15*$B$8)),0)</f>
        <v>53927.11120825354</v>
      </c>
      <c r="F158" s="5">
        <f t="shared" si="15"/>
        <v>0</v>
      </c>
      <c r="G158" s="5">
        <f t="shared" ca="1" si="12"/>
        <v>-7010.5244570729601</v>
      </c>
      <c r="H158">
        <f t="shared" ca="1" si="13"/>
        <v>10312.736283907801</v>
      </c>
    </row>
    <row r="159" spans="1:8" x14ac:dyDescent="0.35">
      <c r="A159">
        <f t="shared" si="14"/>
        <v>47</v>
      </c>
      <c r="B159">
        <f t="shared" si="10"/>
        <v>27</v>
      </c>
      <c r="C159">
        <v>0</v>
      </c>
      <c r="D159">
        <f ca="1">_xll.VoseBernoulli(0.098)</f>
        <v>0</v>
      </c>
      <c r="E159">
        <f ca="1">IF(D159=0,_xll.VoseNormal($E$15,($E$15*$B$8)),0)</f>
        <v>59408.082019738038</v>
      </c>
      <c r="F159" s="5">
        <f t="shared" si="15"/>
        <v>0</v>
      </c>
      <c r="G159" s="5">
        <f t="shared" ca="1" si="12"/>
        <v>-7723.0506625659455</v>
      </c>
      <c r="H159">
        <f t="shared" ca="1" si="13"/>
        <v>10717.819084880721</v>
      </c>
    </row>
    <row r="160" spans="1:8" x14ac:dyDescent="0.35">
      <c r="A160">
        <f t="shared" si="14"/>
        <v>48</v>
      </c>
      <c r="B160">
        <f t="shared" si="10"/>
        <v>28</v>
      </c>
      <c r="C160">
        <v>0</v>
      </c>
      <c r="D160">
        <f ca="1">_xll.VoseBernoulli(0.098)</f>
        <v>0</v>
      </c>
      <c r="E160">
        <f ca="1">IF(D160=0,_xll.VoseNormal($E$15,($E$15*$B$8)),0)</f>
        <v>42354.02408564213</v>
      </c>
      <c r="F160" s="5">
        <f t="shared" si="15"/>
        <v>0</v>
      </c>
      <c r="G160" s="5">
        <f t="shared" ca="1" si="12"/>
        <v>-5506.0231311334774</v>
      </c>
      <c r="H160">
        <f t="shared" ca="1" si="13"/>
        <v>7208.5796993547847</v>
      </c>
    </row>
    <row r="161" spans="1:8" x14ac:dyDescent="0.35">
      <c r="A161">
        <f t="shared" si="14"/>
        <v>49</v>
      </c>
      <c r="B161">
        <f t="shared" si="10"/>
        <v>29</v>
      </c>
      <c r="C161">
        <v>0</v>
      </c>
      <c r="D161">
        <f ca="1">_xll.VoseBernoulli(0.098)</f>
        <v>0</v>
      </c>
      <c r="E161">
        <f ca="1">IF(D161=0,_xll.VoseNormal($E$15,($E$15*$B$8)),0)</f>
        <v>51998.012800894416</v>
      </c>
      <c r="F161" s="5">
        <f t="shared" si="15"/>
        <v>0</v>
      </c>
      <c r="G161" s="5">
        <f t="shared" ca="1" si="12"/>
        <v>-6759.7416641162745</v>
      </c>
      <c r="H161">
        <f t="shared" ca="1" si="13"/>
        <v>8349.027788382924</v>
      </c>
    </row>
    <row r="162" spans="1:8" x14ac:dyDescent="0.35">
      <c r="A162">
        <f t="shared" si="14"/>
        <v>50</v>
      </c>
      <c r="B162">
        <f t="shared" si="10"/>
        <v>30</v>
      </c>
      <c r="C162">
        <v>0</v>
      </c>
      <c r="D162">
        <f ca="1">_xll.VoseBernoulli(0.098)</f>
        <v>0</v>
      </c>
      <c r="E162">
        <f ca="1">IF(D162=0,_xll.VoseNormal($E$15,($E$15*$B$8)),0)</f>
        <v>65312.917578671462</v>
      </c>
      <c r="F162" s="5">
        <f t="shared" si="15"/>
        <v>0</v>
      </c>
      <c r="G162" s="5">
        <f t="shared" ca="1" si="12"/>
        <v>-8490.6792852272902</v>
      </c>
      <c r="H162">
        <f t="shared" ca="1" si="13"/>
        <v>9893.3273479068212</v>
      </c>
    </row>
    <row r="163" spans="1:8" x14ac:dyDescent="0.35">
      <c r="A163">
        <f t="shared" si="14"/>
        <v>51</v>
      </c>
      <c r="B163">
        <f t="shared" si="10"/>
        <v>31</v>
      </c>
      <c r="C163">
        <v>0</v>
      </c>
      <c r="D163">
        <f ca="1">_xll.VoseBernoulli(0.098)</f>
        <v>0</v>
      </c>
      <c r="E163">
        <f ca="1">IF(D163=0,_xll.VoseNormal($E$15,($E$15*$B$8)),0)</f>
        <v>57032.056936694091</v>
      </c>
      <c r="F163" s="5">
        <f t="shared" si="15"/>
        <v>0</v>
      </c>
      <c r="G163" s="5">
        <f t="shared" ca="1" si="12"/>
        <v>-7414.1674017702317</v>
      </c>
      <c r="H163">
        <f t="shared" ca="1" si="13"/>
        <v>8149.978530599039</v>
      </c>
    </row>
    <row r="164" spans="1:8" x14ac:dyDescent="0.35">
      <c r="A164">
        <f t="shared" si="14"/>
        <v>52</v>
      </c>
      <c r="B164">
        <f t="shared" si="10"/>
        <v>32</v>
      </c>
      <c r="C164">
        <v>0</v>
      </c>
      <c r="D164">
        <f ca="1">_xll.VoseBernoulli(0.098)</f>
        <v>0</v>
      </c>
      <c r="E164">
        <f ca="1">IF(D164=0,_xll.VoseNormal($E$15,($E$15*$B$8)),0)</f>
        <v>68155.581961937103</v>
      </c>
      <c r="F164" s="5">
        <f t="shared" si="15"/>
        <v>0</v>
      </c>
      <c r="G164" s="5">
        <f t="shared" ca="1" si="12"/>
        <v>-8860.2256550518232</v>
      </c>
      <c r="H164">
        <f t="shared" ca="1" si="13"/>
        <v>9188.2540485800109</v>
      </c>
    </row>
    <row r="165" spans="1:8" x14ac:dyDescent="0.35">
      <c r="A165">
        <f t="shared" si="14"/>
        <v>53</v>
      </c>
      <c r="B165">
        <f t="shared" si="10"/>
        <v>33</v>
      </c>
      <c r="C165">
        <v>0</v>
      </c>
      <c r="D165">
        <f ca="1">_xll.VoseBernoulli(0.098)</f>
        <v>0</v>
      </c>
      <c r="E165">
        <f ca="1">IF(D165=0,_xll.VoseNormal($E$15,($E$15*$B$8)),0)</f>
        <v>61212.582657053048</v>
      </c>
      <c r="F165" s="5">
        <f t="shared" si="15"/>
        <v>0</v>
      </c>
      <c r="G165" s="5">
        <f t="shared" ca="1" si="12"/>
        <v>-7957.6357454168965</v>
      </c>
      <c r="H165">
        <f t="shared" ca="1" si="13"/>
        <v>7785.1395601938584</v>
      </c>
    </row>
    <row r="166" spans="1:8" x14ac:dyDescent="0.35">
      <c r="A166">
        <f t="shared" si="14"/>
        <v>54</v>
      </c>
      <c r="B166">
        <f t="shared" si="10"/>
        <v>34</v>
      </c>
      <c r="C166">
        <v>0</v>
      </c>
      <c r="D166">
        <f ca="1">_xll.VoseBernoulli(0.098)</f>
        <v>0</v>
      </c>
      <c r="E166">
        <f ca="1">IF(D166=0,_xll.VoseNormal($E$15,($E$15*$B$8)),0)</f>
        <v>72448.668898439806</v>
      </c>
      <c r="F166" s="5">
        <f t="shared" si="15"/>
        <v>0</v>
      </c>
      <c r="G166" s="5">
        <f t="shared" ca="1" si="12"/>
        <v>-9418.3269567971747</v>
      </c>
      <c r="H166">
        <f t="shared" ca="1" si="13"/>
        <v>8692.610981828484</v>
      </c>
    </row>
    <row r="167" spans="1:8" x14ac:dyDescent="0.35">
      <c r="A167">
        <f t="shared" si="14"/>
        <v>55</v>
      </c>
      <c r="B167">
        <f t="shared" si="10"/>
        <v>35</v>
      </c>
      <c r="C167">
        <v>0</v>
      </c>
      <c r="D167">
        <f ca="1">_xll.VoseBernoulli(0.098)</f>
        <v>0</v>
      </c>
      <c r="E167">
        <f ca="1">IF(D167=0,_xll.VoseNormal($E$16,($E$16*$B$8)),0)</f>
        <v>115031.83282900424</v>
      </c>
      <c r="F167" s="5">
        <f t="shared" si="15"/>
        <v>0</v>
      </c>
      <c r="G167" s="5">
        <f t="shared" ca="1" si="12"/>
        <v>-14954.138267770551</v>
      </c>
      <c r="H167">
        <f t="shared" ca="1" si="13"/>
        <v>13020.630298025222</v>
      </c>
    </row>
    <row r="168" spans="1:8" x14ac:dyDescent="0.35">
      <c r="A168">
        <f t="shared" si="14"/>
        <v>56</v>
      </c>
      <c r="B168">
        <f t="shared" si="10"/>
        <v>36</v>
      </c>
      <c r="C168">
        <v>0</v>
      </c>
      <c r="D168">
        <f ca="1">_xll.VoseBernoulli(0.098)</f>
        <v>0</v>
      </c>
      <c r="E168">
        <f ca="1">IF(D168=0,_xll.VoseNormal($E$16,($E$16*$B$8)),0)</f>
        <v>119921.37248292152</v>
      </c>
      <c r="F168" s="5">
        <f t="shared" si="15"/>
        <v>0</v>
      </c>
      <c r="G168" s="5">
        <f t="shared" ca="1" si="12"/>
        <v>-15589.778422779798</v>
      </c>
      <c r="H168">
        <f t="shared" ca="1" si="13"/>
        <v>12805.740397136189</v>
      </c>
    </row>
    <row r="169" spans="1:8" x14ac:dyDescent="0.35">
      <c r="A169">
        <f t="shared" si="14"/>
        <v>57</v>
      </c>
      <c r="B169">
        <f t="shared" si="10"/>
        <v>37</v>
      </c>
      <c r="C169">
        <v>0</v>
      </c>
      <c r="D169">
        <f ca="1">_xll.VoseBernoulli(0.098)</f>
        <v>0</v>
      </c>
      <c r="E169">
        <f ca="1">IF(D169=0,_xll.VoseNormal($E$16,($E$16*$B$8)),0)</f>
        <v>157819.42101028259</v>
      </c>
      <c r="F169" s="5">
        <f t="shared" si="15"/>
        <v>0</v>
      </c>
      <c r="G169" s="5">
        <f t="shared" ca="1" si="12"/>
        <v>-20516.524731336736</v>
      </c>
      <c r="H169">
        <f t="shared" ca="1" si="13"/>
        <v>15898.73913655648</v>
      </c>
    </row>
    <row r="170" spans="1:8" x14ac:dyDescent="0.35">
      <c r="A170">
        <f t="shared" si="14"/>
        <v>58</v>
      </c>
      <c r="B170">
        <f t="shared" si="10"/>
        <v>38</v>
      </c>
      <c r="C170">
        <v>0</v>
      </c>
      <c r="D170">
        <f ca="1">_xll.VoseBernoulli(0.098)</f>
        <v>0</v>
      </c>
      <c r="E170">
        <f ca="1">IF(D170=0,_xll.VoseNormal($E$16,($E$16*$B$8)),0)</f>
        <v>121340.90394246562</v>
      </c>
      <c r="F170" s="5">
        <f t="shared" si="15"/>
        <v>0</v>
      </c>
      <c r="G170" s="5">
        <f t="shared" ca="1" si="12"/>
        <v>-15774.317512520531</v>
      </c>
      <c r="H170">
        <f t="shared" ca="1" si="13"/>
        <v>11531.972511568796</v>
      </c>
    </row>
    <row r="171" spans="1:8" x14ac:dyDescent="0.35">
      <c r="A171">
        <f t="shared" si="14"/>
        <v>59</v>
      </c>
      <c r="B171">
        <f t="shared" si="10"/>
        <v>39</v>
      </c>
      <c r="C171">
        <v>0</v>
      </c>
      <c r="D171">
        <f ca="1">_xll.VoseBernoulli(0.098)</f>
        <v>0</v>
      </c>
      <c r="E171">
        <f ca="1">IF(D171=0,_xll.VoseNormal($E$16,($E$16*$B$8)),0)</f>
        <v>112113.68073839328</v>
      </c>
      <c r="F171" s="5">
        <f t="shared" si="15"/>
        <v>0</v>
      </c>
      <c r="G171" s="5">
        <f t="shared" ca="1" si="12"/>
        <v>-14574.778495991126</v>
      </c>
      <c r="H171">
        <f t="shared" ca="1" si="13"/>
        <v>10051.922190453943</v>
      </c>
    </row>
    <row r="172" spans="1:8" x14ac:dyDescent="0.35">
      <c r="A172">
        <f t="shared" si="14"/>
        <v>60</v>
      </c>
      <c r="B172">
        <f t="shared" si="10"/>
        <v>40</v>
      </c>
      <c r="C172">
        <v>0</v>
      </c>
      <c r="D172">
        <f ca="1">_xll.VoseBernoulli(0.098)</f>
        <v>0</v>
      </c>
      <c r="E172">
        <f ca="1">IF(D172=0,_xll.VoseNormal($E$16,($E$16*$B$8)),0)</f>
        <v>156819.96301697844</v>
      </c>
      <c r="F172" s="5">
        <f t="shared" si="15"/>
        <v>0</v>
      </c>
      <c r="G172" s="5">
        <f t="shared" ca="1" si="12"/>
        <v>-20386.595192207198</v>
      </c>
      <c r="H172">
        <f t="shared" ca="1" si="13"/>
        <v>13264.350496363497</v>
      </c>
    </row>
    <row r="173" spans="1:8" x14ac:dyDescent="0.35">
      <c r="A173">
        <f t="shared" si="14"/>
        <v>61</v>
      </c>
      <c r="B173">
        <f t="shared" si="10"/>
        <v>41</v>
      </c>
      <c r="C173">
        <v>0</v>
      </c>
      <c r="D173">
        <f ca="1">_xll.VoseBernoulli(0.098)</f>
        <v>0</v>
      </c>
      <c r="E173">
        <f ca="1">IF(D173=0,_xll.VoseNormal($E$16,($E$16*$B$8)),0)</f>
        <v>72422.07165428836</v>
      </c>
      <c r="F173" s="5">
        <f t="shared" si="15"/>
        <v>0</v>
      </c>
      <c r="G173" s="5">
        <f t="shared" ca="1" si="12"/>
        <v>-9414.8693150574873</v>
      </c>
      <c r="H173">
        <f t="shared" ca="1" si="13"/>
        <v>5778.9604271816015</v>
      </c>
    </row>
    <row r="174" spans="1:8" x14ac:dyDescent="0.35">
      <c r="A174">
        <f t="shared" si="14"/>
        <v>62</v>
      </c>
      <c r="B174">
        <f t="shared" si="10"/>
        <v>42</v>
      </c>
      <c r="C174">
        <v>0</v>
      </c>
      <c r="D174">
        <f ca="1">_xll.VoseBernoulli(0.098)</f>
        <v>1</v>
      </c>
      <c r="E174">
        <f ca="1">IF(D174=0,_xll.VoseNormal($E$16,($E$16*$B$8)),0)</f>
        <v>0</v>
      </c>
      <c r="F174" s="5">
        <f t="shared" si="15"/>
        <v>0</v>
      </c>
      <c r="G174" s="5">
        <f t="shared" ca="1" si="12"/>
        <v>0</v>
      </c>
      <c r="H174">
        <f t="shared" ca="1" si="13"/>
        <v>0</v>
      </c>
    </row>
    <row r="175" spans="1:8" x14ac:dyDescent="0.35">
      <c r="A175">
        <f t="shared" si="14"/>
        <v>63</v>
      </c>
      <c r="B175">
        <f t="shared" si="10"/>
        <v>43</v>
      </c>
      <c r="C175">
        <v>0</v>
      </c>
      <c r="D175">
        <f ca="1">_xll.VoseBernoulli(0.098)</f>
        <v>0</v>
      </c>
      <c r="E175">
        <f ca="1">IF(D175=0,_xll.VoseNormal($E$16,($E$16*$B$8)),0)</f>
        <v>143546.47561979291</v>
      </c>
      <c r="F175" s="5">
        <f t="shared" si="15"/>
        <v>0</v>
      </c>
      <c r="G175" s="5">
        <f t="shared" ca="1" si="12"/>
        <v>-18661.041830573078</v>
      </c>
      <c r="H175">
        <f t="shared" ca="1" si="13"/>
        <v>10194.35094567468</v>
      </c>
    </row>
    <row r="176" spans="1:8" x14ac:dyDescent="0.35">
      <c r="A176">
        <f t="shared" si="14"/>
        <v>64</v>
      </c>
      <c r="B176">
        <f t="shared" si="10"/>
        <v>44</v>
      </c>
      <c r="C176">
        <v>0</v>
      </c>
      <c r="D176">
        <f ca="1">_xll.VoseBernoulli(0.098)</f>
        <v>0</v>
      </c>
      <c r="E176">
        <f ca="1">IF(D176=0,_xll.VoseNormal($E$16,($E$16*$B$8)),0)</f>
        <v>140074.65952415421</v>
      </c>
      <c r="F176" s="5">
        <f t="shared" si="15"/>
        <v>0</v>
      </c>
      <c r="G176" s="5">
        <f t="shared" ca="1" si="12"/>
        <v>-18209.705738140048</v>
      </c>
      <c r="H176">
        <f t="shared" ca="1" si="13"/>
        <v>9384.7078302896116</v>
      </c>
    </row>
    <row r="177" spans="1:8" x14ac:dyDescent="0.35">
      <c r="A177">
        <f t="shared" si="14"/>
        <v>65</v>
      </c>
      <c r="B177">
        <f t="shared" si="10"/>
        <v>45</v>
      </c>
      <c r="C177">
        <v>0</v>
      </c>
      <c r="D177">
        <f ca="1">_xll.VoseBernoulli(0.098)</f>
        <v>0</v>
      </c>
      <c r="E177">
        <f ca="1">IF(D177=0,_xll.VoseNormal($E$16,($E$16*$B$8)),0)</f>
        <v>154667.79718734312</v>
      </c>
      <c r="F177" s="5">
        <f t="shared" si="15"/>
        <v>0</v>
      </c>
      <c r="G177" s="5">
        <f t="shared" ca="1" si="12"/>
        <v>-20106.813634354607</v>
      </c>
      <c r="H177">
        <f t="shared" ca="1" si="13"/>
        <v>9775.8654596124634</v>
      </c>
    </row>
    <row r="179" spans="1:8" x14ac:dyDescent="0.35">
      <c r="A179" s="1" t="s">
        <v>54</v>
      </c>
      <c r="B179" s="1"/>
    </row>
    <row r="180" spans="1:8" x14ac:dyDescent="0.35">
      <c r="A180" t="s">
        <v>27</v>
      </c>
      <c r="B180" t="s">
        <v>33</v>
      </c>
      <c r="C180" t="s">
        <v>55</v>
      </c>
      <c r="D180" t="s">
        <v>48</v>
      </c>
      <c r="E180" t="s">
        <v>31</v>
      </c>
      <c r="F180" t="s">
        <v>32</v>
      </c>
      <c r="G180" t="s">
        <v>39</v>
      </c>
      <c r="H180" t="s">
        <v>34</v>
      </c>
    </row>
    <row r="181" spans="1:8" x14ac:dyDescent="0.35">
      <c r="A181">
        <f>$B$4</f>
        <v>20</v>
      </c>
      <c r="B181">
        <f>A181-$B$4</f>
        <v>0</v>
      </c>
      <c r="C181">
        <v>1</v>
      </c>
      <c r="D181">
        <f ca="1">_xll.VoseBernoulli(0.098)</f>
        <v>0</v>
      </c>
      <c r="E181" s="5">
        <f ca="1">IF(D181=0,_xll.VoseNormal($B$15, ($B$15*$B$8)),0)</f>
        <v>23704.17669501499</v>
      </c>
      <c r="F181" s="5">
        <f ca="1">IF(C181=1,IF($D$26=0,-($B$19+$B$23),-($C$19+$B$23)),0)</f>
        <v>-22338</v>
      </c>
      <c r="G181" s="5">
        <f ca="1">IF(C181=1,-(E181*$B$17),IF(C181=2,-(E181*$C$17),-(E181*$E$17)))</f>
        <v>-948.16706780059963</v>
      </c>
      <c r="H181">
        <f ca="1">(E181+F181+G181)/((1+$D$5)^B181)</f>
        <v>418.00962721439078</v>
      </c>
    </row>
    <row r="182" spans="1:8" x14ac:dyDescent="0.35">
      <c r="A182">
        <f>A181+1</f>
        <v>21</v>
      </c>
      <c r="B182">
        <f t="shared" ref="B182:B226" si="16">A182-$B$4</f>
        <v>1</v>
      </c>
      <c r="C182">
        <v>1</v>
      </c>
      <c r="D182">
        <f ca="1">_xll.VoseBernoulli(0.098)</f>
        <v>0</v>
      </c>
      <c r="E182" s="5">
        <f ca="1">IF(D182=0,_xll.VoseNormal($B$15, ($B$15*$B$8)),0)</f>
        <v>16766.598244880566</v>
      </c>
      <c r="F182" s="5">
        <f t="shared" ref="F182:F184" ca="1" si="17">IF(C182=1,IF($D$26=0,-($B$19+$B$23),-($C$19+$B$23)),0)</f>
        <v>-22338</v>
      </c>
      <c r="G182" s="5">
        <f t="shared" ref="G182:G226" ca="1" si="18">IF(C182=1,-(E182*$B$17),IF(C182=2,-(E182*$C$17),-(E182*$E$17)))</f>
        <v>-670.66392979522266</v>
      </c>
      <c r="H182">
        <f t="shared" ref="H182:H226" ca="1" si="19">(E182+F182+G182)/((1+$D$5)^B182)</f>
        <v>-5573.272932959514</v>
      </c>
    </row>
    <row r="183" spans="1:8" x14ac:dyDescent="0.35">
      <c r="A183">
        <f t="shared" ref="A183:A226" si="20">A182+1</f>
        <v>22</v>
      </c>
      <c r="B183">
        <f t="shared" si="16"/>
        <v>2</v>
      </c>
      <c r="C183">
        <v>1</v>
      </c>
      <c r="D183">
        <f ca="1">_xll.VoseBernoulli(0.098)</f>
        <v>0</v>
      </c>
      <c r="E183" s="5">
        <f ca="1">IF(D183=0,_xll.VoseNormal($B$15, ($B$15*$B$8)),0)</f>
        <v>38524.934317800122</v>
      </c>
      <c r="F183" s="5">
        <f t="shared" ca="1" si="17"/>
        <v>-22338</v>
      </c>
      <c r="G183" s="5">
        <f t="shared" ca="1" si="18"/>
        <v>-1540.997372712005</v>
      </c>
      <c r="H183">
        <f t="shared" ca="1" si="19"/>
        <v>11675.65126362254</v>
      </c>
    </row>
    <row r="184" spans="1:8" x14ac:dyDescent="0.35">
      <c r="A184">
        <f t="shared" si="20"/>
        <v>23</v>
      </c>
      <c r="B184">
        <f t="shared" si="16"/>
        <v>3</v>
      </c>
      <c r="C184">
        <v>1</v>
      </c>
      <c r="D184">
        <f ca="1">_xll.VoseBernoulli(0.098)</f>
        <v>0</v>
      </c>
      <c r="E184" s="5">
        <f ca="1">IF(D184=0,_xll.VoseNormal($B$15, ($B$15*$B$8)),0)</f>
        <v>30634.791992843046</v>
      </c>
      <c r="F184" s="5">
        <f t="shared" ca="1" si="17"/>
        <v>-22338</v>
      </c>
      <c r="G184" s="5">
        <f t="shared" ca="1" si="18"/>
        <v>-1225.3916797137219</v>
      </c>
      <c r="H184">
        <f t="shared" ca="1" si="19"/>
        <v>5033.2830672670216</v>
      </c>
    </row>
    <row r="185" spans="1:8" x14ac:dyDescent="0.35">
      <c r="A185">
        <f t="shared" si="20"/>
        <v>24</v>
      </c>
      <c r="B185">
        <f t="shared" si="16"/>
        <v>4</v>
      </c>
      <c r="C185">
        <v>2</v>
      </c>
      <c r="D185">
        <f ca="1">_xll.VoseBernoulli(0.098)</f>
        <v>1</v>
      </c>
      <c r="E185">
        <f ca="1">IF(D185=0,_xll.VoseNormal($C$15,($C$15*$B$8)),0)</f>
        <v>0</v>
      </c>
      <c r="F185" s="5">
        <f>IF(C185=2,-($E$19+$B$23),0)</f>
        <v>-30750</v>
      </c>
      <c r="G185" s="5">
        <f t="shared" ca="1" si="18"/>
        <v>0</v>
      </c>
      <c r="H185">
        <f t="shared" ca="1" si="19"/>
        <v>-19542.180910948558</v>
      </c>
    </row>
    <row r="186" spans="1:8" x14ac:dyDescent="0.35">
      <c r="A186">
        <f t="shared" si="20"/>
        <v>25</v>
      </c>
      <c r="B186">
        <f t="shared" si="16"/>
        <v>5</v>
      </c>
      <c r="C186">
        <v>2</v>
      </c>
      <c r="D186">
        <f ca="1">_xll.VoseBernoulli(0.098)</f>
        <v>0</v>
      </c>
      <c r="E186">
        <f ca="1">IF(D186=0,_xll.VoseNormal($C$15,($C$15*$B$8)),0)</f>
        <v>46592.848267861409</v>
      </c>
      <c r="F186" s="5">
        <f t="shared" ref="F186:F226" si="21">IF(C186=2,-($E$19+$B$23),0)</f>
        <v>-30750</v>
      </c>
      <c r="G186" s="5">
        <f t="shared" ca="1" si="18"/>
        <v>-3727.4278614289128</v>
      </c>
      <c r="H186">
        <f t="shared" ca="1" si="19"/>
        <v>6874.6149069309449</v>
      </c>
    </row>
    <row r="187" spans="1:8" x14ac:dyDescent="0.35">
      <c r="A187">
        <f t="shared" si="20"/>
        <v>26</v>
      </c>
      <c r="B187">
        <f t="shared" si="16"/>
        <v>6</v>
      </c>
      <c r="C187">
        <v>2</v>
      </c>
      <c r="D187">
        <f ca="1">_xll.VoseBernoulli(0.098)</f>
        <v>0</v>
      </c>
      <c r="E187">
        <f ca="1">IF(D187=0,_xll.VoseNormal($C$15,($C$15*$B$8)),0)</f>
        <v>32234.59503416915</v>
      </c>
      <c r="F187" s="5">
        <f t="shared" si="21"/>
        <v>-30750</v>
      </c>
      <c r="G187" s="5">
        <f t="shared" ca="1" si="18"/>
        <v>-2578.7676027335319</v>
      </c>
      <c r="H187">
        <f t="shared" ca="1" si="19"/>
        <v>-554.34187517324176</v>
      </c>
    </row>
    <row r="188" spans="1:8" x14ac:dyDescent="0.35">
      <c r="A188">
        <f t="shared" si="20"/>
        <v>27</v>
      </c>
      <c r="B188">
        <f t="shared" si="16"/>
        <v>7</v>
      </c>
      <c r="C188">
        <v>0</v>
      </c>
      <c r="D188">
        <f ca="1">_xll.VoseBernoulli(0.098)</f>
        <v>1</v>
      </c>
      <c r="E188">
        <f ca="1">IF(D188=0,_xll.VoseNormal($E$15,($E$15*$B$8)),0)</f>
        <v>0</v>
      </c>
      <c r="F188" s="5">
        <f t="shared" si="21"/>
        <v>0</v>
      </c>
      <c r="G188" s="5">
        <f t="shared" ca="1" si="18"/>
        <v>0</v>
      </c>
      <c r="H188">
        <f t="shared" ca="1" si="19"/>
        <v>0</v>
      </c>
    </row>
    <row r="189" spans="1:8" x14ac:dyDescent="0.35">
      <c r="A189">
        <f t="shared" si="20"/>
        <v>28</v>
      </c>
      <c r="B189">
        <f t="shared" si="16"/>
        <v>8</v>
      </c>
      <c r="C189">
        <v>0</v>
      </c>
      <c r="D189">
        <f ca="1">_xll.VoseBernoulli(0.098)</f>
        <v>0</v>
      </c>
      <c r="E189">
        <f ca="1">IF(D189=0,_xll.VoseNormal($E$15,($E$15*$B$8)),0)</f>
        <v>66755.489029409058</v>
      </c>
      <c r="F189" s="5">
        <f t="shared" si="21"/>
        <v>0</v>
      </c>
      <c r="G189" s="5">
        <f t="shared" ca="1" si="18"/>
        <v>-8678.2135738231773</v>
      </c>
      <c r="H189">
        <f t="shared" ca="1" si="19"/>
        <v>23456.437483249014</v>
      </c>
    </row>
    <row r="190" spans="1:8" x14ac:dyDescent="0.35">
      <c r="A190">
        <f t="shared" si="20"/>
        <v>29</v>
      </c>
      <c r="B190">
        <f t="shared" si="16"/>
        <v>9</v>
      </c>
      <c r="C190">
        <v>0</v>
      </c>
      <c r="D190">
        <f ca="1">_xll.VoseBernoulli(0.098)</f>
        <v>0</v>
      </c>
      <c r="E190">
        <f ca="1">IF(D190=0,_xll.VoseNormal($E$15,($E$15*$B$8)),0)</f>
        <v>63352.260456699194</v>
      </c>
      <c r="F190" s="5">
        <f t="shared" si="21"/>
        <v>0</v>
      </c>
      <c r="G190" s="5">
        <f t="shared" ca="1" si="18"/>
        <v>-8235.793859370895</v>
      </c>
      <c r="H190">
        <f t="shared" ca="1" si="19"/>
        <v>19875.550396558952</v>
      </c>
    </row>
    <row r="191" spans="1:8" x14ac:dyDescent="0.35">
      <c r="A191">
        <f t="shared" si="20"/>
        <v>30</v>
      </c>
      <c r="B191">
        <f t="shared" si="16"/>
        <v>10</v>
      </c>
      <c r="C191">
        <v>0</v>
      </c>
      <c r="D191">
        <f ca="1">_xll.VoseBernoulli(0.098)</f>
        <v>0</v>
      </c>
      <c r="E191">
        <f ca="1">IF(D191=0,_xll.VoseNormal($E$15,($E$15*$B$8)),0)</f>
        <v>70394.256440912024</v>
      </c>
      <c r="F191" s="5">
        <f t="shared" si="21"/>
        <v>0</v>
      </c>
      <c r="G191" s="5">
        <f t="shared" ca="1" si="18"/>
        <v>-9151.2533373185634</v>
      </c>
      <c r="H191">
        <f t="shared" ca="1" si="19"/>
        <v>19718.607927798028</v>
      </c>
    </row>
    <row r="192" spans="1:8" x14ac:dyDescent="0.35">
      <c r="A192">
        <f t="shared" si="20"/>
        <v>31</v>
      </c>
      <c r="B192">
        <f t="shared" si="16"/>
        <v>11</v>
      </c>
      <c r="C192">
        <v>0</v>
      </c>
      <c r="D192">
        <f ca="1">_xll.VoseBernoulli(0.098)</f>
        <v>0</v>
      </c>
      <c r="E192">
        <f ca="1">IF(D192=0,_xll.VoseNormal($E$15,($E$15*$B$8)),0)</f>
        <v>28286.279385515754</v>
      </c>
      <c r="F192" s="5">
        <f t="shared" si="21"/>
        <v>0</v>
      </c>
      <c r="G192" s="5">
        <f t="shared" ca="1" si="18"/>
        <v>-3677.2163201170483</v>
      </c>
      <c r="H192">
        <f t="shared" ca="1" si="19"/>
        <v>7074.5175755633709</v>
      </c>
    </row>
    <row r="193" spans="1:8" x14ac:dyDescent="0.35">
      <c r="A193">
        <f t="shared" si="20"/>
        <v>32</v>
      </c>
      <c r="B193">
        <f t="shared" si="16"/>
        <v>12</v>
      </c>
      <c r="C193">
        <v>0</v>
      </c>
      <c r="D193">
        <f ca="1">_xll.VoseBernoulli(0.098)</f>
        <v>0</v>
      </c>
      <c r="E193">
        <f ca="1">IF(D193=0,_xll.VoseNormal($E$15,($E$15*$B$8)),0)</f>
        <v>54007.963051750288</v>
      </c>
      <c r="F193" s="5">
        <f t="shared" si="21"/>
        <v>0</v>
      </c>
      <c r="G193" s="5">
        <f t="shared" ca="1" si="18"/>
        <v>-7021.0351967275374</v>
      </c>
      <c r="H193">
        <f t="shared" ca="1" si="19"/>
        <v>12060.374074406252</v>
      </c>
    </row>
    <row r="194" spans="1:8" x14ac:dyDescent="0.35">
      <c r="A194">
        <f t="shared" si="20"/>
        <v>33</v>
      </c>
      <c r="B194">
        <f t="shared" si="16"/>
        <v>13</v>
      </c>
      <c r="C194">
        <v>0</v>
      </c>
      <c r="D194">
        <f ca="1">_xll.VoseBernoulli(0.098)</f>
        <v>0</v>
      </c>
      <c r="E194">
        <f ca="1">IF(D194=0,_xll.VoseNormal($E$15,($E$15*$B$8)),0)</f>
        <v>60133.736856810428</v>
      </c>
      <c r="F194" s="5">
        <f t="shared" si="21"/>
        <v>0</v>
      </c>
      <c r="G194" s="5">
        <f t="shared" ca="1" si="18"/>
        <v>-7817.3857913853562</v>
      </c>
      <c r="H194">
        <f t="shared" ca="1" si="19"/>
        <v>11989.557385965696</v>
      </c>
    </row>
    <row r="195" spans="1:8" x14ac:dyDescent="0.35">
      <c r="A195">
        <f t="shared" si="20"/>
        <v>34</v>
      </c>
      <c r="B195">
        <f t="shared" si="16"/>
        <v>14</v>
      </c>
      <c r="C195">
        <v>0</v>
      </c>
      <c r="D195">
        <f ca="1">_xll.VoseBernoulli(0.098)</f>
        <v>0</v>
      </c>
      <c r="E195">
        <f ca="1">IF(D195=0,_xll.VoseNormal($E$15,($E$15*$B$8)),0)</f>
        <v>68717.995925861731</v>
      </c>
      <c r="F195" s="5">
        <f t="shared" si="21"/>
        <v>0</v>
      </c>
      <c r="G195" s="5">
        <f t="shared" ca="1" si="18"/>
        <v>-8933.3394703620252</v>
      </c>
      <c r="H195">
        <f t="shared" ca="1" si="19"/>
        <v>12233.125201230496</v>
      </c>
    </row>
    <row r="196" spans="1:8" x14ac:dyDescent="0.35">
      <c r="A196">
        <f t="shared" si="20"/>
        <v>35</v>
      </c>
      <c r="B196">
        <f t="shared" si="16"/>
        <v>15</v>
      </c>
      <c r="C196">
        <v>0</v>
      </c>
      <c r="D196">
        <f ca="1">_xll.VoseBernoulli(0.098)</f>
        <v>0</v>
      </c>
      <c r="E196">
        <f ca="1">IF(D196=0,_xll.VoseNormal($E$15,($E$15*$B$8)),0)</f>
        <v>67445.511281737621</v>
      </c>
      <c r="F196" s="5">
        <f t="shared" si="21"/>
        <v>0</v>
      </c>
      <c r="G196" s="5">
        <f t="shared" ca="1" si="18"/>
        <v>-8767.9164666258912</v>
      </c>
      <c r="H196">
        <f t="shared" ca="1" si="19"/>
        <v>10720.177192696479</v>
      </c>
    </row>
    <row r="197" spans="1:8" x14ac:dyDescent="0.35">
      <c r="A197">
        <f t="shared" si="20"/>
        <v>36</v>
      </c>
      <c r="B197">
        <f t="shared" si="16"/>
        <v>16</v>
      </c>
      <c r="C197">
        <v>0</v>
      </c>
      <c r="D197">
        <f ca="1">_xll.VoseBernoulli(0.098)</f>
        <v>0</v>
      </c>
      <c r="E197">
        <f ca="1">IF(D197=0,_xll.VoseNormal($E$15,($E$15*$B$8)),0)</f>
        <v>62231.725387451756</v>
      </c>
      <c r="F197" s="5">
        <f t="shared" si="21"/>
        <v>0</v>
      </c>
      <c r="G197" s="5">
        <f t="shared" ca="1" si="18"/>
        <v>-8090.1243003687287</v>
      </c>
      <c r="H197">
        <f t="shared" ca="1" si="19"/>
        <v>8831.667944167657</v>
      </c>
    </row>
    <row r="198" spans="1:8" x14ac:dyDescent="0.35">
      <c r="A198">
        <f t="shared" si="20"/>
        <v>37</v>
      </c>
      <c r="B198">
        <f t="shared" si="16"/>
        <v>17</v>
      </c>
      <c r="C198">
        <v>0</v>
      </c>
      <c r="D198">
        <f ca="1">_xll.VoseBernoulli(0.098)</f>
        <v>0</v>
      </c>
      <c r="E198">
        <f ca="1">IF(D198=0,_xll.VoseNormal($E$15,($E$15*$B$8)),0)</f>
        <v>44610.688784231461</v>
      </c>
      <c r="F198" s="5">
        <f t="shared" si="21"/>
        <v>0</v>
      </c>
      <c r="G198" s="5">
        <f t="shared" ca="1" si="18"/>
        <v>-5799.3895419500905</v>
      </c>
      <c r="H198">
        <f t="shared" ca="1" si="19"/>
        <v>5652.6460988288063</v>
      </c>
    </row>
    <row r="199" spans="1:8" x14ac:dyDescent="0.35">
      <c r="A199">
        <f t="shared" si="20"/>
        <v>38</v>
      </c>
      <c r="B199">
        <f t="shared" si="16"/>
        <v>18</v>
      </c>
      <c r="C199">
        <v>0</v>
      </c>
      <c r="D199">
        <f ca="1">_xll.VoseBernoulli(0.098)</f>
        <v>0</v>
      </c>
      <c r="E199">
        <f ca="1">IF(D199=0,_xll.VoseNormal($E$15,($E$15*$B$8)),0)</f>
        <v>72946.909049563328</v>
      </c>
      <c r="F199" s="5">
        <f t="shared" si="21"/>
        <v>0</v>
      </c>
      <c r="G199" s="5">
        <f t="shared" ca="1" si="18"/>
        <v>-9483.0981764432327</v>
      </c>
      <c r="H199">
        <f t="shared" ca="1" si="19"/>
        <v>8252.8079532170159</v>
      </c>
    </row>
    <row r="200" spans="1:8" x14ac:dyDescent="0.35">
      <c r="A200">
        <f t="shared" si="20"/>
        <v>39</v>
      </c>
      <c r="B200">
        <f t="shared" si="16"/>
        <v>19</v>
      </c>
      <c r="C200">
        <v>0</v>
      </c>
      <c r="D200">
        <f ca="1">_xll.VoseBernoulli(0.098)</f>
        <v>0</v>
      </c>
      <c r="E200">
        <f ca="1">IF(D200=0,_xll.VoseNormal($E$15,($E$15*$B$8)),0)</f>
        <v>61657.136790780023</v>
      </c>
      <c r="F200" s="5">
        <f t="shared" si="21"/>
        <v>0</v>
      </c>
      <c r="G200" s="5">
        <f t="shared" ca="1" si="18"/>
        <v>-8015.4277828014037</v>
      </c>
      <c r="H200">
        <f t="shared" ca="1" si="19"/>
        <v>6228.1659398075726</v>
      </c>
    </row>
    <row r="201" spans="1:8" x14ac:dyDescent="0.35">
      <c r="A201">
        <f t="shared" si="20"/>
        <v>40</v>
      </c>
      <c r="B201">
        <f t="shared" si="16"/>
        <v>20</v>
      </c>
      <c r="C201">
        <v>0</v>
      </c>
      <c r="D201">
        <f ca="1">_xll.VoseBernoulli(0.098)</f>
        <v>0</v>
      </c>
      <c r="E201">
        <f ca="1">IF(D201=0,_xll.VoseNormal($E$15,($E$15*$B$8)),0)</f>
        <v>75702.97080496134</v>
      </c>
      <c r="F201" s="5">
        <f t="shared" si="21"/>
        <v>0</v>
      </c>
      <c r="G201" s="5">
        <f t="shared" ca="1" si="18"/>
        <v>-9841.386204644974</v>
      </c>
      <c r="H201">
        <f t="shared" ca="1" si="19"/>
        <v>6827.6574186028747</v>
      </c>
    </row>
    <row r="202" spans="1:8" x14ac:dyDescent="0.35">
      <c r="A202">
        <f t="shared" si="20"/>
        <v>41</v>
      </c>
      <c r="B202">
        <f t="shared" si="16"/>
        <v>21</v>
      </c>
      <c r="C202">
        <v>0</v>
      </c>
      <c r="D202">
        <f ca="1">_xll.VoseBernoulli(0.098)</f>
        <v>0</v>
      </c>
      <c r="E202">
        <f ca="1">IF(D202=0,_xll.VoseNormal($E$15,($E$15*$B$8)),0)</f>
        <v>68417.502654042866</v>
      </c>
      <c r="F202" s="5">
        <f t="shared" si="21"/>
        <v>0</v>
      </c>
      <c r="G202" s="5">
        <f t="shared" ca="1" si="18"/>
        <v>-8894.2753450255732</v>
      </c>
      <c r="H202">
        <f t="shared" ca="1" si="19"/>
        <v>5509.4468056145588</v>
      </c>
    </row>
    <row r="203" spans="1:8" x14ac:dyDescent="0.35">
      <c r="A203">
        <f t="shared" si="20"/>
        <v>42</v>
      </c>
      <c r="B203">
        <f t="shared" si="16"/>
        <v>22</v>
      </c>
      <c r="C203">
        <v>0</v>
      </c>
      <c r="D203">
        <f ca="1">_xll.VoseBernoulli(0.098)</f>
        <v>0</v>
      </c>
      <c r="E203">
        <f ca="1">IF(D203=0,_xll.VoseNormal($E$15,($E$15*$B$8)),0)</f>
        <v>66864.200224033819</v>
      </c>
      <c r="F203" s="5">
        <f t="shared" si="21"/>
        <v>0</v>
      </c>
      <c r="G203" s="5">
        <f t="shared" ca="1" si="18"/>
        <v>-8692.3460291243973</v>
      </c>
      <c r="H203">
        <f t="shared" ca="1" si="19"/>
        <v>4807.468066909858</v>
      </c>
    </row>
    <row r="204" spans="1:8" x14ac:dyDescent="0.35">
      <c r="A204">
        <f t="shared" si="20"/>
        <v>43</v>
      </c>
      <c r="B204">
        <f t="shared" si="16"/>
        <v>23</v>
      </c>
      <c r="C204">
        <v>0</v>
      </c>
      <c r="D204">
        <f ca="1">_xll.VoseBernoulli(0.098)</f>
        <v>1</v>
      </c>
      <c r="E204">
        <f ca="1">IF(D204=0,_xll.VoseNormal($E$15,($E$15*$B$8)),0)</f>
        <v>0</v>
      </c>
      <c r="F204" s="5">
        <f t="shared" si="21"/>
        <v>0</v>
      </c>
      <c r="G204" s="5">
        <f t="shared" ca="1" si="18"/>
        <v>0</v>
      </c>
      <c r="H204">
        <f t="shared" ca="1" si="19"/>
        <v>0</v>
      </c>
    </row>
    <row r="205" spans="1:8" x14ac:dyDescent="0.35">
      <c r="A205">
        <f t="shared" si="20"/>
        <v>44</v>
      </c>
      <c r="B205">
        <f t="shared" si="16"/>
        <v>24</v>
      </c>
      <c r="C205">
        <v>0</v>
      </c>
      <c r="D205">
        <f ca="1">_xll.VoseBernoulli(0.098)</f>
        <v>0</v>
      </c>
      <c r="E205">
        <f ca="1">IF(D205=0,_xll.VoseNormal($E$15,($E$15*$B$8)),0)</f>
        <v>51547.61414694017</v>
      </c>
      <c r="F205" s="5">
        <f t="shared" si="21"/>
        <v>0</v>
      </c>
      <c r="G205" s="5">
        <f t="shared" ca="1" si="18"/>
        <v>-6701.1898391022223</v>
      </c>
      <c r="H205">
        <f t="shared" ca="1" si="19"/>
        <v>2954.5767606122781</v>
      </c>
    </row>
    <row r="206" spans="1:8" x14ac:dyDescent="0.35">
      <c r="A206">
        <f t="shared" si="20"/>
        <v>45</v>
      </c>
      <c r="B206">
        <f t="shared" si="16"/>
        <v>25</v>
      </c>
      <c r="C206">
        <v>0</v>
      </c>
      <c r="D206">
        <f ca="1">_xll.VoseBernoulli(0.098)</f>
        <v>0</v>
      </c>
      <c r="E206">
        <f ca="1">IF(D206=0,_xll.VoseNormal($E$15,($E$15*$B$8)),0)</f>
        <v>31087.756366969421</v>
      </c>
      <c r="F206" s="5">
        <f t="shared" si="21"/>
        <v>0</v>
      </c>
      <c r="G206" s="5">
        <f t="shared" ca="1" si="18"/>
        <v>-4041.4083277060249</v>
      </c>
      <c r="H206">
        <f t="shared" ca="1" si="19"/>
        <v>1590.9556218325349</v>
      </c>
    </row>
    <row r="207" spans="1:8" x14ac:dyDescent="0.35">
      <c r="A207">
        <f t="shared" si="20"/>
        <v>46</v>
      </c>
      <c r="B207">
        <f t="shared" si="16"/>
        <v>26</v>
      </c>
      <c r="C207">
        <v>0</v>
      </c>
      <c r="D207">
        <f ca="1">_xll.VoseBernoulli(0.098)</f>
        <v>0</v>
      </c>
      <c r="E207">
        <f ca="1">IF(D207=0,_xll.VoseNormal($E$15,($E$15*$B$8)),0)</f>
        <v>62720.26622032145</v>
      </c>
      <c r="F207" s="5">
        <f t="shared" si="21"/>
        <v>0</v>
      </c>
      <c r="G207" s="5">
        <f t="shared" ca="1" si="18"/>
        <v>-8153.6346086417889</v>
      </c>
      <c r="H207">
        <f t="shared" ca="1" si="19"/>
        <v>2865.8836596586843</v>
      </c>
    </row>
    <row r="208" spans="1:8" x14ac:dyDescent="0.35">
      <c r="A208">
        <f t="shared" si="20"/>
        <v>47</v>
      </c>
      <c r="B208">
        <f t="shared" si="16"/>
        <v>27</v>
      </c>
      <c r="C208">
        <v>0</v>
      </c>
      <c r="D208">
        <f ca="1">_xll.VoseBernoulli(0.098)</f>
        <v>0</v>
      </c>
      <c r="E208">
        <f ca="1">IF(D208=0,_xll.VoseNormal($E$15,($E$15*$B$8)),0)</f>
        <v>59953.621664061138</v>
      </c>
      <c r="F208" s="5">
        <f t="shared" si="21"/>
        <v>0</v>
      </c>
      <c r="G208" s="5">
        <f t="shared" ca="1" si="18"/>
        <v>-7793.9708163279483</v>
      </c>
      <c r="H208">
        <f t="shared" ca="1" si="19"/>
        <v>2445.9527514945194</v>
      </c>
    </row>
    <row r="209" spans="1:8" x14ac:dyDescent="0.35">
      <c r="A209">
        <f t="shared" si="20"/>
        <v>48</v>
      </c>
      <c r="B209">
        <f t="shared" si="16"/>
        <v>28</v>
      </c>
      <c r="C209">
        <v>0</v>
      </c>
      <c r="D209">
        <f ca="1">_xll.VoseBernoulli(0.098)</f>
        <v>0</v>
      </c>
      <c r="E209">
        <f ca="1">IF(D209=0,_xll.VoseNormal($E$15,($E$15*$B$8)),0)</f>
        <v>62890.937241868436</v>
      </c>
      <c r="F209" s="5">
        <f t="shared" si="21"/>
        <v>0</v>
      </c>
      <c r="G209" s="5">
        <f t="shared" ca="1" si="18"/>
        <v>-8175.8218414428966</v>
      </c>
      <c r="H209">
        <f t="shared" ca="1" si="19"/>
        <v>2290.881814755749</v>
      </c>
    </row>
    <row r="210" spans="1:8" x14ac:dyDescent="0.35">
      <c r="A210">
        <f t="shared" si="20"/>
        <v>49</v>
      </c>
      <c r="B210">
        <f t="shared" si="16"/>
        <v>29</v>
      </c>
      <c r="C210">
        <v>0</v>
      </c>
      <c r="D210">
        <f ca="1">_xll.VoseBernoulli(0.098)</f>
        <v>0</v>
      </c>
      <c r="E210">
        <f ca="1">IF(D210=0,_xll.VoseNormal($E$15,($E$15*$B$8)),0)</f>
        <v>62574.042954642646</v>
      </c>
      <c r="F210" s="5">
        <f t="shared" si="21"/>
        <v>0</v>
      </c>
      <c r="G210" s="5">
        <f t="shared" ca="1" si="18"/>
        <v>-8134.6255841035445</v>
      </c>
      <c r="H210">
        <f t="shared" ca="1" si="19"/>
        <v>2035.1236965481646</v>
      </c>
    </row>
    <row r="211" spans="1:8" x14ac:dyDescent="0.35">
      <c r="A211">
        <f t="shared" si="20"/>
        <v>50</v>
      </c>
      <c r="B211">
        <f t="shared" si="16"/>
        <v>30</v>
      </c>
      <c r="C211">
        <v>0</v>
      </c>
      <c r="D211">
        <f ca="1">_xll.VoseBernoulli(0.098)</f>
        <v>0</v>
      </c>
      <c r="E211">
        <f ca="1">IF(D211=0,_xll.VoseNormal($E$15,($E$15*$B$8)),0)</f>
        <v>63852.355909090264</v>
      </c>
      <c r="F211" s="5">
        <f t="shared" si="21"/>
        <v>0</v>
      </c>
      <c r="G211" s="5">
        <f t="shared" ca="1" si="18"/>
        <v>-8300.8062681817337</v>
      </c>
      <c r="H211">
        <f t="shared" ca="1" si="19"/>
        <v>1854.1953953256509</v>
      </c>
    </row>
    <row r="212" spans="1:8" x14ac:dyDescent="0.35">
      <c r="A212">
        <f t="shared" si="20"/>
        <v>51</v>
      </c>
      <c r="B212">
        <f t="shared" si="16"/>
        <v>31</v>
      </c>
      <c r="C212">
        <v>0</v>
      </c>
      <c r="D212">
        <f ca="1">_xll.VoseBernoulli(0.098)</f>
        <v>0</v>
      </c>
      <c r="E212">
        <f ca="1">IF(D212=0,_xll.VoseNormal($E$15,($E$15*$B$8)),0)</f>
        <v>60976.98349378031</v>
      </c>
      <c r="F212" s="5">
        <f t="shared" si="21"/>
        <v>0</v>
      </c>
      <c r="G212" s="5">
        <f t="shared" ca="1" si="18"/>
        <v>-7927.0078541914409</v>
      </c>
      <c r="H212">
        <f t="shared" ca="1" si="19"/>
        <v>1580.9804006514507</v>
      </c>
    </row>
    <row r="213" spans="1:8" x14ac:dyDescent="0.35">
      <c r="A213">
        <f t="shared" si="20"/>
        <v>52</v>
      </c>
      <c r="B213">
        <f t="shared" si="16"/>
        <v>32</v>
      </c>
      <c r="C213">
        <v>0</v>
      </c>
      <c r="D213">
        <f ca="1">_xll.VoseBernoulli(0.098)</f>
        <v>0</v>
      </c>
      <c r="E213">
        <f ca="1">IF(D213=0,_xll.VoseNormal($E$15,($E$15*$B$8)),0)</f>
        <v>72031.886903940715</v>
      </c>
      <c r="F213" s="5">
        <f t="shared" si="21"/>
        <v>0</v>
      </c>
      <c r="G213" s="5">
        <f t="shared" ca="1" si="18"/>
        <v>-9364.1452975122938</v>
      </c>
      <c r="H213">
        <f t="shared" ca="1" si="19"/>
        <v>1667.5056673036088</v>
      </c>
    </row>
    <row r="214" spans="1:8" x14ac:dyDescent="0.35">
      <c r="A214">
        <f t="shared" si="20"/>
        <v>53</v>
      </c>
      <c r="B214">
        <f t="shared" si="16"/>
        <v>33</v>
      </c>
      <c r="C214">
        <v>0</v>
      </c>
      <c r="D214">
        <f ca="1">_xll.VoseBernoulli(0.098)</f>
        <v>1</v>
      </c>
      <c r="E214">
        <f ca="1">IF(D214=0,_xll.VoseNormal($E$15,($E$15*$B$8)),0)</f>
        <v>0</v>
      </c>
      <c r="F214" s="5">
        <f t="shared" si="21"/>
        <v>0</v>
      </c>
      <c r="G214" s="5">
        <f t="shared" ca="1" si="18"/>
        <v>0</v>
      </c>
      <c r="H214">
        <f t="shared" ca="1" si="19"/>
        <v>0</v>
      </c>
    </row>
    <row r="215" spans="1:8" x14ac:dyDescent="0.35">
      <c r="A215">
        <f t="shared" si="20"/>
        <v>54</v>
      </c>
      <c r="B215">
        <f t="shared" si="16"/>
        <v>34</v>
      </c>
      <c r="C215">
        <v>0</v>
      </c>
      <c r="D215">
        <f ca="1">_xll.VoseBernoulli(0.098)</f>
        <v>0</v>
      </c>
      <c r="E215">
        <f ca="1">IF(D215=0,_xll.VoseNormal($E$15,($E$15*$B$8)),0)</f>
        <v>35953.304627668753</v>
      </c>
      <c r="F215" s="5">
        <f t="shared" si="21"/>
        <v>0</v>
      </c>
      <c r="G215" s="5">
        <f t="shared" ca="1" si="18"/>
        <v>-4673.9296015969376</v>
      </c>
      <c r="H215">
        <f t="shared" ca="1" si="19"/>
        <v>663.50667501897635</v>
      </c>
    </row>
    <row r="216" spans="1:8" x14ac:dyDescent="0.35">
      <c r="A216">
        <f t="shared" si="20"/>
        <v>55</v>
      </c>
      <c r="B216">
        <f t="shared" si="16"/>
        <v>35</v>
      </c>
      <c r="C216">
        <v>0</v>
      </c>
      <c r="D216">
        <f ca="1">_xll.VoseBernoulli(0.098)</f>
        <v>0</v>
      </c>
      <c r="E216">
        <f ca="1">IF(D216=0,_xll.VoseNormal($E$16,($E$16*$B$8)),0)</f>
        <v>149580.51164788721</v>
      </c>
      <c r="F216" s="5">
        <f t="shared" si="21"/>
        <v>0</v>
      </c>
      <c r="G216" s="5">
        <f t="shared" ca="1" si="18"/>
        <v>-19445.466514225336</v>
      </c>
      <c r="H216">
        <f t="shared" ca="1" si="19"/>
        <v>2464.6966431014898</v>
      </c>
    </row>
    <row r="217" spans="1:8" x14ac:dyDescent="0.35">
      <c r="A217">
        <f t="shared" si="20"/>
        <v>56</v>
      </c>
      <c r="B217">
        <f t="shared" si="16"/>
        <v>36</v>
      </c>
      <c r="C217">
        <v>0</v>
      </c>
      <c r="D217">
        <f ca="1">_xll.VoseBernoulli(0.098)</f>
        <v>0</v>
      </c>
      <c r="E217">
        <f ca="1">IF(D217=0,_xll.VoseNormal($E$16,($E$16*$B$8)),0)</f>
        <v>122293.70042293883</v>
      </c>
      <c r="F217" s="5">
        <f t="shared" si="21"/>
        <v>0</v>
      </c>
      <c r="G217" s="5">
        <f t="shared" ca="1" si="18"/>
        <v>-15898.181054982047</v>
      </c>
      <c r="H217">
        <f t="shared" ca="1" si="19"/>
        <v>1799.1796189619729</v>
      </c>
    </row>
    <row r="218" spans="1:8" x14ac:dyDescent="0.35">
      <c r="A218">
        <f t="shared" si="20"/>
        <v>57</v>
      </c>
      <c r="B218">
        <f t="shared" si="16"/>
        <v>37</v>
      </c>
      <c r="C218">
        <v>0</v>
      </c>
      <c r="D218">
        <f ca="1">_xll.VoseBernoulli(0.098)</f>
        <v>0</v>
      </c>
      <c r="E218">
        <f ca="1">IF(D218=0,_xll.VoseNormal($E$16,($E$16*$B$8)),0)</f>
        <v>126066.76984656119</v>
      </c>
      <c r="F218" s="5">
        <f t="shared" si="21"/>
        <v>0</v>
      </c>
      <c r="G218" s="5">
        <f t="shared" ca="1" si="18"/>
        <v>-16388.680080052956</v>
      </c>
      <c r="H218">
        <f t="shared" ca="1" si="19"/>
        <v>1655.9721899577669</v>
      </c>
    </row>
    <row r="219" spans="1:8" x14ac:dyDescent="0.35">
      <c r="A219">
        <f t="shared" si="20"/>
        <v>58</v>
      </c>
      <c r="B219">
        <f t="shared" si="16"/>
        <v>38</v>
      </c>
      <c r="C219">
        <v>0</v>
      </c>
      <c r="D219">
        <f ca="1">_xll.VoseBernoulli(0.098)</f>
        <v>1</v>
      </c>
      <c r="E219">
        <f ca="1">IF(D219=0,_xll.VoseNormal($E$16,($E$16*$B$8)),0)</f>
        <v>0</v>
      </c>
      <c r="F219" s="5">
        <f t="shared" si="21"/>
        <v>0</v>
      </c>
      <c r="G219" s="5">
        <f t="shared" ca="1" si="18"/>
        <v>0</v>
      </c>
      <c r="H219">
        <f t="shared" ca="1" si="19"/>
        <v>0</v>
      </c>
    </row>
    <row r="220" spans="1:8" x14ac:dyDescent="0.35">
      <c r="A220">
        <f t="shared" si="20"/>
        <v>59</v>
      </c>
      <c r="B220">
        <f t="shared" si="16"/>
        <v>39</v>
      </c>
      <c r="C220">
        <v>0</v>
      </c>
      <c r="D220">
        <f ca="1">_xll.VoseBernoulli(0.098)</f>
        <v>0</v>
      </c>
      <c r="E220">
        <f ca="1">IF(D220=0,_xll.VoseNormal($E$16,($E$16*$B$8)),0)</f>
        <v>148176.95493730332</v>
      </c>
      <c r="F220" s="5">
        <f t="shared" si="21"/>
        <v>0</v>
      </c>
      <c r="G220" s="5">
        <f t="shared" ca="1" si="18"/>
        <v>-19263.004141849433</v>
      </c>
      <c r="H220">
        <f t="shared" ca="1" si="19"/>
        <v>1551.6616775307216</v>
      </c>
    </row>
    <row r="221" spans="1:8" x14ac:dyDescent="0.35">
      <c r="A221">
        <f t="shared" si="20"/>
        <v>60</v>
      </c>
      <c r="B221">
        <f t="shared" si="16"/>
        <v>40</v>
      </c>
      <c r="C221">
        <v>0</v>
      </c>
      <c r="D221">
        <f ca="1">_xll.VoseBernoulli(0.098)</f>
        <v>1</v>
      </c>
      <c r="E221">
        <f ca="1">IF(D221=0,_xll.VoseNormal($E$16,($E$16*$B$8)),0)</f>
        <v>0</v>
      </c>
      <c r="F221" s="5">
        <f t="shared" si="21"/>
        <v>0</v>
      </c>
      <c r="G221" s="5">
        <f t="shared" ca="1" si="18"/>
        <v>0</v>
      </c>
      <c r="H221">
        <f t="shared" ca="1" si="19"/>
        <v>0</v>
      </c>
    </row>
    <row r="222" spans="1:8" x14ac:dyDescent="0.35">
      <c r="A222">
        <f t="shared" si="20"/>
        <v>61</v>
      </c>
      <c r="B222">
        <f t="shared" si="16"/>
        <v>41</v>
      </c>
      <c r="C222">
        <v>0</v>
      </c>
      <c r="D222">
        <f ca="1">_xll.VoseBernoulli(0.098)</f>
        <v>1</v>
      </c>
      <c r="E222">
        <f ca="1">IF(D222=0,_xll.VoseNormal($E$16,($E$16*$B$8)),0)</f>
        <v>0</v>
      </c>
      <c r="F222" s="5">
        <f t="shared" si="21"/>
        <v>0</v>
      </c>
      <c r="G222" s="5">
        <f t="shared" ca="1" si="18"/>
        <v>0</v>
      </c>
      <c r="H222">
        <f t="shared" ca="1" si="19"/>
        <v>0</v>
      </c>
    </row>
    <row r="223" spans="1:8" x14ac:dyDescent="0.35">
      <c r="A223">
        <f t="shared" si="20"/>
        <v>62</v>
      </c>
      <c r="B223">
        <f t="shared" si="16"/>
        <v>42</v>
      </c>
      <c r="C223">
        <v>0</v>
      </c>
      <c r="D223">
        <f ca="1">_xll.VoseBernoulli(0.098)</f>
        <v>0</v>
      </c>
      <c r="E223">
        <f ca="1">IF(D223=0,_xll.VoseNormal($E$16,($E$16*$B$8)),0)</f>
        <v>161427.15151795422</v>
      </c>
      <c r="F223" s="5">
        <f t="shared" si="21"/>
        <v>0</v>
      </c>
      <c r="G223" s="5">
        <f t="shared" ca="1" si="18"/>
        <v>-20985.529697334048</v>
      </c>
      <c r="H223">
        <f t="shared" ca="1" si="19"/>
        <v>1203.2029385366297</v>
      </c>
    </row>
    <row r="224" spans="1:8" x14ac:dyDescent="0.35">
      <c r="A224">
        <f t="shared" si="20"/>
        <v>63</v>
      </c>
      <c r="B224">
        <f t="shared" si="16"/>
        <v>43</v>
      </c>
      <c r="C224">
        <v>0</v>
      </c>
      <c r="D224">
        <f ca="1">_xll.VoseBernoulli(0.098)</f>
        <v>0</v>
      </c>
      <c r="E224">
        <f ca="1">IF(D224=0,_xll.VoseNormal($E$16,($E$16*$B$8)),0)</f>
        <v>157655.93762864274</v>
      </c>
      <c r="F224" s="5">
        <f t="shared" si="21"/>
        <v>0</v>
      </c>
      <c r="G224" s="5">
        <f t="shared" ca="1" si="18"/>
        <v>-20495.271891723558</v>
      </c>
      <c r="H224">
        <f t="shared" ca="1" si="19"/>
        <v>1049.1911281032492</v>
      </c>
    </row>
    <row r="225" spans="1:8" x14ac:dyDescent="0.35">
      <c r="A225">
        <f t="shared" si="20"/>
        <v>64</v>
      </c>
      <c r="B225">
        <f t="shared" si="16"/>
        <v>44</v>
      </c>
      <c r="C225">
        <v>0</v>
      </c>
      <c r="D225">
        <f ca="1">_xll.VoseBernoulli(0.098)</f>
        <v>0</v>
      </c>
      <c r="E225">
        <f ca="1">IF(D225=0,_xll.VoseNormal($E$16,($E$16*$B$8)),0)</f>
        <v>146659.35876250197</v>
      </c>
      <c r="F225" s="5">
        <f t="shared" si="21"/>
        <v>0</v>
      </c>
      <c r="G225" s="5">
        <f t="shared" ca="1" si="18"/>
        <v>-19065.716639125258</v>
      </c>
      <c r="H225">
        <f t="shared" ca="1" si="19"/>
        <v>871.43708307716929</v>
      </c>
    </row>
    <row r="226" spans="1:8" x14ac:dyDescent="0.35">
      <c r="A226">
        <f t="shared" si="20"/>
        <v>65</v>
      </c>
      <c r="B226">
        <f t="shared" si="16"/>
        <v>45</v>
      </c>
      <c r="C226">
        <v>0</v>
      </c>
      <c r="D226">
        <f ca="1">_xll.VoseBernoulli(0.098)</f>
        <v>0</v>
      </c>
      <c r="E226">
        <f ca="1">IF(D226=0,_xll.VoseNormal($E$16,($E$16*$B$8)),0)</f>
        <v>189589.69039145685</v>
      </c>
      <c r="F226" s="5">
        <f t="shared" si="21"/>
        <v>0</v>
      </c>
      <c r="G226" s="5">
        <f t="shared" ca="1" si="18"/>
        <v>-24646.65975088939</v>
      </c>
      <c r="H226">
        <f t="shared" ca="1" si="19"/>
        <v>1005.8262133660544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3"/>
  <sheetViews>
    <sheetView topLeftCell="A154" workbookViewId="0">
      <selection activeCell="G163" sqref="G163"/>
    </sheetView>
  </sheetViews>
  <sheetFormatPr defaultRowHeight="14.5" x14ac:dyDescent="0.35"/>
  <cols>
    <col min="1" max="1" width="29.453125" customWidth="1"/>
    <col min="2" max="2" width="20.81640625" customWidth="1"/>
    <col min="3" max="3" width="21.36328125" customWidth="1"/>
    <col min="4" max="4" width="22.1796875" customWidth="1"/>
    <col min="5" max="6" width="18.81640625" customWidth="1"/>
    <col min="7" max="7" width="15.08984375" customWidth="1"/>
    <col min="8" max="8" width="16" customWidth="1"/>
    <col min="9" max="9" width="8.7265625" customWidth="1"/>
  </cols>
  <sheetData>
    <row r="1" spans="1:7" x14ac:dyDescent="0.35">
      <c r="A1" s="1" t="s">
        <v>0</v>
      </c>
      <c r="B1" s="1"/>
    </row>
    <row r="2" spans="1:7" x14ac:dyDescent="0.35">
      <c r="A2" s="1"/>
      <c r="B2" s="1"/>
    </row>
    <row r="3" spans="1:7" x14ac:dyDescent="0.35">
      <c r="A3" s="1" t="s">
        <v>3</v>
      </c>
      <c r="B3" s="1"/>
    </row>
    <row r="4" spans="1:7" x14ac:dyDescent="0.35">
      <c r="A4" t="s">
        <v>7</v>
      </c>
      <c r="B4">
        <v>20</v>
      </c>
    </row>
    <row r="5" spans="1:7" x14ac:dyDescent="0.35">
      <c r="A5" s="2" t="s">
        <v>9</v>
      </c>
      <c r="B5" s="11">
        <v>7.0000000000000007E-2</v>
      </c>
    </row>
    <row r="6" spans="1:7" x14ac:dyDescent="0.35">
      <c r="A6" s="2" t="s">
        <v>40</v>
      </c>
      <c r="B6" s="3"/>
    </row>
    <row r="7" spans="1:7" x14ac:dyDescent="0.35">
      <c r="A7" s="2" t="s">
        <v>41</v>
      </c>
      <c r="B7" s="3"/>
    </row>
    <row r="9" spans="1:7" x14ac:dyDescent="0.35">
      <c r="A9" s="1" t="s">
        <v>1</v>
      </c>
      <c r="B9" s="1"/>
    </row>
    <row r="10" spans="1:7" x14ac:dyDescent="0.35">
      <c r="A10" s="2"/>
      <c r="B10" s="2" t="s">
        <v>10</v>
      </c>
      <c r="C10" s="2" t="s">
        <v>11</v>
      </c>
      <c r="D10" s="2"/>
      <c r="E10" s="2" t="s">
        <v>12</v>
      </c>
      <c r="F10" s="2"/>
    </row>
    <row r="11" spans="1:7" x14ac:dyDescent="0.35">
      <c r="A11" s="2" t="s">
        <v>14</v>
      </c>
      <c r="B11" s="4">
        <v>26322</v>
      </c>
      <c r="C11" s="5">
        <v>43163</v>
      </c>
      <c r="D11" s="5"/>
      <c r="E11" s="5">
        <v>55389</v>
      </c>
      <c r="F11" s="5"/>
    </row>
    <row r="12" spans="1:7" x14ac:dyDescent="0.35">
      <c r="A12" s="6" t="s">
        <v>15</v>
      </c>
      <c r="B12" s="4">
        <v>36215</v>
      </c>
      <c r="C12" s="5">
        <v>65180</v>
      </c>
      <c r="D12" s="5"/>
      <c r="E12" s="5">
        <v>138075</v>
      </c>
      <c r="F12" s="5"/>
    </row>
    <row r="13" spans="1:7" x14ac:dyDescent="0.35">
      <c r="A13" s="7" t="s">
        <v>13</v>
      </c>
      <c r="B13" s="9">
        <v>0.04</v>
      </c>
      <c r="C13" s="9">
        <v>0.08</v>
      </c>
      <c r="D13" s="9"/>
      <c r="E13" s="9">
        <v>0.13</v>
      </c>
      <c r="F13" s="9"/>
    </row>
    <row r="14" spans="1:7" x14ac:dyDescent="0.35">
      <c r="A14" s="7"/>
      <c r="B14" s="8" t="s">
        <v>17</v>
      </c>
      <c r="C14" s="3" t="s">
        <v>18</v>
      </c>
      <c r="D14" s="3"/>
      <c r="E14" s="3" t="s">
        <v>21</v>
      </c>
      <c r="F14" s="3"/>
    </row>
    <row r="15" spans="1:7" x14ac:dyDescent="0.35">
      <c r="A15" s="7" t="s">
        <v>16</v>
      </c>
      <c r="B15" s="4">
        <v>5950</v>
      </c>
      <c r="C15" s="5">
        <v>21588</v>
      </c>
      <c r="D15" s="5"/>
      <c r="E15" s="5">
        <v>30000</v>
      </c>
      <c r="F15" s="5"/>
    </row>
    <row r="16" spans="1:7" x14ac:dyDescent="0.35">
      <c r="A16" s="7" t="s">
        <v>19</v>
      </c>
      <c r="B16" s="8">
        <v>0.65</v>
      </c>
      <c r="C16" s="3">
        <v>0.35</v>
      </c>
      <c r="D16" s="3"/>
      <c r="E16" s="3" t="s">
        <v>22</v>
      </c>
      <c r="F16" t="s">
        <v>24</v>
      </c>
      <c r="G16" t="s">
        <v>23</v>
      </c>
    </row>
    <row r="17" spans="1:7" x14ac:dyDescent="0.35">
      <c r="A17" s="7" t="s">
        <v>25</v>
      </c>
      <c r="B17" s="9">
        <v>4</v>
      </c>
      <c r="C17" s="9">
        <v>4</v>
      </c>
      <c r="D17" s="9"/>
      <c r="E17" s="9">
        <v>3</v>
      </c>
      <c r="F17" s="9">
        <v>2</v>
      </c>
      <c r="G17" s="9">
        <v>4</v>
      </c>
    </row>
    <row r="18" spans="1:7" x14ac:dyDescent="0.35">
      <c r="A18" s="7"/>
      <c r="B18" s="9"/>
    </row>
    <row r="19" spans="1:7" x14ac:dyDescent="0.35">
      <c r="A19" s="7" t="s">
        <v>20</v>
      </c>
      <c r="B19" s="4">
        <v>750</v>
      </c>
    </row>
    <row r="20" spans="1:7" x14ac:dyDescent="0.35">
      <c r="A20" s="7"/>
      <c r="B20" s="4"/>
    </row>
    <row r="21" spans="1:7" x14ac:dyDescent="0.35">
      <c r="A21" s="10" t="s">
        <v>26</v>
      </c>
      <c r="B21" s="4"/>
    </row>
    <row r="22" spans="1:7" x14ac:dyDescent="0.35">
      <c r="A22" s="2" t="s">
        <v>8</v>
      </c>
      <c r="B22">
        <v>65</v>
      </c>
    </row>
    <row r="24" spans="1:7" x14ac:dyDescent="0.35">
      <c r="A24" s="1" t="s">
        <v>5</v>
      </c>
      <c r="B24" s="1" t="s">
        <v>29</v>
      </c>
      <c r="C24" s="1" t="s">
        <v>30</v>
      </c>
      <c r="D24" s="1" t="s">
        <v>6</v>
      </c>
    </row>
    <row r="25" spans="1:7" x14ac:dyDescent="0.35">
      <c r="A25" s="2" t="s">
        <v>4</v>
      </c>
      <c r="B25" s="2">
        <f>SUM(G30:G75)</f>
        <v>518585.95364942757</v>
      </c>
      <c r="C25">
        <f>SUM(G79:G124)</f>
        <v>461908.899346844</v>
      </c>
      <c r="D25">
        <f>SUM(H128:H173)</f>
        <v>509815.60503515089</v>
      </c>
    </row>
    <row r="27" spans="1:7" x14ac:dyDescent="0.35">
      <c r="A27" s="1" t="s">
        <v>2</v>
      </c>
      <c r="B27" s="1"/>
    </row>
    <row r="28" spans="1:7" x14ac:dyDescent="0.35">
      <c r="A28" s="1" t="s">
        <v>28</v>
      </c>
      <c r="B28" s="1"/>
    </row>
    <row r="29" spans="1:7" x14ac:dyDescent="0.35">
      <c r="A29" t="s">
        <v>27</v>
      </c>
      <c r="B29" t="s">
        <v>33</v>
      </c>
      <c r="C29" t="s">
        <v>35</v>
      </c>
      <c r="D29" t="s">
        <v>31</v>
      </c>
      <c r="E29" t="s">
        <v>32</v>
      </c>
      <c r="F29" t="s">
        <v>39</v>
      </c>
      <c r="G29" t="s">
        <v>34</v>
      </c>
    </row>
    <row r="30" spans="1:7" x14ac:dyDescent="0.35">
      <c r="A30">
        <f>B4</f>
        <v>20</v>
      </c>
      <c r="B30">
        <f>A30-20</f>
        <v>0</v>
      </c>
      <c r="C30">
        <v>1</v>
      </c>
      <c r="D30" s="5">
        <f>IF(C30=1,$B$11,IF(A30&lt;55,$C$11,$C$12))</f>
        <v>26322</v>
      </c>
      <c r="E30" s="5">
        <f>IF(C30=1,-($B$15+$B$19),0)</f>
        <v>-6700</v>
      </c>
      <c r="F30" s="5">
        <f>IF(C30=1,-(D30*$B$13),-(D30*$C$13))</f>
        <v>-1052.8800000000001</v>
      </c>
      <c r="G30">
        <f>(D30+E30+F30)/((1+$B$5)^B30)</f>
        <v>18569.12</v>
      </c>
    </row>
    <row r="31" spans="1:7" x14ac:dyDescent="0.35">
      <c r="A31">
        <f>A30+1</f>
        <v>21</v>
      </c>
      <c r="B31">
        <f t="shared" ref="B31:B75" si="0">A31-20</f>
        <v>1</v>
      </c>
      <c r="C31">
        <v>1</v>
      </c>
      <c r="D31" s="5">
        <f t="shared" ref="D31:D75" si="1">IF(C31=1,$B$11,IF(A31&lt;55,$C$11,$C$12))</f>
        <v>26322</v>
      </c>
      <c r="E31" s="5">
        <f t="shared" ref="E31:E75" si="2">IF(C31=1,-($B$15+$B$19),0)</f>
        <v>-6700</v>
      </c>
      <c r="F31" s="5">
        <f t="shared" ref="F31:F75" si="3">IF(C31=1,-(D31*$B$13),-(D31*$C$13))</f>
        <v>-1052.8800000000001</v>
      </c>
      <c r="G31">
        <f t="shared" ref="G31:G75" si="4">(D31+E31+F31)/((1+$B$5)^B31)</f>
        <v>17354.317757009343</v>
      </c>
    </row>
    <row r="32" spans="1:7" x14ac:dyDescent="0.35">
      <c r="A32">
        <f t="shared" ref="A32:A75" si="5">A31+1</f>
        <v>22</v>
      </c>
      <c r="B32">
        <f t="shared" si="0"/>
        <v>2</v>
      </c>
      <c r="C32">
        <v>1</v>
      </c>
      <c r="D32" s="5">
        <f t="shared" si="1"/>
        <v>26322</v>
      </c>
      <c r="E32" s="5">
        <f t="shared" si="2"/>
        <v>-6700</v>
      </c>
      <c r="F32" s="5">
        <f t="shared" si="3"/>
        <v>-1052.8800000000001</v>
      </c>
      <c r="G32">
        <f t="shared" si="4"/>
        <v>16218.988557952658</v>
      </c>
    </row>
    <row r="33" spans="1:7" x14ac:dyDescent="0.35">
      <c r="A33">
        <f t="shared" si="5"/>
        <v>23</v>
      </c>
      <c r="B33">
        <f t="shared" si="0"/>
        <v>3</v>
      </c>
      <c r="C33">
        <v>1</v>
      </c>
      <c r="D33" s="5">
        <f t="shared" si="1"/>
        <v>26322</v>
      </c>
      <c r="E33" s="5">
        <f t="shared" si="2"/>
        <v>-6700</v>
      </c>
      <c r="F33" s="5">
        <f t="shared" si="3"/>
        <v>-1052.8800000000001</v>
      </c>
      <c r="G33">
        <f t="shared" si="4"/>
        <v>15157.933231731455</v>
      </c>
    </row>
    <row r="34" spans="1:7" x14ac:dyDescent="0.35">
      <c r="A34">
        <f t="shared" si="5"/>
        <v>24</v>
      </c>
      <c r="B34">
        <f t="shared" si="0"/>
        <v>4</v>
      </c>
      <c r="C34">
        <v>0</v>
      </c>
      <c r="D34" s="5">
        <f t="shared" si="1"/>
        <v>43163</v>
      </c>
      <c r="E34" s="5">
        <f t="shared" si="2"/>
        <v>0</v>
      </c>
      <c r="F34" s="5">
        <f t="shared" si="3"/>
        <v>-3453.04</v>
      </c>
      <c r="G34">
        <f t="shared" si="4"/>
        <v>30294.538354598742</v>
      </c>
    </row>
    <row r="35" spans="1:7" x14ac:dyDescent="0.35">
      <c r="A35">
        <f t="shared" si="5"/>
        <v>25</v>
      </c>
      <c r="B35">
        <f t="shared" si="0"/>
        <v>5</v>
      </c>
      <c r="C35">
        <v>0</v>
      </c>
      <c r="D35" s="5">
        <f t="shared" si="1"/>
        <v>43163</v>
      </c>
      <c r="E35" s="5">
        <f t="shared" si="2"/>
        <v>0</v>
      </c>
      <c r="F35" s="5">
        <f t="shared" si="3"/>
        <v>-3453.04</v>
      </c>
      <c r="G35">
        <f t="shared" si="4"/>
        <v>28312.652667849292</v>
      </c>
    </row>
    <row r="36" spans="1:7" x14ac:dyDescent="0.35">
      <c r="A36">
        <f t="shared" si="5"/>
        <v>26</v>
      </c>
      <c r="B36">
        <f t="shared" si="0"/>
        <v>6</v>
      </c>
      <c r="C36">
        <v>0</v>
      </c>
      <c r="D36" s="5">
        <f t="shared" si="1"/>
        <v>43163</v>
      </c>
      <c r="E36" s="5">
        <f t="shared" si="2"/>
        <v>0</v>
      </c>
      <c r="F36" s="5">
        <f t="shared" si="3"/>
        <v>-3453.04</v>
      </c>
      <c r="G36">
        <f t="shared" si="4"/>
        <v>26460.423054064759</v>
      </c>
    </row>
    <row r="37" spans="1:7" x14ac:dyDescent="0.35">
      <c r="A37">
        <f t="shared" si="5"/>
        <v>27</v>
      </c>
      <c r="B37">
        <f t="shared" si="0"/>
        <v>7</v>
      </c>
      <c r="C37">
        <v>0</v>
      </c>
      <c r="D37" s="5">
        <f t="shared" si="1"/>
        <v>43163</v>
      </c>
      <c r="E37" s="5">
        <f t="shared" si="2"/>
        <v>0</v>
      </c>
      <c r="F37" s="5">
        <f t="shared" si="3"/>
        <v>-3453.04</v>
      </c>
      <c r="G37">
        <f t="shared" si="4"/>
        <v>24729.367340247438</v>
      </c>
    </row>
    <row r="38" spans="1:7" x14ac:dyDescent="0.35">
      <c r="A38">
        <f t="shared" si="5"/>
        <v>28</v>
      </c>
      <c r="B38">
        <f t="shared" si="0"/>
        <v>8</v>
      </c>
      <c r="C38">
        <v>0</v>
      </c>
      <c r="D38" s="5">
        <f t="shared" si="1"/>
        <v>43163</v>
      </c>
      <c r="E38" s="5">
        <f t="shared" si="2"/>
        <v>0</v>
      </c>
      <c r="F38" s="5">
        <f t="shared" si="3"/>
        <v>-3453.04</v>
      </c>
      <c r="G38">
        <f t="shared" si="4"/>
        <v>23111.558261913495</v>
      </c>
    </row>
    <row r="39" spans="1:7" x14ac:dyDescent="0.35">
      <c r="A39">
        <f t="shared" si="5"/>
        <v>29</v>
      </c>
      <c r="B39">
        <f t="shared" si="0"/>
        <v>9</v>
      </c>
      <c r="C39">
        <v>0</v>
      </c>
      <c r="D39" s="5">
        <f t="shared" si="1"/>
        <v>43163</v>
      </c>
      <c r="E39" s="5">
        <f t="shared" si="2"/>
        <v>0</v>
      </c>
      <c r="F39" s="5">
        <f t="shared" si="3"/>
        <v>-3453.04</v>
      </c>
      <c r="G39">
        <f t="shared" si="4"/>
        <v>21599.587160666815</v>
      </c>
    </row>
    <row r="40" spans="1:7" x14ac:dyDescent="0.35">
      <c r="A40">
        <f t="shared" si="5"/>
        <v>30</v>
      </c>
      <c r="B40">
        <f t="shared" si="0"/>
        <v>10</v>
      </c>
      <c r="C40">
        <v>0</v>
      </c>
      <c r="D40" s="5">
        <f t="shared" si="1"/>
        <v>43163</v>
      </c>
      <c r="E40" s="5">
        <f t="shared" si="2"/>
        <v>0</v>
      </c>
      <c r="F40" s="5">
        <f t="shared" si="3"/>
        <v>-3453.04</v>
      </c>
      <c r="G40">
        <f t="shared" si="4"/>
        <v>20186.530056697957</v>
      </c>
    </row>
    <row r="41" spans="1:7" x14ac:dyDescent="0.35">
      <c r="A41">
        <f t="shared" si="5"/>
        <v>31</v>
      </c>
      <c r="B41">
        <f t="shared" si="0"/>
        <v>11</v>
      </c>
      <c r="C41">
        <v>0</v>
      </c>
      <c r="D41" s="5">
        <f t="shared" si="1"/>
        <v>43163</v>
      </c>
      <c r="E41" s="5">
        <f t="shared" si="2"/>
        <v>0</v>
      </c>
      <c r="F41" s="5">
        <f t="shared" si="3"/>
        <v>-3453.04</v>
      </c>
      <c r="G41">
        <f t="shared" si="4"/>
        <v>18865.915940839212</v>
      </c>
    </row>
    <row r="42" spans="1:7" x14ac:dyDescent="0.35">
      <c r="A42">
        <f t="shared" si="5"/>
        <v>32</v>
      </c>
      <c r="B42">
        <f t="shared" si="0"/>
        <v>12</v>
      </c>
      <c r="C42">
        <v>0</v>
      </c>
      <c r="D42" s="5">
        <f t="shared" si="1"/>
        <v>43163</v>
      </c>
      <c r="E42" s="5">
        <f t="shared" si="2"/>
        <v>0</v>
      </c>
      <c r="F42" s="5">
        <f t="shared" si="3"/>
        <v>-3453.04</v>
      </c>
      <c r="G42">
        <f t="shared" si="4"/>
        <v>17631.697140971228</v>
      </c>
    </row>
    <row r="43" spans="1:7" x14ac:dyDescent="0.35">
      <c r="A43">
        <f t="shared" si="5"/>
        <v>33</v>
      </c>
      <c r="B43">
        <f t="shared" si="0"/>
        <v>13</v>
      </c>
      <c r="C43">
        <v>0</v>
      </c>
      <c r="D43" s="5">
        <f t="shared" si="1"/>
        <v>43163</v>
      </c>
      <c r="E43" s="5">
        <f t="shared" si="2"/>
        <v>0</v>
      </c>
      <c r="F43" s="5">
        <f t="shared" si="3"/>
        <v>-3453.04</v>
      </c>
      <c r="G43">
        <f t="shared" si="4"/>
        <v>16478.221627075913</v>
      </c>
    </row>
    <row r="44" spans="1:7" x14ac:dyDescent="0.35">
      <c r="A44">
        <f t="shared" si="5"/>
        <v>34</v>
      </c>
      <c r="B44">
        <f t="shared" si="0"/>
        <v>14</v>
      </c>
      <c r="C44">
        <v>0</v>
      </c>
      <c r="D44" s="5">
        <f t="shared" si="1"/>
        <v>43163</v>
      </c>
      <c r="E44" s="5">
        <f t="shared" si="2"/>
        <v>0</v>
      </c>
      <c r="F44" s="5">
        <f t="shared" si="3"/>
        <v>-3453.04</v>
      </c>
      <c r="G44">
        <f t="shared" si="4"/>
        <v>15400.20712810833</v>
      </c>
    </row>
    <row r="45" spans="1:7" x14ac:dyDescent="0.35">
      <c r="A45">
        <f t="shared" si="5"/>
        <v>35</v>
      </c>
      <c r="B45">
        <f t="shared" si="0"/>
        <v>15</v>
      </c>
      <c r="C45">
        <v>0</v>
      </c>
      <c r="D45" s="5">
        <f t="shared" si="1"/>
        <v>43163</v>
      </c>
      <c r="E45" s="5">
        <f t="shared" si="2"/>
        <v>0</v>
      </c>
      <c r="F45" s="5">
        <f t="shared" si="3"/>
        <v>-3453.04</v>
      </c>
      <c r="G45">
        <f t="shared" si="4"/>
        <v>14392.716942157316</v>
      </c>
    </row>
    <row r="46" spans="1:7" x14ac:dyDescent="0.35">
      <c r="A46">
        <f t="shared" si="5"/>
        <v>36</v>
      </c>
      <c r="B46">
        <f t="shared" si="0"/>
        <v>16</v>
      </c>
      <c r="C46">
        <v>0</v>
      </c>
      <c r="D46" s="5">
        <f t="shared" si="1"/>
        <v>43163</v>
      </c>
      <c r="E46" s="5">
        <f t="shared" si="2"/>
        <v>0</v>
      </c>
      <c r="F46" s="5">
        <f t="shared" si="3"/>
        <v>-3453.04</v>
      </c>
      <c r="G46">
        <f t="shared" si="4"/>
        <v>13451.137329118988</v>
      </c>
    </row>
    <row r="47" spans="1:7" x14ac:dyDescent="0.35">
      <c r="A47">
        <f t="shared" si="5"/>
        <v>37</v>
      </c>
      <c r="B47">
        <f t="shared" si="0"/>
        <v>17</v>
      </c>
      <c r="C47">
        <v>0</v>
      </c>
      <c r="D47" s="5">
        <f t="shared" si="1"/>
        <v>43163</v>
      </c>
      <c r="E47" s="5">
        <f t="shared" si="2"/>
        <v>0</v>
      </c>
      <c r="F47" s="5">
        <f t="shared" si="3"/>
        <v>-3453.04</v>
      </c>
      <c r="G47">
        <f t="shared" si="4"/>
        <v>12571.156382354195</v>
      </c>
    </row>
    <row r="48" spans="1:7" x14ac:dyDescent="0.35">
      <c r="A48">
        <f t="shared" si="5"/>
        <v>38</v>
      </c>
      <c r="B48">
        <f t="shared" si="0"/>
        <v>18</v>
      </c>
      <c r="C48">
        <v>0</v>
      </c>
      <c r="D48" s="5">
        <f t="shared" si="1"/>
        <v>43163</v>
      </c>
      <c r="E48" s="5">
        <f t="shared" si="2"/>
        <v>0</v>
      </c>
      <c r="F48" s="5">
        <f t="shared" si="3"/>
        <v>-3453.04</v>
      </c>
      <c r="G48">
        <f t="shared" si="4"/>
        <v>11748.744282574015</v>
      </c>
    </row>
    <row r="49" spans="1:7" x14ac:dyDescent="0.35">
      <c r="A49">
        <f t="shared" si="5"/>
        <v>39</v>
      </c>
      <c r="B49">
        <f t="shared" si="0"/>
        <v>19</v>
      </c>
      <c r="C49">
        <v>0</v>
      </c>
      <c r="D49" s="5">
        <f t="shared" si="1"/>
        <v>43163</v>
      </c>
      <c r="E49" s="5">
        <f t="shared" si="2"/>
        <v>0</v>
      </c>
      <c r="F49" s="5">
        <f t="shared" si="3"/>
        <v>-3453.04</v>
      </c>
      <c r="G49">
        <f t="shared" si="4"/>
        <v>10980.134843527116</v>
      </c>
    </row>
    <row r="50" spans="1:7" x14ac:dyDescent="0.35">
      <c r="A50">
        <f t="shared" si="5"/>
        <v>40</v>
      </c>
      <c r="B50">
        <f t="shared" si="0"/>
        <v>20</v>
      </c>
      <c r="C50">
        <v>0</v>
      </c>
      <c r="D50" s="5">
        <f t="shared" si="1"/>
        <v>43163</v>
      </c>
      <c r="E50" s="5">
        <f t="shared" si="2"/>
        <v>0</v>
      </c>
      <c r="F50" s="5">
        <f t="shared" si="3"/>
        <v>-3453.04</v>
      </c>
      <c r="G50">
        <f t="shared" si="4"/>
        <v>10261.808264978614</v>
      </c>
    </row>
    <row r="51" spans="1:7" x14ac:dyDescent="0.35">
      <c r="A51">
        <f t="shared" si="5"/>
        <v>41</v>
      </c>
      <c r="B51">
        <f t="shared" si="0"/>
        <v>21</v>
      </c>
      <c r="C51">
        <v>0</v>
      </c>
      <c r="D51" s="5">
        <f t="shared" si="1"/>
        <v>43163</v>
      </c>
      <c r="E51" s="5">
        <f t="shared" si="2"/>
        <v>0</v>
      </c>
      <c r="F51" s="5">
        <f t="shared" si="3"/>
        <v>-3453.04</v>
      </c>
      <c r="G51">
        <f t="shared" si="4"/>
        <v>9590.4750139987027</v>
      </c>
    </row>
    <row r="52" spans="1:7" x14ac:dyDescent="0.35">
      <c r="A52">
        <f t="shared" si="5"/>
        <v>42</v>
      </c>
      <c r="B52">
        <f t="shared" si="0"/>
        <v>22</v>
      </c>
      <c r="C52">
        <v>0</v>
      </c>
      <c r="D52" s="5">
        <f t="shared" si="1"/>
        <v>43163</v>
      </c>
      <c r="E52" s="5">
        <f t="shared" si="2"/>
        <v>0</v>
      </c>
      <c r="F52" s="5">
        <f t="shared" si="3"/>
        <v>-3453.04</v>
      </c>
      <c r="G52">
        <f t="shared" si="4"/>
        <v>8963.0607607464517</v>
      </c>
    </row>
    <row r="53" spans="1:7" x14ac:dyDescent="0.35">
      <c r="A53">
        <f t="shared" si="5"/>
        <v>43</v>
      </c>
      <c r="B53">
        <f t="shared" si="0"/>
        <v>23</v>
      </c>
      <c r="C53">
        <v>0</v>
      </c>
      <c r="D53" s="5">
        <f t="shared" si="1"/>
        <v>43163</v>
      </c>
      <c r="E53" s="5">
        <f t="shared" si="2"/>
        <v>0</v>
      </c>
      <c r="F53" s="5">
        <f t="shared" si="3"/>
        <v>-3453.04</v>
      </c>
      <c r="G53">
        <f t="shared" si="4"/>
        <v>8376.692299763039</v>
      </c>
    </row>
    <row r="54" spans="1:7" x14ac:dyDescent="0.35">
      <c r="A54">
        <f t="shared" si="5"/>
        <v>44</v>
      </c>
      <c r="B54">
        <f t="shared" si="0"/>
        <v>24</v>
      </c>
      <c r="C54">
        <v>0</v>
      </c>
      <c r="D54" s="5">
        <f t="shared" si="1"/>
        <v>43163</v>
      </c>
      <c r="E54" s="5">
        <f t="shared" si="2"/>
        <v>0</v>
      </c>
      <c r="F54" s="5">
        <f t="shared" si="3"/>
        <v>-3453.04</v>
      </c>
      <c r="G54">
        <f t="shared" si="4"/>
        <v>7828.6843923019051</v>
      </c>
    </row>
    <row r="55" spans="1:7" x14ac:dyDescent="0.35">
      <c r="A55">
        <f t="shared" si="5"/>
        <v>45</v>
      </c>
      <c r="B55">
        <f t="shared" si="0"/>
        <v>25</v>
      </c>
      <c r="C55">
        <v>0</v>
      </c>
      <c r="D55" s="5">
        <f t="shared" si="1"/>
        <v>43163</v>
      </c>
      <c r="E55" s="5">
        <f t="shared" si="2"/>
        <v>0</v>
      </c>
      <c r="F55" s="5">
        <f t="shared" si="3"/>
        <v>-3453.04</v>
      </c>
      <c r="G55">
        <f t="shared" si="4"/>
        <v>7316.5274694410327</v>
      </c>
    </row>
    <row r="56" spans="1:7" x14ac:dyDescent="0.35">
      <c r="A56">
        <f t="shared" si="5"/>
        <v>46</v>
      </c>
      <c r="B56">
        <f t="shared" si="0"/>
        <v>26</v>
      </c>
      <c r="C56">
        <v>0</v>
      </c>
      <c r="D56" s="5">
        <f t="shared" si="1"/>
        <v>43163</v>
      </c>
      <c r="E56" s="5">
        <f t="shared" si="2"/>
        <v>0</v>
      </c>
      <c r="F56" s="5">
        <f t="shared" si="3"/>
        <v>-3453.04</v>
      </c>
      <c r="G56">
        <f t="shared" si="4"/>
        <v>6837.8761396645168</v>
      </c>
    </row>
    <row r="57" spans="1:7" x14ac:dyDescent="0.35">
      <c r="A57">
        <f t="shared" si="5"/>
        <v>47</v>
      </c>
      <c r="B57">
        <f t="shared" si="0"/>
        <v>27</v>
      </c>
      <c r="C57">
        <v>0</v>
      </c>
      <c r="D57" s="5">
        <f t="shared" si="1"/>
        <v>43163</v>
      </c>
      <c r="E57" s="5">
        <f t="shared" si="2"/>
        <v>0</v>
      </c>
      <c r="F57" s="5">
        <f t="shared" si="3"/>
        <v>-3453.04</v>
      </c>
      <c r="G57">
        <f t="shared" si="4"/>
        <v>6390.5384482845939</v>
      </c>
    </row>
    <row r="58" spans="1:7" x14ac:dyDescent="0.35">
      <c r="A58">
        <f t="shared" si="5"/>
        <v>48</v>
      </c>
      <c r="B58">
        <f t="shared" si="0"/>
        <v>28</v>
      </c>
      <c r="C58">
        <v>0</v>
      </c>
      <c r="D58" s="5">
        <f t="shared" si="1"/>
        <v>43163</v>
      </c>
      <c r="E58" s="5">
        <f t="shared" si="2"/>
        <v>0</v>
      </c>
      <c r="F58" s="5">
        <f t="shared" si="3"/>
        <v>-3453.04</v>
      </c>
      <c r="G58">
        <f t="shared" si="4"/>
        <v>5972.4658395183133</v>
      </c>
    </row>
    <row r="59" spans="1:7" x14ac:dyDescent="0.35">
      <c r="A59">
        <f t="shared" si="5"/>
        <v>49</v>
      </c>
      <c r="B59">
        <f t="shared" si="0"/>
        <v>29</v>
      </c>
      <c r="C59">
        <v>0</v>
      </c>
      <c r="D59" s="5">
        <f t="shared" si="1"/>
        <v>43163</v>
      </c>
      <c r="E59" s="5">
        <f t="shared" si="2"/>
        <v>0</v>
      </c>
      <c r="F59" s="5">
        <f t="shared" si="3"/>
        <v>-3453.04</v>
      </c>
      <c r="G59">
        <f t="shared" si="4"/>
        <v>5581.7437752507603</v>
      </c>
    </row>
    <row r="60" spans="1:7" x14ac:dyDescent="0.35">
      <c r="A60">
        <f t="shared" si="5"/>
        <v>50</v>
      </c>
      <c r="B60">
        <f t="shared" si="0"/>
        <v>30</v>
      </c>
      <c r="C60">
        <v>0</v>
      </c>
      <c r="D60" s="5">
        <f t="shared" si="1"/>
        <v>43163</v>
      </c>
      <c r="E60" s="5">
        <f t="shared" si="2"/>
        <v>0</v>
      </c>
      <c r="F60" s="5">
        <f t="shared" si="3"/>
        <v>-3453.04</v>
      </c>
      <c r="G60">
        <f t="shared" si="4"/>
        <v>5216.5829675240748</v>
      </c>
    </row>
    <row r="61" spans="1:7" x14ac:dyDescent="0.35">
      <c r="A61">
        <f t="shared" si="5"/>
        <v>51</v>
      </c>
      <c r="B61">
        <f t="shared" si="0"/>
        <v>31</v>
      </c>
      <c r="C61">
        <v>0</v>
      </c>
      <c r="D61" s="5">
        <f t="shared" si="1"/>
        <v>43163</v>
      </c>
      <c r="E61" s="5">
        <f t="shared" si="2"/>
        <v>0</v>
      </c>
      <c r="F61" s="5">
        <f t="shared" si="3"/>
        <v>-3453.04</v>
      </c>
      <c r="G61">
        <f t="shared" si="4"/>
        <v>4875.3111846019383</v>
      </c>
    </row>
    <row r="62" spans="1:7" x14ac:dyDescent="0.35">
      <c r="A62">
        <f t="shared" si="5"/>
        <v>52</v>
      </c>
      <c r="B62">
        <f t="shared" si="0"/>
        <v>32</v>
      </c>
      <c r="C62">
        <v>0</v>
      </c>
      <c r="D62" s="5">
        <f t="shared" si="1"/>
        <v>43163</v>
      </c>
      <c r="E62" s="5">
        <f t="shared" si="2"/>
        <v>0</v>
      </c>
      <c r="F62" s="5">
        <f t="shared" si="3"/>
        <v>-3453.04</v>
      </c>
      <c r="G62">
        <f t="shared" si="4"/>
        <v>4556.365593085924</v>
      </c>
    </row>
    <row r="63" spans="1:7" x14ac:dyDescent="0.35">
      <c r="A63">
        <f t="shared" si="5"/>
        <v>53</v>
      </c>
      <c r="B63">
        <f t="shared" si="0"/>
        <v>33</v>
      </c>
      <c r="C63">
        <v>0</v>
      </c>
      <c r="D63" s="5">
        <f t="shared" si="1"/>
        <v>43163</v>
      </c>
      <c r="E63" s="5">
        <f t="shared" si="2"/>
        <v>0</v>
      </c>
      <c r="F63" s="5">
        <f t="shared" si="3"/>
        <v>-3453.04</v>
      </c>
      <c r="G63">
        <f t="shared" si="4"/>
        <v>4258.2856010148826</v>
      </c>
    </row>
    <row r="64" spans="1:7" x14ac:dyDescent="0.35">
      <c r="A64">
        <f t="shared" si="5"/>
        <v>54</v>
      </c>
      <c r="B64">
        <f t="shared" si="0"/>
        <v>34</v>
      </c>
      <c r="C64">
        <v>0</v>
      </c>
      <c r="D64" s="5">
        <f t="shared" si="1"/>
        <v>43163</v>
      </c>
      <c r="E64" s="5">
        <f t="shared" si="2"/>
        <v>0</v>
      </c>
      <c r="F64" s="5">
        <f t="shared" si="3"/>
        <v>-3453.04</v>
      </c>
      <c r="G64">
        <f t="shared" si="4"/>
        <v>3979.7061691727872</v>
      </c>
    </row>
    <row r="65" spans="1:7" x14ac:dyDescent="0.35">
      <c r="A65">
        <f t="shared" si="5"/>
        <v>55</v>
      </c>
      <c r="B65">
        <f t="shared" si="0"/>
        <v>35</v>
      </c>
      <c r="C65">
        <v>0</v>
      </c>
      <c r="D65" s="5">
        <f t="shared" si="1"/>
        <v>65180</v>
      </c>
      <c r="E65" s="5">
        <f t="shared" si="2"/>
        <v>0</v>
      </c>
      <c r="F65" s="5">
        <f t="shared" si="3"/>
        <v>-5214.4000000000005</v>
      </c>
      <c r="G65">
        <f t="shared" si="4"/>
        <v>5616.5543330895052</v>
      </c>
    </row>
    <row r="66" spans="1:7" x14ac:dyDescent="0.35">
      <c r="A66">
        <f t="shared" si="5"/>
        <v>56</v>
      </c>
      <c r="B66">
        <f t="shared" si="0"/>
        <v>36</v>
      </c>
      <c r="C66">
        <v>0</v>
      </c>
      <c r="D66" s="5">
        <f t="shared" si="1"/>
        <v>65180</v>
      </c>
      <c r="E66" s="5">
        <f t="shared" si="2"/>
        <v>0</v>
      </c>
      <c r="F66" s="5">
        <f t="shared" si="3"/>
        <v>-5214.4000000000005</v>
      </c>
      <c r="G66">
        <f t="shared" si="4"/>
        <v>5249.1161991490699</v>
      </c>
    </row>
    <row r="67" spans="1:7" x14ac:dyDescent="0.35">
      <c r="A67">
        <f t="shared" si="5"/>
        <v>57</v>
      </c>
      <c r="B67">
        <f t="shared" si="0"/>
        <v>37</v>
      </c>
      <c r="C67">
        <v>0</v>
      </c>
      <c r="D67" s="5">
        <f t="shared" si="1"/>
        <v>65180</v>
      </c>
      <c r="E67" s="5">
        <f t="shared" si="2"/>
        <v>0</v>
      </c>
      <c r="F67" s="5">
        <f t="shared" si="3"/>
        <v>-5214.4000000000005</v>
      </c>
      <c r="G67">
        <f t="shared" si="4"/>
        <v>4905.7160739710935</v>
      </c>
    </row>
    <row r="68" spans="1:7" x14ac:dyDescent="0.35">
      <c r="A68">
        <f t="shared" si="5"/>
        <v>58</v>
      </c>
      <c r="B68">
        <f t="shared" si="0"/>
        <v>38</v>
      </c>
      <c r="C68">
        <v>0</v>
      </c>
      <c r="D68" s="5">
        <f t="shared" si="1"/>
        <v>65180</v>
      </c>
      <c r="E68" s="5">
        <f t="shared" si="2"/>
        <v>0</v>
      </c>
      <c r="F68" s="5">
        <f t="shared" si="3"/>
        <v>-5214.4000000000005</v>
      </c>
      <c r="G68">
        <f t="shared" si="4"/>
        <v>4584.7813775430777</v>
      </c>
    </row>
    <row r="69" spans="1:7" x14ac:dyDescent="0.35">
      <c r="A69">
        <f t="shared" si="5"/>
        <v>59</v>
      </c>
      <c r="B69">
        <f t="shared" si="0"/>
        <v>39</v>
      </c>
      <c r="C69">
        <v>0</v>
      </c>
      <c r="D69" s="5">
        <f t="shared" si="1"/>
        <v>65180</v>
      </c>
      <c r="E69" s="5">
        <f t="shared" si="2"/>
        <v>0</v>
      </c>
      <c r="F69" s="5">
        <f t="shared" si="3"/>
        <v>-5214.4000000000005</v>
      </c>
      <c r="G69">
        <f t="shared" si="4"/>
        <v>4284.8424089187638</v>
      </c>
    </row>
    <row r="70" spans="1:7" x14ac:dyDescent="0.35">
      <c r="A70">
        <f t="shared" si="5"/>
        <v>60</v>
      </c>
      <c r="B70">
        <f t="shared" si="0"/>
        <v>40</v>
      </c>
      <c r="C70">
        <v>0</v>
      </c>
      <c r="D70" s="5">
        <f t="shared" si="1"/>
        <v>65180</v>
      </c>
      <c r="E70" s="5">
        <f t="shared" si="2"/>
        <v>0</v>
      </c>
      <c r="F70" s="5">
        <f t="shared" si="3"/>
        <v>-5214.4000000000005</v>
      </c>
      <c r="G70">
        <f t="shared" si="4"/>
        <v>4004.5256158119291</v>
      </c>
    </row>
    <row r="71" spans="1:7" x14ac:dyDescent="0.35">
      <c r="A71">
        <f t="shared" si="5"/>
        <v>61</v>
      </c>
      <c r="B71">
        <f t="shared" si="0"/>
        <v>41</v>
      </c>
      <c r="C71">
        <v>0</v>
      </c>
      <c r="D71" s="5">
        <f t="shared" si="1"/>
        <v>65180</v>
      </c>
      <c r="E71" s="5">
        <f t="shared" si="2"/>
        <v>0</v>
      </c>
      <c r="F71" s="5">
        <f t="shared" si="3"/>
        <v>-5214.4000000000005</v>
      </c>
      <c r="G71">
        <f t="shared" si="4"/>
        <v>3742.54730449713</v>
      </c>
    </row>
    <row r="72" spans="1:7" x14ac:dyDescent="0.35">
      <c r="A72">
        <f t="shared" si="5"/>
        <v>62</v>
      </c>
      <c r="B72">
        <f t="shared" si="0"/>
        <v>42</v>
      </c>
      <c r="C72">
        <v>0</v>
      </c>
      <c r="D72" s="5">
        <f t="shared" si="1"/>
        <v>65180</v>
      </c>
      <c r="E72" s="5">
        <f t="shared" si="2"/>
        <v>0</v>
      </c>
      <c r="F72" s="5">
        <f t="shared" si="3"/>
        <v>-5214.4000000000005</v>
      </c>
      <c r="G72">
        <f t="shared" si="4"/>
        <v>3497.7077612122712</v>
      </c>
    </row>
    <row r="73" spans="1:7" x14ac:dyDescent="0.35">
      <c r="A73">
        <f t="shared" si="5"/>
        <v>63</v>
      </c>
      <c r="B73">
        <f t="shared" si="0"/>
        <v>43</v>
      </c>
      <c r="C73">
        <v>0</v>
      </c>
      <c r="D73" s="5">
        <f t="shared" si="1"/>
        <v>65180</v>
      </c>
      <c r="E73" s="5">
        <f t="shared" si="2"/>
        <v>0</v>
      </c>
      <c r="F73" s="5">
        <f t="shared" si="3"/>
        <v>-5214.4000000000005</v>
      </c>
      <c r="G73">
        <f t="shared" si="4"/>
        <v>3268.885758142309</v>
      </c>
    </row>
    <row r="74" spans="1:7" x14ac:dyDescent="0.35">
      <c r="A74">
        <f t="shared" si="5"/>
        <v>64</v>
      </c>
      <c r="B74">
        <f t="shared" si="0"/>
        <v>44</v>
      </c>
      <c r="C74">
        <v>0</v>
      </c>
      <c r="D74" s="5">
        <f t="shared" si="1"/>
        <v>65180</v>
      </c>
      <c r="E74" s="5">
        <f t="shared" si="2"/>
        <v>0</v>
      </c>
      <c r="F74" s="5">
        <f t="shared" si="3"/>
        <v>-5214.4000000000005</v>
      </c>
      <c r="G74">
        <f t="shared" si="4"/>
        <v>3055.0334188245884</v>
      </c>
    </row>
    <row r="75" spans="1:7" x14ac:dyDescent="0.35">
      <c r="A75">
        <f t="shared" si="5"/>
        <v>65</v>
      </c>
      <c r="B75">
        <f t="shared" si="0"/>
        <v>45</v>
      </c>
      <c r="C75">
        <v>0</v>
      </c>
      <c r="D75" s="5">
        <f t="shared" si="1"/>
        <v>65180</v>
      </c>
      <c r="E75" s="5">
        <f t="shared" si="2"/>
        <v>0</v>
      </c>
      <c r="F75" s="5">
        <f t="shared" si="3"/>
        <v>-5214.4000000000005</v>
      </c>
      <c r="G75">
        <f t="shared" si="4"/>
        <v>2855.1714194622318</v>
      </c>
    </row>
    <row r="77" spans="1:7" x14ac:dyDescent="0.35">
      <c r="A77" s="1" t="s">
        <v>36</v>
      </c>
      <c r="B77" s="1"/>
    </row>
    <row r="78" spans="1:7" x14ac:dyDescent="0.35">
      <c r="A78" t="s">
        <v>27</v>
      </c>
      <c r="B78" t="s">
        <v>33</v>
      </c>
      <c r="C78" t="s">
        <v>35</v>
      </c>
      <c r="D78" t="s">
        <v>31</v>
      </c>
      <c r="E78" t="s">
        <v>32</v>
      </c>
      <c r="F78" t="s">
        <v>39</v>
      </c>
      <c r="G78" t="s">
        <v>34</v>
      </c>
    </row>
    <row r="79" spans="1:7" x14ac:dyDescent="0.35">
      <c r="A79">
        <f>B4</f>
        <v>20</v>
      </c>
      <c r="B79">
        <f>A79-20</f>
        <v>0</v>
      </c>
      <c r="C79">
        <v>1</v>
      </c>
      <c r="D79" s="5">
        <f>IF(C79=1,$B$11,IF(A79&lt;55,$C$11,$C$12))</f>
        <v>26322</v>
      </c>
      <c r="E79" s="5">
        <f>IF(C79=1,-($C$15+$B$19),0)</f>
        <v>-22338</v>
      </c>
      <c r="F79" s="5">
        <f>IF(C79=1,-(D79*$B$13),-(D79*$C$13))</f>
        <v>-1052.8800000000001</v>
      </c>
      <c r="G79">
        <f>(D79+E79+F79)/((1+$B$5)^B79)</f>
        <v>2931.12</v>
      </c>
    </row>
    <row r="80" spans="1:7" x14ac:dyDescent="0.35">
      <c r="A80">
        <f>A79+1</f>
        <v>21</v>
      </c>
      <c r="B80">
        <f t="shared" ref="B80:B124" si="6">A80-20</f>
        <v>1</v>
      </c>
      <c r="C80">
        <v>1</v>
      </c>
      <c r="D80" s="5">
        <f t="shared" ref="D80:D124" si="7">IF(C80=1,$B$11,IF(A80&lt;55,$C$11,$C$12))</f>
        <v>26322</v>
      </c>
      <c r="E80" s="5">
        <f t="shared" ref="E80:E124" si="8">IF(C80=1,-($C$15+$B$19),0)</f>
        <v>-22338</v>
      </c>
      <c r="F80" s="5">
        <f t="shared" ref="F80:F124" si="9">IF(C80=1,-(D80*$B$13),-(D80*$C$13))</f>
        <v>-1052.8800000000001</v>
      </c>
      <c r="G80">
        <f t="shared" ref="G80:G124" si="10">(D80+E80+F80)/((1+$B$5)^B80)</f>
        <v>2739.364485981308</v>
      </c>
    </row>
    <row r="81" spans="1:7" x14ac:dyDescent="0.35">
      <c r="A81">
        <f t="shared" ref="A81:A124" si="11">A80+1</f>
        <v>22</v>
      </c>
      <c r="B81">
        <f t="shared" si="6"/>
        <v>2</v>
      </c>
      <c r="C81">
        <v>1</v>
      </c>
      <c r="D81" s="5">
        <f t="shared" si="7"/>
        <v>26322</v>
      </c>
      <c r="E81" s="5">
        <f t="shared" si="8"/>
        <v>-22338</v>
      </c>
      <c r="F81" s="5">
        <f t="shared" si="9"/>
        <v>-1052.8800000000001</v>
      </c>
      <c r="G81">
        <f t="shared" si="10"/>
        <v>2560.1537252161761</v>
      </c>
    </row>
    <row r="82" spans="1:7" x14ac:dyDescent="0.35">
      <c r="A82">
        <f t="shared" si="11"/>
        <v>23</v>
      </c>
      <c r="B82">
        <f t="shared" si="6"/>
        <v>3</v>
      </c>
      <c r="C82">
        <v>1</v>
      </c>
      <c r="D82" s="5">
        <f t="shared" si="7"/>
        <v>26322</v>
      </c>
      <c r="E82" s="5">
        <f t="shared" si="8"/>
        <v>-22338</v>
      </c>
      <c r="F82" s="5">
        <f t="shared" si="9"/>
        <v>-1052.8800000000001</v>
      </c>
      <c r="G82">
        <f t="shared" si="10"/>
        <v>2392.667032912314</v>
      </c>
    </row>
    <row r="83" spans="1:7" x14ac:dyDescent="0.35">
      <c r="A83">
        <f t="shared" si="11"/>
        <v>24</v>
      </c>
      <c r="B83">
        <f t="shared" si="6"/>
        <v>4</v>
      </c>
      <c r="C83">
        <v>0</v>
      </c>
      <c r="D83" s="5">
        <f t="shared" si="7"/>
        <v>43163</v>
      </c>
      <c r="E83" s="5">
        <f t="shared" si="8"/>
        <v>0</v>
      </c>
      <c r="F83" s="5">
        <f t="shared" si="9"/>
        <v>-3453.04</v>
      </c>
      <c r="G83">
        <f t="shared" si="10"/>
        <v>30294.538354598742</v>
      </c>
    </row>
    <row r="84" spans="1:7" x14ac:dyDescent="0.35">
      <c r="A84">
        <f t="shared" si="11"/>
        <v>25</v>
      </c>
      <c r="B84">
        <f t="shared" si="6"/>
        <v>5</v>
      </c>
      <c r="C84">
        <v>0</v>
      </c>
      <c r="D84" s="5">
        <f t="shared" si="7"/>
        <v>43163</v>
      </c>
      <c r="E84" s="5">
        <f t="shared" si="8"/>
        <v>0</v>
      </c>
      <c r="F84" s="5">
        <f t="shared" si="9"/>
        <v>-3453.04</v>
      </c>
      <c r="G84">
        <f t="shared" si="10"/>
        <v>28312.652667849292</v>
      </c>
    </row>
    <row r="85" spans="1:7" x14ac:dyDescent="0.35">
      <c r="A85">
        <f t="shared" si="11"/>
        <v>26</v>
      </c>
      <c r="B85">
        <f t="shared" si="6"/>
        <v>6</v>
      </c>
      <c r="C85">
        <v>0</v>
      </c>
      <c r="D85" s="5">
        <f t="shared" si="7"/>
        <v>43163</v>
      </c>
      <c r="E85" s="5">
        <f t="shared" si="8"/>
        <v>0</v>
      </c>
      <c r="F85" s="5">
        <f t="shared" si="9"/>
        <v>-3453.04</v>
      </c>
      <c r="G85">
        <f t="shared" si="10"/>
        <v>26460.423054064759</v>
      </c>
    </row>
    <row r="86" spans="1:7" x14ac:dyDescent="0.35">
      <c r="A86">
        <f t="shared" si="11"/>
        <v>27</v>
      </c>
      <c r="B86">
        <f t="shared" si="6"/>
        <v>7</v>
      </c>
      <c r="C86">
        <v>0</v>
      </c>
      <c r="D86" s="5">
        <f t="shared" si="7"/>
        <v>43163</v>
      </c>
      <c r="E86" s="5">
        <f t="shared" si="8"/>
        <v>0</v>
      </c>
      <c r="F86" s="5">
        <f t="shared" si="9"/>
        <v>-3453.04</v>
      </c>
      <c r="G86">
        <f t="shared" si="10"/>
        <v>24729.367340247438</v>
      </c>
    </row>
    <row r="87" spans="1:7" x14ac:dyDescent="0.35">
      <c r="A87">
        <f t="shared" si="11"/>
        <v>28</v>
      </c>
      <c r="B87">
        <f t="shared" si="6"/>
        <v>8</v>
      </c>
      <c r="C87">
        <v>0</v>
      </c>
      <c r="D87" s="5">
        <f t="shared" si="7"/>
        <v>43163</v>
      </c>
      <c r="E87" s="5">
        <f t="shared" si="8"/>
        <v>0</v>
      </c>
      <c r="F87" s="5">
        <f t="shared" si="9"/>
        <v>-3453.04</v>
      </c>
      <c r="G87">
        <f t="shared" si="10"/>
        <v>23111.558261913495</v>
      </c>
    </row>
    <row r="88" spans="1:7" x14ac:dyDescent="0.35">
      <c r="A88">
        <f t="shared" si="11"/>
        <v>29</v>
      </c>
      <c r="B88">
        <f t="shared" si="6"/>
        <v>9</v>
      </c>
      <c r="C88">
        <v>0</v>
      </c>
      <c r="D88" s="5">
        <f t="shared" si="7"/>
        <v>43163</v>
      </c>
      <c r="E88" s="5">
        <f t="shared" si="8"/>
        <v>0</v>
      </c>
      <c r="F88" s="5">
        <f t="shared" si="9"/>
        <v>-3453.04</v>
      </c>
      <c r="G88">
        <f t="shared" si="10"/>
        <v>21599.587160666815</v>
      </c>
    </row>
    <row r="89" spans="1:7" x14ac:dyDescent="0.35">
      <c r="A89">
        <f t="shared" si="11"/>
        <v>30</v>
      </c>
      <c r="B89">
        <f t="shared" si="6"/>
        <v>10</v>
      </c>
      <c r="C89">
        <v>0</v>
      </c>
      <c r="D89" s="5">
        <f t="shared" si="7"/>
        <v>43163</v>
      </c>
      <c r="E89" s="5">
        <f t="shared" si="8"/>
        <v>0</v>
      </c>
      <c r="F89" s="5">
        <f t="shared" si="9"/>
        <v>-3453.04</v>
      </c>
      <c r="G89">
        <f t="shared" si="10"/>
        <v>20186.530056697957</v>
      </c>
    </row>
    <row r="90" spans="1:7" x14ac:dyDescent="0.35">
      <c r="A90">
        <f t="shared" si="11"/>
        <v>31</v>
      </c>
      <c r="B90">
        <f t="shared" si="6"/>
        <v>11</v>
      </c>
      <c r="C90">
        <v>0</v>
      </c>
      <c r="D90" s="5">
        <f t="shared" si="7"/>
        <v>43163</v>
      </c>
      <c r="E90" s="5">
        <f t="shared" si="8"/>
        <v>0</v>
      </c>
      <c r="F90" s="5">
        <f t="shared" si="9"/>
        <v>-3453.04</v>
      </c>
      <c r="G90">
        <f t="shared" si="10"/>
        <v>18865.915940839212</v>
      </c>
    </row>
    <row r="91" spans="1:7" x14ac:dyDescent="0.35">
      <c r="A91">
        <f t="shared" si="11"/>
        <v>32</v>
      </c>
      <c r="B91">
        <f t="shared" si="6"/>
        <v>12</v>
      </c>
      <c r="C91">
        <v>0</v>
      </c>
      <c r="D91" s="5">
        <f t="shared" si="7"/>
        <v>43163</v>
      </c>
      <c r="E91" s="5">
        <f t="shared" si="8"/>
        <v>0</v>
      </c>
      <c r="F91" s="5">
        <f t="shared" si="9"/>
        <v>-3453.04</v>
      </c>
      <c r="G91">
        <f t="shared" si="10"/>
        <v>17631.697140971228</v>
      </c>
    </row>
    <row r="92" spans="1:7" x14ac:dyDescent="0.35">
      <c r="A92">
        <f t="shared" si="11"/>
        <v>33</v>
      </c>
      <c r="B92">
        <f t="shared" si="6"/>
        <v>13</v>
      </c>
      <c r="C92">
        <v>0</v>
      </c>
      <c r="D92" s="5">
        <f t="shared" si="7"/>
        <v>43163</v>
      </c>
      <c r="E92" s="5">
        <f t="shared" si="8"/>
        <v>0</v>
      </c>
      <c r="F92" s="5">
        <f t="shared" si="9"/>
        <v>-3453.04</v>
      </c>
      <c r="G92">
        <f t="shared" si="10"/>
        <v>16478.221627075913</v>
      </c>
    </row>
    <row r="93" spans="1:7" x14ac:dyDescent="0.35">
      <c r="A93">
        <f t="shared" si="11"/>
        <v>34</v>
      </c>
      <c r="B93">
        <f t="shared" si="6"/>
        <v>14</v>
      </c>
      <c r="C93">
        <v>0</v>
      </c>
      <c r="D93" s="5">
        <f t="shared" si="7"/>
        <v>43163</v>
      </c>
      <c r="E93" s="5">
        <f t="shared" si="8"/>
        <v>0</v>
      </c>
      <c r="F93" s="5">
        <f t="shared" si="9"/>
        <v>-3453.04</v>
      </c>
      <c r="G93">
        <f t="shared" si="10"/>
        <v>15400.20712810833</v>
      </c>
    </row>
    <row r="94" spans="1:7" x14ac:dyDescent="0.35">
      <c r="A94">
        <f t="shared" si="11"/>
        <v>35</v>
      </c>
      <c r="B94">
        <f t="shared" si="6"/>
        <v>15</v>
      </c>
      <c r="C94">
        <v>0</v>
      </c>
      <c r="D94" s="5">
        <f t="shared" si="7"/>
        <v>43163</v>
      </c>
      <c r="E94" s="5">
        <f t="shared" si="8"/>
        <v>0</v>
      </c>
      <c r="F94" s="5">
        <f t="shared" si="9"/>
        <v>-3453.04</v>
      </c>
      <c r="G94">
        <f t="shared" si="10"/>
        <v>14392.716942157316</v>
      </c>
    </row>
    <row r="95" spans="1:7" x14ac:dyDescent="0.35">
      <c r="A95">
        <f t="shared" si="11"/>
        <v>36</v>
      </c>
      <c r="B95">
        <f t="shared" si="6"/>
        <v>16</v>
      </c>
      <c r="C95">
        <v>0</v>
      </c>
      <c r="D95" s="5">
        <f t="shared" si="7"/>
        <v>43163</v>
      </c>
      <c r="E95" s="5">
        <f t="shared" si="8"/>
        <v>0</v>
      </c>
      <c r="F95" s="5">
        <f t="shared" si="9"/>
        <v>-3453.04</v>
      </c>
      <c r="G95">
        <f t="shared" si="10"/>
        <v>13451.137329118988</v>
      </c>
    </row>
    <row r="96" spans="1:7" x14ac:dyDescent="0.35">
      <c r="A96">
        <f t="shared" si="11"/>
        <v>37</v>
      </c>
      <c r="B96">
        <f t="shared" si="6"/>
        <v>17</v>
      </c>
      <c r="C96">
        <v>0</v>
      </c>
      <c r="D96" s="5">
        <f t="shared" si="7"/>
        <v>43163</v>
      </c>
      <c r="E96" s="5">
        <f t="shared" si="8"/>
        <v>0</v>
      </c>
      <c r="F96" s="5">
        <f t="shared" si="9"/>
        <v>-3453.04</v>
      </c>
      <c r="G96">
        <f t="shared" si="10"/>
        <v>12571.156382354195</v>
      </c>
    </row>
    <row r="97" spans="1:7" x14ac:dyDescent="0.35">
      <c r="A97">
        <f t="shared" si="11"/>
        <v>38</v>
      </c>
      <c r="B97">
        <f t="shared" si="6"/>
        <v>18</v>
      </c>
      <c r="C97">
        <v>0</v>
      </c>
      <c r="D97" s="5">
        <f t="shared" si="7"/>
        <v>43163</v>
      </c>
      <c r="E97" s="5">
        <f t="shared" si="8"/>
        <v>0</v>
      </c>
      <c r="F97" s="5">
        <f t="shared" si="9"/>
        <v>-3453.04</v>
      </c>
      <c r="G97">
        <f t="shared" si="10"/>
        <v>11748.744282574015</v>
      </c>
    </row>
    <row r="98" spans="1:7" x14ac:dyDescent="0.35">
      <c r="A98">
        <f t="shared" si="11"/>
        <v>39</v>
      </c>
      <c r="B98">
        <f t="shared" si="6"/>
        <v>19</v>
      </c>
      <c r="C98">
        <v>0</v>
      </c>
      <c r="D98" s="5">
        <f t="shared" si="7"/>
        <v>43163</v>
      </c>
      <c r="E98" s="5">
        <f t="shared" si="8"/>
        <v>0</v>
      </c>
      <c r="F98" s="5">
        <f t="shared" si="9"/>
        <v>-3453.04</v>
      </c>
      <c r="G98">
        <f t="shared" si="10"/>
        <v>10980.134843527116</v>
      </c>
    </row>
    <row r="99" spans="1:7" x14ac:dyDescent="0.35">
      <c r="A99">
        <f t="shared" si="11"/>
        <v>40</v>
      </c>
      <c r="B99">
        <f t="shared" si="6"/>
        <v>20</v>
      </c>
      <c r="C99">
        <v>0</v>
      </c>
      <c r="D99" s="5">
        <f t="shared" si="7"/>
        <v>43163</v>
      </c>
      <c r="E99" s="5">
        <f t="shared" si="8"/>
        <v>0</v>
      </c>
      <c r="F99" s="5">
        <f t="shared" si="9"/>
        <v>-3453.04</v>
      </c>
      <c r="G99">
        <f t="shared" si="10"/>
        <v>10261.808264978614</v>
      </c>
    </row>
    <row r="100" spans="1:7" x14ac:dyDescent="0.35">
      <c r="A100">
        <f t="shared" si="11"/>
        <v>41</v>
      </c>
      <c r="B100">
        <f t="shared" si="6"/>
        <v>21</v>
      </c>
      <c r="C100">
        <v>0</v>
      </c>
      <c r="D100" s="5">
        <f t="shared" si="7"/>
        <v>43163</v>
      </c>
      <c r="E100" s="5">
        <f t="shared" si="8"/>
        <v>0</v>
      </c>
      <c r="F100" s="5">
        <f t="shared" si="9"/>
        <v>-3453.04</v>
      </c>
      <c r="G100">
        <f t="shared" si="10"/>
        <v>9590.4750139987027</v>
      </c>
    </row>
    <row r="101" spans="1:7" x14ac:dyDescent="0.35">
      <c r="A101">
        <f t="shared" si="11"/>
        <v>42</v>
      </c>
      <c r="B101">
        <f t="shared" si="6"/>
        <v>22</v>
      </c>
      <c r="C101">
        <v>0</v>
      </c>
      <c r="D101" s="5">
        <f t="shared" si="7"/>
        <v>43163</v>
      </c>
      <c r="E101" s="5">
        <f t="shared" si="8"/>
        <v>0</v>
      </c>
      <c r="F101" s="5">
        <f t="shared" si="9"/>
        <v>-3453.04</v>
      </c>
      <c r="G101">
        <f t="shared" si="10"/>
        <v>8963.0607607464517</v>
      </c>
    </row>
    <row r="102" spans="1:7" x14ac:dyDescent="0.35">
      <c r="A102">
        <f t="shared" si="11"/>
        <v>43</v>
      </c>
      <c r="B102">
        <f t="shared" si="6"/>
        <v>23</v>
      </c>
      <c r="C102">
        <v>0</v>
      </c>
      <c r="D102" s="5">
        <f t="shared" si="7"/>
        <v>43163</v>
      </c>
      <c r="E102" s="5">
        <f t="shared" si="8"/>
        <v>0</v>
      </c>
      <c r="F102" s="5">
        <f t="shared" si="9"/>
        <v>-3453.04</v>
      </c>
      <c r="G102">
        <f t="shared" si="10"/>
        <v>8376.692299763039</v>
      </c>
    </row>
    <row r="103" spans="1:7" x14ac:dyDescent="0.35">
      <c r="A103">
        <f t="shared" si="11"/>
        <v>44</v>
      </c>
      <c r="B103">
        <f t="shared" si="6"/>
        <v>24</v>
      </c>
      <c r="C103">
        <v>0</v>
      </c>
      <c r="D103" s="5">
        <f t="shared" si="7"/>
        <v>43163</v>
      </c>
      <c r="E103" s="5">
        <f t="shared" si="8"/>
        <v>0</v>
      </c>
      <c r="F103" s="5">
        <f t="shared" si="9"/>
        <v>-3453.04</v>
      </c>
      <c r="G103">
        <f t="shared" si="10"/>
        <v>7828.6843923019051</v>
      </c>
    </row>
    <row r="104" spans="1:7" x14ac:dyDescent="0.35">
      <c r="A104">
        <f t="shared" si="11"/>
        <v>45</v>
      </c>
      <c r="B104">
        <f t="shared" si="6"/>
        <v>25</v>
      </c>
      <c r="C104">
        <v>0</v>
      </c>
      <c r="D104" s="5">
        <f t="shared" si="7"/>
        <v>43163</v>
      </c>
      <c r="E104" s="5">
        <f t="shared" si="8"/>
        <v>0</v>
      </c>
      <c r="F104" s="5">
        <f t="shared" si="9"/>
        <v>-3453.04</v>
      </c>
      <c r="G104">
        <f t="shared" si="10"/>
        <v>7316.5274694410327</v>
      </c>
    </row>
    <row r="105" spans="1:7" x14ac:dyDescent="0.35">
      <c r="A105">
        <f t="shared" si="11"/>
        <v>46</v>
      </c>
      <c r="B105">
        <f t="shared" si="6"/>
        <v>26</v>
      </c>
      <c r="C105">
        <v>0</v>
      </c>
      <c r="D105" s="5">
        <f t="shared" si="7"/>
        <v>43163</v>
      </c>
      <c r="E105" s="5">
        <f t="shared" si="8"/>
        <v>0</v>
      </c>
      <c r="F105" s="5">
        <f t="shared" si="9"/>
        <v>-3453.04</v>
      </c>
      <c r="G105">
        <f t="shared" si="10"/>
        <v>6837.8761396645168</v>
      </c>
    </row>
    <row r="106" spans="1:7" x14ac:dyDescent="0.35">
      <c r="A106">
        <f t="shared" si="11"/>
        <v>47</v>
      </c>
      <c r="B106">
        <f t="shared" si="6"/>
        <v>27</v>
      </c>
      <c r="C106">
        <v>0</v>
      </c>
      <c r="D106" s="5">
        <f t="shared" si="7"/>
        <v>43163</v>
      </c>
      <c r="E106" s="5">
        <f t="shared" si="8"/>
        <v>0</v>
      </c>
      <c r="F106" s="5">
        <f t="shared" si="9"/>
        <v>-3453.04</v>
      </c>
      <c r="G106">
        <f t="shared" si="10"/>
        <v>6390.5384482845939</v>
      </c>
    </row>
    <row r="107" spans="1:7" x14ac:dyDescent="0.35">
      <c r="A107">
        <f t="shared" si="11"/>
        <v>48</v>
      </c>
      <c r="B107">
        <f t="shared" si="6"/>
        <v>28</v>
      </c>
      <c r="C107">
        <v>0</v>
      </c>
      <c r="D107" s="5">
        <f t="shared" si="7"/>
        <v>43163</v>
      </c>
      <c r="E107" s="5">
        <f t="shared" si="8"/>
        <v>0</v>
      </c>
      <c r="F107" s="5">
        <f t="shared" si="9"/>
        <v>-3453.04</v>
      </c>
      <c r="G107">
        <f t="shared" si="10"/>
        <v>5972.4658395183133</v>
      </c>
    </row>
    <row r="108" spans="1:7" x14ac:dyDescent="0.35">
      <c r="A108">
        <f t="shared" si="11"/>
        <v>49</v>
      </c>
      <c r="B108">
        <f t="shared" si="6"/>
        <v>29</v>
      </c>
      <c r="C108">
        <v>0</v>
      </c>
      <c r="D108" s="5">
        <f t="shared" si="7"/>
        <v>43163</v>
      </c>
      <c r="E108" s="5">
        <f t="shared" si="8"/>
        <v>0</v>
      </c>
      <c r="F108" s="5">
        <f t="shared" si="9"/>
        <v>-3453.04</v>
      </c>
      <c r="G108">
        <f t="shared" si="10"/>
        <v>5581.7437752507603</v>
      </c>
    </row>
    <row r="109" spans="1:7" x14ac:dyDescent="0.35">
      <c r="A109">
        <f t="shared" si="11"/>
        <v>50</v>
      </c>
      <c r="B109">
        <f t="shared" si="6"/>
        <v>30</v>
      </c>
      <c r="C109">
        <v>0</v>
      </c>
      <c r="D109" s="5">
        <f t="shared" si="7"/>
        <v>43163</v>
      </c>
      <c r="E109" s="5">
        <f t="shared" si="8"/>
        <v>0</v>
      </c>
      <c r="F109" s="5">
        <f t="shared" si="9"/>
        <v>-3453.04</v>
      </c>
      <c r="G109">
        <f t="shared" si="10"/>
        <v>5216.5829675240748</v>
      </c>
    </row>
    <row r="110" spans="1:7" x14ac:dyDescent="0.35">
      <c r="A110">
        <f t="shared" si="11"/>
        <v>51</v>
      </c>
      <c r="B110">
        <f t="shared" si="6"/>
        <v>31</v>
      </c>
      <c r="C110">
        <v>0</v>
      </c>
      <c r="D110" s="5">
        <f t="shared" si="7"/>
        <v>43163</v>
      </c>
      <c r="E110" s="5">
        <f t="shared" si="8"/>
        <v>0</v>
      </c>
      <c r="F110" s="5">
        <f t="shared" si="9"/>
        <v>-3453.04</v>
      </c>
      <c r="G110">
        <f t="shared" si="10"/>
        <v>4875.3111846019383</v>
      </c>
    </row>
    <row r="111" spans="1:7" x14ac:dyDescent="0.35">
      <c r="A111">
        <f t="shared" si="11"/>
        <v>52</v>
      </c>
      <c r="B111">
        <f t="shared" si="6"/>
        <v>32</v>
      </c>
      <c r="C111">
        <v>0</v>
      </c>
      <c r="D111" s="5">
        <f t="shared" si="7"/>
        <v>43163</v>
      </c>
      <c r="E111" s="5">
        <f t="shared" si="8"/>
        <v>0</v>
      </c>
      <c r="F111" s="5">
        <f t="shared" si="9"/>
        <v>-3453.04</v>
      </c>
      <c r="G111">
        <f t="shared" si="10"/>
        <v>4556.365593085924</v>
      </c>
    </row>
    <row r="112" spans="1:7" x14ac:dyDescent="0.35">
      <c r="A112">
        <f t="shared" si="11"/>
        <v>53</v>
      </c>
      <c r="B112">
        <f t="shared" si="6"/>
        <v>33</v>
      </c>
      <c r="C112">
        <v>0</v>
      </c>
      <c r="D112" s="5">
        <f t="shared" si="7"/>
        <v>43163</v>
      </c>
      <c r="E112" s="5">
        <f t="shared" si="8"/>
        <v>0</v>
      </c>
      <c r="F112" s="5">
        <f t="shared" si="9"/>
        <v>-3453.04</v>
      </c>
      <c r="G112">
        <f t="shared" si="10"/>
        <v>4258.2856010148826</v>
      </c>
    </row>
    <row r="113" spans="1:8" x14ac:dyDescent="0.35">
      <c r="A113">
        <f t="shared" si="11"/>
        <v>54</v>
      </c>
      <c r="B113">
        <f t="shared" si="6"/>
        <v>34</v>
      </c>
      <c r="C113">
        <v>0</v>
      </c>
      <c r="D113" s="5">
        <f t="shared" si="7"/>
        <v>43163</v>
      </c>
      <c r="E113" s="5">
        <f t="shared" si="8"/>
        <v>0</v>
      </c>
      <c r="F113" s="5">
        <f t="shared" si="9"/>
        <v>-3453.04</v>
      </c>
      <c r="G113">
        <f t="shared" si="10"/>
        <v>3979.7061691727872</v>
      </c>
    </row>
    <row r="114" spans="1:8" x14ac:dyDescent="0.35">
      <c r="A114">
        <f t="shared" si="11"/>
        <v>55</v>
      </c>
      <c r="B114">
        <f t="shared" si="6"/>
        <v>35</v>
      </c>
      <c r="C114">
        <v>0</v>
      </c>
      <c r="D114" s="5">
        <f t="shared" si="7"/>
        <v>65180</v>
      </c>
      <c r="E114" s="5">
        <f t="shared" si="8"/>
        <v>0</v>
      </c>
      <c r="F114" s="5">
        <f t="shared" si="9"/>
        <v>-5214.4000000000005</v>
      </c>
      <c r="G114">
        <f t="shared" si="10"/>
        <v>5616.5543330895052</v>
      </c>
    </row>
    <row r="115" spans="1:8" x14ac:dyDescent="0.35">
      <c r="A115">
        <f t="shared" si="11"/>
        <v>56</v>
      </c>
      <c r="B115">
        <f t="shared" si="6"/>
        <v>36</v>
      </c>
      <c r="C115">
        <v>0</v>
      </c>
      <c r="D115" s="5">
        <f t="shared" si="7"/>
        <v>65180</v>
      </c>
      <c r="E115" s="5">
        <f t="shared" si="8"/>
        <v>0</v>
      </c>
      <c r="F115" s="5">
        <f t="shared" si="9"/>
        <v>-5214.4000000000005</v>
      </c>
      <c r="G115">
        <f t="shared" si="10"/>
        <v>5249.1161991490699</v>
      </c>
    </row>
    <row r="116" spans="1:8" x14ac:dyDescent="0.35">
      <c r="A116">
        <f t="shared" si="11"/>
        <v>57</v>
      </c>
      <c r="B116">
        <f t="shared" si="6"/>
        <v>37</v>
      </c>
      <c r="C116">
        <v>0</v>
      </c>
      <c r="D116" s="5">
        <f t="shared" si="7"/>
        <v>65180</v>
      </c>
      <c r="E116" s="5">
        <f t="shared" si="8"/>
        <v>0</v>
      </c>
      <c r="F116" s="5">
        <f t="shared" si="9"/>
        <v>-5214.4000000000005</v>
      </c>
      <c r="G116">
        <f t="shared" si="10"/>
        <v>4905.7160739710935</v>
      </c>
    </row>
    <row r="117" spans="1:8" x14ac:dyDescent="0.35">
      <c r="A117">
        <f t="shared" si="11"/>
        <v>58</v>
      </c>
      <c r="B117">
        <f t="shared" si="6"/>
        <v>38</v>
      </c>
      <c r="C117">
        <v>0</v>
      </c>
      <c r="D117" s="5">
        <f t="shared" si="7"/>
        <v>65180</v>
      </c>
      <c r="E117" s="5">
        <f t="shared" si="8"/>
        <v>0</v>
      </c>
      <c r="F117" s="5">
        <f t="shared" si="9"/>
        <v>-5214.4000000000005</v>
      </c>
      <c r="G117">
        <f t="shared" si="10"/>
        <v>4584.7813775430777</v>
      </c>
    </row>
    <row r="118" spans="1:8" x14ac:dyDescent="0.35">
      <c r="A118">
        <f t="shared" si="11"/>
        <v>59</v>
      </c>
      <c r="B118">
        <f t="shared" si="6"/>
        <v>39</v>
      </c>
      <c r="C118">
        <v>0</v>
      </c>
      <c r="D118" s="5">
        <f t="shared" si="7"/>
        <v>65180</v>
      </c>
      <c r="E118" s="5">
        <f t="shared" si="8"/>
        <v>0</v>
      </c>
      <c r="F118" s="5">
        <f t="shared" si="9"/>
        <v>-5214.4000000000005</v>
      </c>
      <c r="G118">
        <f t="shared" si="10"/>
        <v>4284.8424089187638</v>
      </c>
    </row>
    <row r="119" spans="1:8" x14ac:dyDescent="0.35">
      <c r="A119">
        <f t="shared" si="11"/>
        <v>60</v>
      </c>
      <c r="B119">
        <f t="shared" si="6"/>
        <v>40</v>
      </c>
      <c r="C119">
        <v>0</v>
      </c>
      <c r="D119" s="5">
        <f t="shared" si="7"/>
        <v>65180</v>
      </c>
      <c r="E119" s="5">
        <f t="shared" si="8"/>
        <v>0</v>
      </c>
      <c r="F119" s="5">
        <f t="shared" si="9"/>
        <v>-5214.4000000000005</v>
      </c>
      <c r="G119">
        <f t="shared" si="10"/>
        <v>4004.5256158119291</v>
      </c>
    </row>
    <row r="120" spans="1:8" x14ac:dyDescent="0.35">
      <c r="A120">
        <f t="shared" si="11"/>
        <v>61</v>
      </c>
      <c r="B120">
        <f t="shared" si="6"/>
        <v>41</v>
      </c>
      <c r="C120">
        <v>0</v>
      </c>
      <c r="D120" s="5">
        <f t="shared" si="7"/>
        <v>65180</v>
      </c>
      <c r="E120" s="5">
        <f t="shared" si="8"/>
        <v>0</v>
      </c>
      <c r="F120" s="5">
        <f t="shared" si="9"/>
        <v>-5214.4000000000005</v>
      </c>
      <c r="G120">
        <f t="shared" si="10"/>
        <v>3742.54730449713</v>
      </c>
    </row>
    <row r="121" spans="1:8" x14ac:dyDescent="0.35">
      <c r="A121">
        <f t="shared" si="11"/>
        <v>62</v>
      </c>
      <c r="B121">
        <f t="shared" si="6"/>
        <v>42</v>
      </c>
      <c r="C121">
        <v>0</v>
      </c>
      <c r="D121" s="5">
        <f t="shared" si="7"/>
        <v>65180</v>
      </c>
      <c r="E121" s="5">
        <f t="shared" si="8"/>
        <v>0</v>
      </c>
      <c r="F121" s="5">
        <f t="shared" si="9"/>
        <v>-5214.4000000000005</v>
      </c>
      <c r="G121">
        <f t="shared" si="10"/>
        <v>3497.7077612122712</v>
      </c>
    </row>
    <row r="122" spans="1:8" x14ac:dyDescent="0.35">
      <c r="A122">
        <f t="shared" si="11"/>
        <v>63</v>
      </c>
      <c r="B122">
        <f t="shared" si="6"/>
        <v>43</v>
      </c>
      <c r="C122">
        <v>0</v>
      </c>
      <c r="D122" s="5">
        <f t="shared" si="7"/>
        <v>65180</v>
      </c>
      <c r="E122" s="5">
        <f t="shared" si="8"/>
        <v>0</v>
      </c>
      <c r="F122" s="5">
        <f t="shared" si="9"/>
        <v>-5214.4000000000005</v>
      </c>
      <c r="G122">
        <f t="shared" si="10"/>
        <v>3268.885758142309</v>
      </c>
    </row>
    <row r="123" spans="1:8" x14ac:dyDescent="0.35">
      <c r="A123">
        <f t="shared" si="11"/>
        <v>64</v>
      </c>
      <c r="B123">
        <f t="shared" si="6"/>
        <v>44</v>
      </c>
      <c r="C123">
        <v>0</v>
      </c>
      <c r="D123" s="5">
        <f t="shared" si="7"/>
        <v>65180</v>
      </c>
      <c r="E123" s="5">
        <f t="shared" si="8"/>
        <v>0</v>
      </c>
      <c r="F123" s="5">
        <f t="shared" si="9"/>
        <v>-5214.4000000000005</v>
      </c>
      <c r="G123">
        <f t="shared" si="10"/>
        <v>3055.0334188245884</v>
      </c>
    </row>
    <row r="124" spans="1:8" x14ac:dyDescent="0.35">
      <c r="A124">
        <f t="shared" si="11"/>
        <v>65</v>
      </c>
      <c r="B124">
        <f t="shared" si="6"/>
        <v>45</v>
      </c>
      <c r="C124">
        <v>0</v>
      </c>
      <c r="D124" s="5">
        <f t="shared" si="7"/>
        <v>65180</v>
      </c>
      <c r="E124" s="5">
        <f t="shared" si="8"/>
        <v>0</v>
      </c>
      <c r="F124" s="5">
        <f t="shared" si="9"/>
        <v>-5214.4000000000005</v>
      </c>
      <c r="G124">
        <f t="shared" si="10"/>
        <v>2855.1714194622318</v>
      </c>
    </row>
    <row r="126" spans="1:8" x14ac:dyDescent="0.35">
      <c r="A126" s="1" t="s">
        <v>37</v>
      </c>
      <c r="B126" s="1"/>
    </row>
    <row r="127" spans="1:8" x14ac:dyDescent="0.35">
      <c r="A127" t="s">
        <v>27</v>
      </c>
      <c r="B127" t="s">
        <v>33</v>
      </c>
      <c r="C127" t="s">
        <v>38</v>
      </c>
      <c r="E127" t="s">
        <v>31</v>
      </c>
      <c r="F127" t="s">
        <v>32</v>
      </c>
      <c r="G127" t="s">
        <v>39</v>
      </c>
      <c r="H127" t="s">
        <v>34</v>
      </c>
    </row>
    <row r="128" spans="1:8" x14ac:dyDescent="0.35">
      <c r="A128">
        <f>B4</f>
        <v>20</v>
      </c>
      <c r="B128">
        <f>A128-20</f>
        <v>0</v>
      </c>
      <c r="C128">
        <v>1</v>
      </c>
      <c r="E128" s="5">
        <f>IF(C128=1,$B$11,IF(C128=2,$C$11,IF(A128&lt;55,$E$11,$E$12)))</f>
        <v>26322</v>
      </c>
      <c r="F128" s="5">
        <f t="shared" ref="F128:F173" si="12">IF(C128=1,-($C$15+$B$19),IF(C128=2,-($E$15+$B$19),0))</f>
        <v>-22338</v>
      </c>
      <c r="G128" s="5">
        <f>IF(C128=1,-(E128*$B$13),IF(C128=2,-(E128*$C$13),-(E128*$E$13)))</f>
        <v>-1052.8800000000001</v>
      </c>
      <c r="H128">
        <f>(E128+F128+G128)/((1+$B$5)^B128)</f>
        <v>2931.12</v>
      </c>
    </row>
    <row r="129" spans="1:8" x14ac:dyDescent="0.35">
      <c r="A129">
        <f>A128+1</f>
        <v>21</v>
      </c>
      <c r="B129">
        <f t="shared" ref="B129:B173" si="13">A129-20</f>
        <v>1</v>
      </c>
      <c r="C129">
        <v>1</v>
      </c>
      <c r="E129" s="5">
        <f t="shared" ref="E129:E173" si="14">IF(C129=1,$B$11,IF(C129=2,$C$11,IF(A129&lt;55,$E$11,$E$12)))</f>
        <v>26322</v>
      </c>
      <c r="F129" s="5">
        <f t="shared" si="12"/>
        <v>-22338</v>
      </c>
      <c r="G129" s="5">
        <f t="shared" ref="G129:G173" si="15">IF(C129=1,-(E129*$B$13),IF(C129=2,-(E129*$C$13),-(E129*$E$13)))</f>
        <v>-1052.8800000000001</v>
      </c>
      <c r="H129">
        <f t="shared" ref="H129:H173" si="16">(E129+F129+G129)/((1+$B$5)^B129)</f>
        <v>2739.364485981308</v>
      </c>
    </row>
    <row r="130" spans="1:8" x14ac:dyDescent="0.35">
      <c r="A130">
        <f t="shared" ref="A130:A173" si="17">A129+1</f>
        <v>22</v>
      </c>
      <c r="B130">
        <f t="shared" si="13"/>
        <v>2</v>
      </c>
      <c r="C130">
        <v>1</v>
      </c>
      <c r="E130" s="5">
        <f t="shared" si="14"/>
        <v>26322</v>
      </c>
      <c r="F130" s="5">
        <f t="shared" si="12"/>
        <v>-22338</v>
      </c>
      <c r="G130" s="5">
        <f t="shared" si="15"/>
        <v>-1052.8800000000001</v>
      </c>
      <c r="H130">
        <f t="shared" si="16"/>
        <v>2560.1537252161761</v>
      </c>
    </row>
    <row r="131" spans="1:8" x14ac:dyDescent="0.35">
      <c r="A131">
        <f t="shared" si="17"/>
        <v>23</v>
      </c>
      <c r="B131">
        <f t="shared" si="13"/>
        <v>3</v>
      </c>
      <c r="C131">
        <v>1</v>
      </c>
      <c r="E131" s="5">
        <f t="shared" si="14"/>
        <v>26322</v>
      </c>
      <c r="F131" s="5">
        <f t="shared" si="12"/>
        <v>-22338</v>
      </c>
      <c r="G131" s="5">
        <f t="shared" si="15"/>
        <v>-1052.8800000000001</v>
      </c>
      <c r="H131">
        <f t="shared" si="16"/>
        <v>2392.667032912314</v>
      </c>
    </row>
    <row r="132" spans="1:8" x14ac:dyDescent="0.35">
      <c r="A132">
        <f t="shared" si="17"/>
        <v>24</v>
      </c>
      <c r="B132">
        <f t="shared" si="13"/>
        <v>4</v>
      </c>
      <c r="C132">
        <v>2</v>
      </c>
      <c r="E132" s="5">
        <f t="shared" si="14"/>
        <v>43163</v>
      </c>
      <c r="F132" s="5">
        <f t="shared" si="12"/>
        <v>-30750</v>
      </c>
      <c r="G132" s="5">
        <f t="shared" si="15"/>
        <v>-3453.04</v>
      </c>
      <c r="H132">
        <f t="shared" si="16"/>
        <v>6835.5105841373434</v>
      </c>
    </row>
    <row r="133" spans="1:8" x14ac:dyDescent="0.35">
      <c r="A133">
        <f t="shared" si="17"/>
        <v>25</v>
      </c>
      <c r="B133">
        <f t="shared" si="13"/>
        <v>5</v>
      </c>
      <c r="C133">
        <v>2</v>
      </c>
      <c r="E133" s="5">
        <f t="shared" si="14"/>
        <v>43163</v>
      </c>
      <c r="F133" s="5">
        <f t="shared" si="12"/>
        <v>-30750</v>
      </c>
      <c r="G133" s="5">
        <f t="shared" si="15"/>
        <v>-3453.04</v>
      </c>
      <c r="H133">
        <f t="shared" si="16"/>
        <v>6388.3276487264884</v>
      </c>
    </row>
    <row r="134" spans="1:8" x14ac:dyDescent="0.35">
      <c r="A134">
        <f t="shared" si="17"/>
        <v>26</v>
      </c>
      <c r="B134">
        <f t="shared" si="13"/>
        <v>6</v>
      </c>
      <c r="C134">
        <v>2</v>
      </c>
      <c r="E134" s="5">
        <f t="shared" si="14"/>
        <v>43163</v>
      </c>
      <c r="F134" s="5">
        <f t="shared" si="12"/>
        <v>-30750</v>
      </c>
      <c r="G134" s="5">
        <f t="shared" si="15"/>
        <v>-3453.04</v>
      </c>
      <c r="H134">
        <f t="shared" si="16"/>
        <v>5970.3996717069995</v>
      </c>
    </row>
    <row r="135" spans="1:8" x14ac:dyDescent="0.35">
      <c r="A135">
        <f t="shared" si="17"/>
        <v>27</v>
      </c>
      <c r="B135">
        <f t="shared" si="13"/>
        <v>7</v>
      </c>
      <c r="C135">
        <v>0</v>
      </c>
      <c r="E135" s="5">
        <f t="shared" si="14"/>
        <v>55389</v>
      </c>
      <c r="F135" s="5">
        <f t="shared" si="12"/>
        <v>0</v>
      </c>
      <c r="G135" s="5">
        <f t="shared" si="15"/>
        <v>-7200.5700000000006</v>
      </c>
      <c r="H135">
        <f t="shared" si="16"/>
        <v>30009.332344323688</v>
      </c>
    </row>
    <row r="136" spans="1:8" x14ac:dyDescent="0.35">
      <c r="A136">
        <f t="shared" si="17"/>
        <v>28</v>
      </c>
      <c r="B136">
        <f t="shared" si="13"/>
        <v>8</v>
      </c>
      <c r="C136">
        <v>0</v>
      </c>
      <c r="E136" s="5">
        <f t="shared" si="14"/>
        <v>55389</v>
      </c>
      <c r="F136" s="5">
        <f t="shared" si="12"/>
        <v>0</v>
      </c>
      <c r="G136" s="5">
        <f t="shared" si="15"/>
        <v>-7200.5700000000006</v>
      </c>
      <c r="H136">
        <f t="shared" si="16"/>
        <v>28046.104994695037</v>
      </c>
    </row>
    <row r="137" spans="1:8" x14ac:dyDescent="0.35">
      <c r="A137">
        <f t="shared" si="17"/>
        <v>29</v>
      </c>
      <c r="B137">
        <f t="shared" si="13"/>
        <v>9</v>
      </c>
      <c r="C137">
        <v>0</v>
      </c>
      <c r="E137" s="5">
        <f t="shared" si="14"/>
        <v>55389</v>
      </c>
      <c r="F137" s="5">
        <f t="shared" si="12"/>
        <v>0</v>
      </c>
      <c r="G137" s="5">
        <f t="shared" si="15"/>
        <v>-7200.5700000000006</v>
      </c>
      <c r="H137">
        <f t="shared" si="16"/>
        <v>26211.313079154235</v>
      </c>
    </row>
    <row r="138" spans="1:8" x14ac:dyDescent="0.35">
      <c r="A138">
        <f t="shared" si="17"/>
        <v>30</v>
      </c>
      <c r="B138">
        <f t="shared" si="13"/>
        <v>10</v>
      </c>
      <c r="C138">
        <v>0</v>
      </c>
      <c r="E138" s="5">
        <f t="shared" si="14"/>
        <v>55389</v>
      </c>
      <c r="F138" s="5">
        <f t="shared" si="12"/>
        <v>0</v>
      </c>
      <c r="G138" s="5">
        <f t="shared" si="15"/>
        <v>-7200.5700000000006</v>
      </c>
      <c r="H138">
        <f t="shared" si="16"/>
        <v>24496.554279583401</v>
      </c>
    </row>
    <row r="139" spans="1:8" x14ac:dyDescent="0.35">
      <c r="A139">
        <f t="shared" si="17"/>
        <v>31</v>
      </c>
      <c r="B139">
        <f t="shared" si="13"/>
        <v>11</v>
      </c>
      <c r="C139">
        <v>0</v>
      </c>
      <c r="E139" s="5">
        <f t="shared" si="14"/>
        <v>55389</v>
      </c>
      <c r="F139" s="5">
        <f t="shared" si="12"/>
        <v>0</v>
      </c>
      <c r="G139" s="5">
        <f t="shared" si="15"/>
        <v>-7200.5700000000006</v>
      </c>
      <c r="H139">
        <f t="shared" si="16"/>
        <v>22893.975962227472</v>
      </c>
    </row>
    <row r="140" spans="1:8" x14ac:dyDescent="0.35">
      <c r="A140">
        <f t="shared" si="17"/>
        <v>32</v>
      </c>
      <c r="B140">
        <f t="shared" si="13"/>
        <v>12</v>
      </c>
      <c r="C140">
        <v>0</v>
      </c>
      <c r="E140" s="5">
        <f t="shared" si="14"/>
        <v>55389</v>
      </c>
      <c r="F140" s="5">
        <f t="shared" si="12"/>
        <v>0</v>
      </c>
      <c r="G140" s="5">
        <f t="shared" si="15"/>
        <v>-7200.5700000000006</v>
      </c>
      <c r="H140">
        <f t="shared" si="16"/>
        <v>21396.239217035025</v>
      </c>
    </row>
    <row r="141" spans="1:8" x14ac:dyDescent="0.35">
      <c r="A141">
        <f t="shared" si="17"/>
        <v>33</v>
      </c>
      <c r="B141">
        <f t="shared" si="13"/>
        <v>13</v>
      </c>
      <c r="C141">
        <v>0</v>
      </c>
      <c r="E141" s="5">
        <f t="shared" si="14"/>
        <v>55389</v>
      </c>
      <c r="F141" s="5">
        <f t="shared" si="12"/>
        <v>0</v>
      </c>
      <c r="G141" s="5">
        <f t="shared" si="15"/>
        <v>-7200.5700000000006</v>
      </c>
      <c r="H141">
        <f t="shared" si="16"/>
        <v>19996.485249565441</v>
      </c>
    </row>
    <row r="142" spans="1:8" x14ac:dyDescent="0.35">
      <c r="A142">
        <f t="shared" si="17"/>
        <v>34</v>
      </c>
      <c r="B142">
        <f t="shared" si="13"/>
        <v>14</v>
      </c>
      <c r="C142">
        <v>0</v>
      </c>
      <c r="E142" s="5">
        <f t="shared" si="14"/>
        <v>55389</v>
      </c>
      <c r="F142" s="5">
        <f t="shared" si="12"/>
        <v>0</v>
      </c>
      <c r="G142" s="5">
        <f t="shared" si="15"/>
        <v>-7200.5700000000006</v>
      </c>
      <c r="H142">
        <f t="shared" si="16"/>
        <v>18688.303971556488</v>
      </c>
    </row>
    <row r="143" spans="1:8" x14ac:dyDescent="0.35">
      <c r="A143">
        <f t="shared" si="17"/>
        <v>35</v>
      </c>
      <c r="B143">
        <f t="shared" si="13"/>
        <v>15</v>
      </c>
      <c r="C143">
        <v>0</v>
      </c>
      <c r="E143" s="5">
        <f t="shared" si="14"/>
        <v>55389</v>
      </c>
      <c r="F143" s="5">
        <f t="shared" si="12"/>
        <v>0</v>
      </c>
      <c r="G143" s="5">
        <f t="shared" si="15"/>
        <v>-7200.5700000000006</v>
      </c>
      <c r="H143">
        <f t="shared" si="16"/>
        <v>17465.704646314472</v>
      </c>
    </row>
    <row r="144" spans="1:8" x14ac:dyDescent="0.35">
      <c r="A144">
        <f t="shared" si="17"/>
        <v>36</v>
      </c>
      <c r="B144">
        <f t="shared" si="13"/>
        <v>16</v>
      </c>
      <c r="C144">
        <v>0</v>
      </c>
      <c r="E144" s="5">
        <f t="shared" si="14"/>
        <v>55389</v>
      </c>
      <c r="F144" s="5">
        <f t="shared" si="12"/>
        <v>0</v>
      </c>
      <c r="G144" s="5">
        <f t="shared" si="15"/>
        <v>-7200.5700000000006</v>
      </c>
      <c r="H144">
        <f t="shared" si="16"/>
        <v>16323.088454499511</v>
      </c>
    </row>
    <row r="145" spans="1:8" x14ac:dyDescent="0.35">
      <c r="A145">
        <f t="shared" si="17"/>
        <v>37</v>
      </c>
      <c r="B145">
        <f t="shared" si="13"/>
        <v>17</v>
      </c>
      <c r="C145">
        <v>0</v>
      </c>
      <c r="E145" s="5">
        <f t="shared" si="14"/>
        <v>55389</v>
      </c>
      <c r="F145" s="5">
        <f t="shared" si="12"/>
        <v>0</v>
      </c>
      <c r="G145" s="5">
        <f t="shared" si="15"/>
        <v>-7200.5700000000006</v>
      </c>
      <c r="H145">
        <f t="shared" si="16"/>
        <v>15255.22285467244</v>
      </c>
    </row>
    <row r="146" spans="1:8" x14ac:dyDescent="0.35">
      <c r="A146">
        <f t="shared" si="17"/>
        <v>38</v>
      </c>
      <c r="B146">
        <f t="shared" si="13"/>
        <v>18</v>
      </c>
      <c r="C146">
        <v>0</v>
      </c>
      <c r="E146" s="5">
        <f t="shared" si="14"/>
        <v>55389</v>
      </c>
      <c r="F146" s="5">
        <f t="shared" si="12"/>
        <v>0</v>
      </c>
      <c r="G146" s="5">
        <f t="shared" si="15"/>
        <v>-7200.5700000000006</v>
      </c>
      <c r="H146">
        <f t="shared" si="16"/>
        <v>14257.217621189197</v>
      </c>
    </row>
    <row r="147" spans="1:8" x14ac:dyDescent="0.35">
      <c r="A147">
        <f t="shared" si="17"/>
        <v>39</v>
      </c>
      <c r="B147">
        <f t="shared" si="13"/>
        <v>19</v>
      </c>
      <c r="C147">
        <v>0</v>
      </c>
      <c r="E147" s="5">
        <f t="shared" si="14"/>
        <v>55389</v>
      </c>
      <c r="F147" s="5">
        <f t="shared" si="12"/>
        <v>0</v>
      </c>
      <c r="G147" s="5">
        <f t="shared" si="15"/>
        <v>-7200.5700000000006</v>
      </c>
      <c r="H147">
        <f t="shared" si="16"/>
        <v>13324.502449709527</v>
      </c>
    </row>
    <row r="148" spans="1:8" x14ac:dyDescent="0.35">
      <c r="A148">
        <f t="shared" si="17"/>
        <v>40</v>
      </c>
      <c r="B148">
        <f t="shared" si="13"/>
        <v>20</v>
      </c>
      <c r="C148">
        <v>0</v>
      </c>
      <c r="E148" s="5">
        <f t="shared" si="14"/>
        <v>55389</v>
      </c>
      <c r="F148" s="5">
        <f t="shared" si="12"/>
        <v>0</v>
      </c>
      <c r="G148" s="5">
        <f t="shared" si="15"/>
        <v>-7200.5700000000006</v>
      </c>
      <c r="H148">
        <f t="shared" si="16"/>
        <v>12452.806027765915</v>
      </c>
    </row>
    <row r="149" spans="1:8" x14ac:dyDescent="0.35">
      <c r="A149">
        <f t="shared" si="17"/>
        <v>41</v>
      </c>
      <c r="B149">
        <f t="shared" si="13"/>
        <v>21</v>
      </c>
      <c r="C149">
        <v>0</v>
      </c>
      <c r="E149" s="5">
        <f t="shared" si="14"/>
        <v>55389</v>
      </c>
      <c r="F149" s="5">
        <f t="shared" si="12"/>
        <v>0</v>
      </c>
      <c r="G149" s="5">
        <f t="shared" si="15"/>
        <v>-7200.5700000000006</v>
      </c>
      <c r="H149">
        <f t="shared" si="16"/>
        <v>11638.136474547584</v>
      </c>
    </row>
    <row r="150" spans="1:8" x14ac:dyDescent="0.35">
      <c r="A150">
        <f t="shared" si="17"/>
        <v>42</v>
      </c>
      <c r="B150">
        <f t="shared" si="13"/>
        <v>22</v>
      </c>
      <c r="C150">
        <v>0</v>
      </c>
      <c r="E150" s="5">
        <f t="shared" si="14"/>
        <v>55389</v>
      </c>
      <c r="F150" s="5">
        <f t="shared" si="12"/>
        <v>0</v>
      </c>
      <c r="G150" s="5">
        <f t="shared" si="15"/>
        <v>-7200.5700000000006</v>
      </c>
      <c r="H150">
        <f t="shared" si="16"/>
        <v>10876.763060324845</v>
      </c>
    </row>
    <row r="151" spans="1:8" x14ac:dyDescent="0.35">
      <c r="A151">
        <f t="shared" si="17"/>
        <v>43</v>
      </c>
      <c r="B151">
        <f t="shared" si="13"/>
        <v>23</v>
      </c>
      <c r="C151">
        <v>0</v>
      </c>
      <c r="E151" s="5">
        <f t="shared" si="14"/>
        <v>55389</v>
      </c>
      <c r="F151" s="5">
        <f t="shared" si="12"/>
        <v>0</v>
      </c>
      <c r="G151" s="5">
        <f t="shared" si="15"/>
        <v>-7200.5700000000006</v>
      </c>
      <c r="H151">
        <f t="shared" si="16"/>
        <v>10165.19912179892</v>
      </c>
    </row>
    <row r="152" spans="1:8" x14ac:dyDescent="0.35">
      <c r="A152">
        <f t="shared" si="17"/>
        <v>44</v>
      </c>
      <c r="B152">
        <f t="shared" si="13"/>
        <v>24</v>
      </c>
      <c r="C152">
        <v>0</v>
      </c>
      <c r="E152" s="5">
        <f t="shared" si="14"/>
        <v>55389</v>
      </c>
      <c r="F152" s="5">
        <f t="shared" si="12"/>
        <v>0</v>
      </c>
      <c r="G152" s="5">
        <f t="shared" si="15"/>
        <v>-7200.5700000000006</v>
      </c>
      <c r="H152">
        <f t="shared" si="16"/>
        <v>9500.1860951391773</v>
      </c>
    </row>
    <row r="153" spans="1:8" x14ac:dyDescent="0.35">
      <c r="A153">
        <f t="shared" si="17"/>
        <v>45</v>
      </c>
      <c r="B153">
        <f t="shared" si="13"/>
        <v>25</v>
      </c>
      <c r="C153">
        <v>0</v>
      </c>
      <c r="E153" s="5">
        <f t="shared" si="14"/>
        <v>55389</v>
      </c>
      <c r="F153" s="5">
        <f t="shared" si="12"/>
        <v>0</v>
      </c>
      <c r="G153" s="5">
        <f t="shared" si="15"/>
        <v>-7200.5700000000006</v>
      </c>
      <c r="H153">
        <f t="shared" si="16"/>
        <v>8878.6785935880162</v>
      </c>
    </row>
    <row r="154" spans="1:8" x14ac:dyDescent="0.35">
      <c r="A154">
        <f t="shared" si="17"/>
        <v>46</v>
      </c>
      <c r="B154">
        <f t="shared" si="13"/>
        <v>26</v>
      </c>
      <c r="C154">
        <v>0</v>
      </c>
      <c r="E154" s="5">
        <f t="shared" si="14"/>
        <v>55389</v>
      </c>
      <c r="F154" s="5">
        <f t="shared" si="12"/>
        <v>0</v>
      </c>
      <c r="G154" s="5">
        <f t="shared" si="15"/>
        <v>-7200.5700000000006</v>
      </c>
      <c r="H154">
        <f t="shared" si="16"/>
        <v>8297.8304612972115</v>
      </c>
    </row>
    <row r="155" spans="1:8" x14ac:dyDescent="0.35">
      <c r="A155">
        <f t="shared" si="17"/>
        <v>47</v>
      </c>
      <c r="B155">
        <f t="shared" si="13"/>
        <v>27</v>
      </c>
      <c r="C155">
        <v>0</v>
      </c>
      <c r="E155" s="5">
        <f t="shared" si="14"/>
        <v>55389</v>
      </c>
      <c r="F155" s="5">
        <f t="shared" si="12"/>
        <v>0</v>
      </c>
      <c r="G155" s="5">
        <f t="shared" si="15"/>
        <v>-7200.5700000000006</v>
      </c>
      <c r="H155">
        <f t="shared" si="16"/>
        <v>7754.9817395301025</v>
      </c>
    </row>
    <row r="156" spans="1:8" x14ac:dyDescent="0.35">
      <c r="A156">
        <f t="shared" si="17"/>
        <v>48</v>
      </c>
      <c r="B156">
        <f t="shared" si="13"/>
        <v>28</v>
      </c>
      <c r="C156">
        <v>0</v>
      </c>
      <c r="E156" s="5">
        <f t="shared" si="14"/>
        <v>55389</v>
      </c>
      <c r="F156" s="5">
        <f t="shared" si="12"/>
        <v>0</v>
      </c>
      <c r="G156" s="5">
        <f t="shared" si="15"/>
        <v>-7200.5700000000006</v>
      </c>
      <c r="H156">
        <f t="shared" si="16"/>
        <v>7247.6464855421536</v>
      </c>
    </row>
    <row r="157" spans="1:8" x14ac:dyDescent="0.35">
      <c r="A157">
        <f t="shared" si="17"/>
        <v>49</v>
      </c>
      <c r="B157">
        <f t="shared" si="13"/>
        <v>29</v>
      </c>
      <c r="C157">
        <v>0</v>
      </c>
      <c r="E157" s="5">
        <f t="shared" si="14"/>
        <v>55389</v>
      </c>
      <c r="F157" s="5">
        <f t="shared" si="12"/>
        <v>0</v>
      </c>
      <c r="G157" s="5">
        <f t="shared" si="15"/>
        <v>-7200.5700000000006</v>
      </c>
      <c r="H157">
        <f t="shared" si="16"/>
        <v>6773.5013883571528</v>
      </c>
    </row>
    <row r="158" spans="1:8" x14ac:dyDescent="0.35">
      <c r="A158">
        <f t="shared" si="17"/>
        <v>50</v>
      </c>
      <c r="B158">
        <f t="shared" si="13"/>
        <v>30</v>
      </c>
      <c r="C158">
        <v>0</v>
      </c>
      <c r="E158" s="5">
        <f t="shared" si="14"/>
        <v>55389</v>
      </c>
      <c r="F158" s="5">
        <f t="shared" si="12"/>
        <v>0</v>
      </c>
      <c r="G158" s="5">
        <f t="shared" si="15"/>
        <v>-7200.5700000000006</v>
      </c>
      <c r="H158">
        <f t="shared" si="16"/>
        <v>6330.3751293057503</v>
      </c>
    </row>
    <row r="159" spans="1:8" x14ac:dyDescent="0.35">
      <c r="A159">
        <f t="shared" si="17"/>
        <v>51</v>
      </c>
      <c r="B159">
        <f t="shared" si="13"/>
        <v>31</v>
      </c>
      <c r="C159">
        <v>0</v>
      </c>
      <c r="E159" s="5">
        <f t="shared" si="14"/>
        <v>55389</v>
      </c>
      <c r="F159" s="5">
        <f t="shared" si="12"/>
        <v>0</v>
      </c>
      <c r="G159" s="5">
        <f t="shared" si="15"/>
        <v>-7200.5700000000006</v>
      </c>
      <c r="H159">
        <f t="shared" si="16"/>
        <v>5916.2384386035037</v>
      </c>
    </row>
    <row r="160" spans="1:8" x14ac:dyDescent="0.35">
      <c r="A160">
        <f t="shared" si="17"/>
        <v>52</v>
      </c>
      <c r="B160">
        <f t="shared" si="13"/>
        <v>32</v>
      </c>
      <c r="C160">
        <v>0</v>
      </c>
      <c r="E160" s="5">
        <f t="shared" si="14"/>
        <v>55389</v>
      </c>
      <c r="F160" s="5">
        <f t="shared" si="12"/>
        <v>0</v>
      </c>
      <c r="G160" s="5">
        <f t="shared" si="15"/>
        <v>-7200.5700000000006</v>
      </c>
      <c r="H160">
        <f t="shared" si="16"/>
        <v>5529.1948024331814</v>
      </c>
    </row>
    <row r="161" spans="1:8" x14ac:dyDescent="0.35">
      <c r="A161">
        <f t="shared" si="17"/>
        <v>53</v>
      </c>
      <c r="B161">
        <f t="shared" si="13"/>
        <v>33</v>
      </c>
      <c r="C161">
        <v>0</v>
      </c>
      <c r="E161" s="5">
        <f t="shared" si="14"/>
        <v>55389</v>
      </c>
      <c r="F161" s="5">
        <f t="shared" si="12"/>
        <v>0</v>
      </c>
      <c r="G161" s="5">
        <f t="shared" si="15"/>
        <v>-7200.5700000000006</v>
      </c>
      <c r="H161">
        <f t="shared" si="16"/>
        <v>5167.4717779749362</v>
      </c>
    </row>
    <row r="162" spans="1:8" x14ac:dyDescent="0.35">
      <c r="A162">
        <f t="shared" si="17"/>
        <v>54</v>
      </c>
      <c r="B162">
        <f t="shared" si="13"/>
        <v>34</v>
      </c>
      <c r="C162">
        <v>0</v>
      </c>
      <c r="E162" s="5">
        <f t="shared" si="14"/>
        <v>55389</v>
      </c>
      <c r="F162" s="5">
        <f t="shared" si="12"/>
        <v>0</v>
      </c>
      <c r="G162" s="5">
        <f t="shared" si="15"/>
        <v>-7200.5700000000006</v>
      </c>
      <c r="H162">
        <f t="shared" si="16"/>
        <v>4829.4128766120903</v>
      </c>
    </row>
    <row r="163" spans="1:8" x14ac:dyDescent="0.35">
      <c r="A163">
        <f t="shared" si="17"/>
        <v>55</v>
      </c>
      <c r="B163">
        <f t="shared" si="13"/>
        <v>35</v>
      </c>
      <c r="C163">
        <v>0</v>
      </c>
      <c r="E163" s="5">
        <f t="shared" si="14"/>
        <v>138075</v>
      </c>
      <c r="F163" s="5">
        <f t="shared" si="12"/>
        <v>0</v>
      </c>
      <c r="G163" s="5">
        <f t="shared" si="15"/>
        <v>-17949.75</v>
      </c>
      <c r="H163">
        <f t="shared" si="16"/>
        <v>11251.283959486107</v>
      </c>
    </row>
    <row r="164" spans="1:8" x14ac:dyDescent="0.35">
      <c r="A164">
        <f t="shared" si="17"/>
        <v>56</v>
      </c>
      <c r="B164">
        <f t="shared" si="13"/>
        <v>36</v>
      </c>
      <c r="C164">
        <v>0</v>
      </c>
      <c r="E164" s="5">
        <f t="shared" si="14"/>
        <v>138075</v>
      </c>
      <c r="F164" s="5">
        <f t="shared" si="12"/>
        <v>0</v>
      </c>
      <c r="G164" s="5">
        <f t="shared" si="15"/>
        <v>-17949.75</v>
      </c>
      <c r="H164">
        <f t="shared" si="16"/>
        <v>10515.218653725333</v>
      </c>
    </row>
    <row r="165" spans="1:8" x14ac:dyDescent="0.35">
      <c r="A165">
        <f t="shared" si="17"/>
        <v>57</v>
      </c>
      <c r="B165">
        <f t="shared" si="13"/>
        <v>37</v>
      </c>
      <c r="C165">
        <v>0</v>
      </c>
      <c r="E165" s="5">
        <f t="shared" si="14"/>
        <v>138075</v>
      </c>
      <c r="F165" s="5">
        <f t="shared" si="12"/>
        <v>0</v>
      </c>
      <c r="G165" s="5">
        <f t="shared" si="15"/>
        <v>-17949.75</v>
      </c>
      <c r="H165">
        <f t="shared" si="16"/>
        <v>9827.3071530143297</v>
      </c>
    </row>
    <row r="166" spans="1:8" x14ac:dyDescent="0.35">
      <c r="A166">
        <f t="shared" si="17"/>
        <v>58</v>
      </c>
      <c r="B166">
        <f t="shared" si="13"/>
        <v>38</v>
      </c>
      <c r="C166">
        <v>0</v>
      </c>
      <c r="E166" s="5">
        <f t="shared" si="14"/>
        <v>138075</v>
      </c>
      <c r="F166" s="5">
        <f t="shared" si="12"/>
        <v>0</v>
      </c>
      <c r="G166" s="5">
        <f t="shared" si="15"/>
        <v>-17949.75</v>
      </c>
      <c r="H166">
        <f t="shared" si="16"/>
        <v>9184.3992084246074</v>
      </c>
    </row>
    <row r="167" spans="1:8" x14ac:dyDescent="0.35">
      <c r="A167">
        <f t="shared" si="17"/>
        <v>59</v>
      </c>
      <c r="B167">
        <f t="shared" si="13"/>
        <v>39</v>
      </c>
      <c r="C167">
        <v>0</v>
      </c>
      <c r="E167" s="5">
        <f t="shared" si="14"/>
        <v>138075</v>
      </c>
      <c r="F167" s="5">
        <f t="shared" si="12"/>
        <v>0</v>
      </c>
      <c r="G167" s="5">
        <f t="shared" si="15"/>
        <v>-17949.75</v>
      </c>
      <c r="H167">
        <f t="shared" si="16"/>
        <v>8583.5506620790711</v>
      </c>
    </row>
    <row r="168" spans="1:8" x14ac:dyDescent="0.35">
      <c r="A168">
        <f t="shared" si="17"/>
        <v>60</v>
      </c>
      <c r="B168">
        <f t="shared" si="13"/>
        <v>40</v>
      </c>
      <c r="C168">
        <v>0</v>
      </c>
      <c r="E168" s="5">
        <f t="shared" si="14"/>
        <v>138075</v>
      </c>
      <c r="F168" s="5">
        <f t="shared" si="12"/>
        <v>0</v>
      </c>
      <c r="G168" s="5">
        <f t="shared" si="15"/>
        <v>-17949.75</v>
      </c>
      <c r="H168">
        <f t="shared" si="16"/>
        <v>8022.0099645598802</v>
      </c>
    </row>
    <row r="169" spans="1:8" x14ac:dyDescent="0.35">
      <c r="A169">
        <f t="shared" si="17"/>
        <v>61</v>
      </c>
      <c r="B169">
        <f t="shared" si="13"/>
        <v>41</v>
      </c>
      <c r="C169">
        <v>0</v>
      </c>
      <c r="E169" s="5">
        <f t="shared" si="14"/>
        <v>138075</v>
      </c>
      <c r="F169" s="5">
        <f t="shared" si="12"/>
        <v>0</v>
      </c>
      <c r="G169" s="5">
        <f t="shared" si="15"/>
        <v>-17949.75</v>
      </c>
      <c r="H169">
        <f t="shared" si="16"/>
        <v>7497.2055743550281</v>
      </c>
    </row>
    <row r="170" spans="1:8" x14ac:dyDescent="0.35">
      <c r="A170">
        <f t="shared" si="17"/>
        <v>62</v>
      </c>
      <c r="B170">
        <f t="shared" si="13"/>
        <v>42</v>
      </c>
      <c r="C170">
        <v>0</v>
      </c>
      <c r="E170" s="5">
        <f t="shared" si="14"/>
        <v>138075</v>
      </c>
      <c r="F170" s="5">
        <f t="shared" si="12"/>
        <v>0</v>
      </c>
      <c r="G170" s="5">
        <f t="shared" si="15"/>
        <v>-17949.75</v>
      </c>
      <c r="H170">
        <f t="shared" si="16"/>
        <v>7006.734181640214</v>
      </c>
    </row>
    <row r="171" spans="1:8" x14ac:dyDescent="0.35">
      <c r="A171">
        <f t="shared" si="17"/>
        <v>63</v>
      </c>
      <c r="B171">
        <f t="shared" si="13"/>
        <v>43</v>
      </c>
      <c r="C171">
        <v>0</v>
      </c>
      <c r="E171" s="5">
        <f t="shared" si="14"/>
        <v>138075</v>
      </c>
      <c r="F171" s="5">
        <f t="shared" si="12"/>
        <v>0</v>
      </c>
      <c r="G171" s="5">
        <f t="shared" si="15"/>
        <v>-17949.75</v>
      </c>
      <c r="H171">
        <f t="shared" si="16"/>
        <v>6548.3497024674889</v>
      </c>
    </row>
    <row r="172" spans="1:8" x14ac:dyDescent="0.35">
      <c r="A172">
        <f t="shared" si="17"/>
        <v>64</v>
      </c>
      <c r="B172">
        <f t="shared" si="13"/>
        <v>44</v>
      </c>
      <c r="C172">
        <v>0</v>
      </c>
      <c r="E172" s="5">
        <f t="shared" si="14"/>
        <v>138075</v>
      </c>
      <c r="F172" s="5">
        <f t="shared" si="12"/>
        <v>0</v>
      </c>
      <c r="G172" s="5">
        <f t="shared" si="15"/>
        <v>-17949.75</v>
      </c>
      <c r="H172">
        <f t="shared" si="16"/>
        <v>6119.9529929602704</v>
      </c>
    </row>
    <row r="173" spans="1:8" x14ac:dyDescent="0.35">
      <c r="A173">
        <f t="shared" si="17"/>
        <v>65</v>
      </c>
      <c r="B173">
        <f t="shared" si="13"/>
        <v>45</v>
      </c>
      <c r="C173">
        <v>0</v>
      </c>
      <c r="E173" s="5">
        <f t="shared" si="14"/>
        <v>138075</v>
      </c>
      <c r="F173" s="5">
        <f t="shared" si="12"/>
        <v>0</v>
      </c>
      <c r="G173" s="5">
        <f t="shared" si="15"/>
        <v>-17949.75</v>
      </c>
      <c r="H173">
        <f t="shared" si="16"/>
        <v>5719.5822364114674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204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349250</xdr:colOff>
                <xdr:row>2</xdr:row>
                <xdr:rowOff>158750</xdr:rowOff>
              </to>
            </anchor>
          </objectPr>
        </oleObject>
      </mc:Choice>
      <mc:Fallback>
        <oleObject progId="Packager Shell Object" shapeId="2049" r:id="rId4"/>
      </mc:Fallback>
    </mc:AlternateContent>
    <mc:AlternateContent xmlns:mc="http://schemas.openxmlformats.org/markup-compatibility/2006">
      <mc:Choice Requires="x14">
        <oleObject progId="Packager Shell Object" shapeId="2051" r:id="rId6">
          <objectPr defaultSiz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95250</xdr:colOff>
                <xdr:row>2</xdr:row>
                <xdr:rowOff>158750</xdr:rowOff>
              </to>
            </anchor>
          </objectPr>
        </oleObject>
      </mc:Choice>
      <mc:Fallback>
        <oleObject progId="Packager Shell Object" shapeId="2051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2.3 Answer</vt:lpstr>
      <vt:lpstr>1.3 Spreadsheet Model</vt:lpstr>
      <vt:lpstr>ModelRiskSYS1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D'souza</dc:creator>
  <cp:lastModifiedBy>Dean D'souza</cp:lastModifiedBy>
  <dcterms:created xsi:type="dcterms:W3CDTF">2017-03-03T22:44:46Z</dcterms:created>
  <dcterms:modified xsi:type="dcterms:W3CDTF">2017-03-07T00:56:24Z</dcterms:modified>
</cp:coreProperties>
</file>