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_515-90_Exam1_DeanDsouza_168424\"/>
    </mc:Choice>
  </mc:AlternateContent>
  <bookViews>
    <workbookView xWindow="0" yWindow="0" windowWidth="28800" windowHeight="11870"/>
  </bookViews>
  <sheets>
    <sheet name="2.4" sheetId="1" r:id="rId1"/>
    <sheet name="1.4 Reference model" sheetId="2" r:id="rId2"/>
    <sheet name="ModelRiskSYS1" sheetId="3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B25" i="1"/>
  <c r="C25" i="1"/>
  <c r="B24" i="1"/>
  <c r="C24" i="1" s="1"/>
  <c r="C23" i="2" l="1"/>
  <c r="H23" i="2" s="1"/>
  <c r="C24" i="2"/>
  <c r="H24" i="2" s="1"/>
  <c r="C22" i="2"/>
  <c r="H22" i="2" s="1"/>
  <c r="B15" i="2" l="1"/>
  <c r="B18" i="2" s="1"/>
  <c r="H24" i="1" l="1"/>
  <c r="H23" i="1"/>
  <c r="H25" i="1"/>
  <c r="B16" i="1" l="1"/>
  <c r="B19" i="1"/>
</calcChain>
</file>

<file path=xl/sharedStrings.xml><?xml version="1.0" encoding="utf-8"?>
<sst xmlns="http://schemas.openxmlformats.org/spreadsheetml/2006/main" count="56" uniqueCount="23">
  <si>
    <t>Customer Lifetime Value</t>
  </si>
  <si>
    <t>Assumptions</t>
  </si>
  <si>
    <t>Parameters</t>
  </si>
  <si>
    <t>Decisions</t>
  </si>
  <si>
    <t>Objective</t>
  </si>
  <si>
    <t>Calculations</t>
  </si>
  <si>
    <t>Initial Number of customers</t>
  </si>
  <si>
    <t>Disount rate</t>
  </si>
  <si>
    <t>Year</t>
  </si>
  <si>
    <t>Retention Rate</t>
  </si>
  <si>
    <t>Orders/Year</t>
  </si>
  <si>
    <t>Average Order</t>
  </si>
  <si>
    <t>Cost of Goods Sold</t>
  </si>
  <si>
    <t>Acquisition/Marketing Cost</t>
  </si>
  <si>
    <t>Note: We are only calculating for the given 3 year time frame</t>
  </si>
  <si>
    <t>Likely Customer Profit</t>
  </si>
  <si>
    <t>Net Present Value</t>
  </si>
  <si>
    <t>Note: Retention Rate from the table is ignored and a simulated Retention rate is applied which follows a PERT distribution with uncertainty of +/-5%</t>
  </si>
  <si>
    <t>Customers Retained</t>
  </si>
  <si>
    <t>#As given in the question</t>
  </si>
  <si>
    <t>VoseBinomial($B$4,B23)</t>
  </si>
  <si>
    <t>VosePERT(0.65,0.7,0.75)</t>
  </si>
  <si>
    <t>((C23*D23*E23)-((C23*D23*E23*F23)+G23))/(1+$B$5)^A23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</si>
</sst>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349250</xdr:colOff>
          <xdr:row>2</xdr:row>
          <xdr:rowOff>158750</xdr:rowOff>
        </xdr:to>
        <xdr:sp macro="" textlink="">
          <xdr:nvSpPr>
            <xdr:cNvPr id="1025" name="SIMXXXCACHE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6B93DCB-E57C-4D25-87F3-5127A7F10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95250</xdr:colOff>
          <xdr:row>2</xdr:row>
          <xdr:rowOff>158750</xdr:rowOff>
        </xdr:to>
        <xdr:sp macro="" textlink="">
          <xdr:nvSpPr>
            <xdr:cNvPr id="1026" name="PAGEOPTIONS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96CE427-BD79-46D3-92E7-EC35E0C39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L29" sqref="L29"/>
    </sheetView>
  </sheetViews>
  <sheetFormatPr defaultRowHeight="14.5" x14ac:dyDescent="0.35"/>
  <cols>
    <col min="1" max="1" width="31.08984375" customWidth="1"/>
    <col min="2" max="2" width="20" customWidth="1"/>
    <col min="3" max="3" width="19.08984375" customWidth="1"/>
    <col min="4" max="4" width="18.7265625" customWidth="1"/>
    <col min="5" max="5" width="22.08984375" customWidth="1"/>
    <col min="6" max="6" width="13.36328125" customWidth="1"/>
    <col min="7" max="7" width="19.1796875" customWidth="1"/>
    <col min="8" max="8" width="18.54296875" customWidth="1"/>
  </cols>
  <sheetData>
    <row r="1" spans="1:6" x14ac:dyDescent="0.35">
      <c r="A1" s="2" t="s">
        <v>0</v>
      </c>
    </row>
    <row r="3" spans="1:6" x14ac:dyDescent="0.35">
      <c r="A3" s="2" t="s">
        <v>1</v>
      </c>
    </row>
    <row r="4" spans="1:6" x14ac:dyDescent="0.35">
      <c r="A4" t="s">
        <v>6</v>
      </c>
      <c r="B4" s="1">
        <v>100000</v>
      </c>
      <c r="C4" t="s">
        <v>19</v>
      </c>
    </row>
    <row r="5" spans="1:6" x14ac:dyDescent="0.35">
      <c r="A5" t="s">
        <v>7</v>
      </c>
      <c r="B5">
        <v>0.15</v>
      </c>
      <c r="C5" t="s">
        <v>19</v>
      </c>
    </row>
    <row r="6" spans="1:6" x14ac:dyDescent="0.35">
      <c r="A6" t="s">
        <v>17</v>
      </c>
    </row>
    <row r="7" spans="1:6" x14ac:dyDescent="0.35">
      <c r="A7" t="s">
        <v>14</v>
      </c>
    </row>
    <row r="9" spans="1:6" x14ac:dyDescent="0.35">
      <c r="A9" s="2" t="s">
        <v>2</v>
      </c>
    </row>
    <row r="10" spans="1:6" x14ac:dyDescent="0.35">
      <c r="A10" s="2" t="s">
        <v>8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</row>
    <row r="11" spans="1:6" x14ac:dyDescent="0.35">
      <c r="A11">
        <v>1</v>
      </c>
      <c r="B11">
        <v>0.6</v>
      </c>
      <c r="C11">
        <v>1.8</v>
      </c>
      <c r="D11" s="3">
        <v>85</v>
      </c>
      <c r="E11">
        <v>0.7</v>
      </c>
      <c r="F11" s="3">
        <v>60</v>
      </c>
    </row>
    <row r="12" spans="1:6" x14ac:dyDescent="0.35">
      <c r="A12">
        <v>2</v>
      </c>
      <c r="B12">
        <v>0.7</v>
      </c>
      <c r="C12">
        <v>2.5</v>
      </c>
      <c r="D12" s="3">
        <v>95</v>
      </c>
      <c r="E12">
        <v>0.65</v>
      </c>
      <c r="F12" s="3">
        <v>20</v>
      </c>
    </row>
    <row r="13" spans="1:6" x14ac:dyDescent="0.35">
      <c r="A13">
        <v>3</v>
      </c>
      <c r="B13">
        <v>0.8</v>
      </c>
      <c r="C13">
        <v>3.2</v>
      </c>
      <c r="D13" s="3">
        <v>105</v>
      </c>
      <c r="E13">
        <v>0.65</v>
      </c>
      <c r="F13" s="3">
        <v>20</v>
      </c>
    </row>
    <row r="15" spans="1:6" x14ac:dyDescent="0.35">
      <c r="A15" s="2" t="s">
        <v>3</v>
      </c>
    </row>
    <row r="16" spans="1:6" x14ac:dyDescent="0.35">
      <c r="A16" t="s">
        <v>16</v>
      </c>
      <c r="B16" s="3">
        <f ca="1">SUM(H23:H25)</f>
        <v>13188324.514177697</v>
      </c>
    </row>
    <row r="18" spans="1:9" x14ac:dyDescent="0.35">
      <c r="A18" s="2" t="s">
        <v>4</v>
      </c>
    </row>
    <row r="19" spans="1:9" x14ac:dyDescent="0.35">
      <c r="A19" s="2" t="s">
        <v>0</v>
      </c>
      <c r="B19" s="4">
        <f ca="1">_xll.VoseOutput("Customer Lifetime Value")+$B$16/$B$4</f>
        <v>131.88324514177697</v>
      </c>
    </row>
    <row r="21" spans="1:9" x14ac:dyDescent="0.35">
      <c r="A21" s="2" t="s">
        <v>5</v>
      </c>
    </row>
    <row r="22" spans="1:9" x14ac:dyDescent="0.35">
      <c r="A22" s="2" t="s">
        <v>8</v>
      </c>
      <c r="B22" s="2" t="s">
        <v>9</v>
      </c>
      <c r="C22" s="2" t="s">
        <v>18</v>
      </c>
      <c r="D22" s="2" t="s">
        <v>10</v>
      </c>
      <c r="E22" s="2" t="s">
        <v>11</v>
      </c>
      <c r="F22" s="2" t="s">
        <v>12</v>
      </c>
      <c r="G22" s="2" t="s">
        <v>13</v>
      </c>
      <c r="H22" s="2" t="s">
        <v>15</v>
      </c>
    </row>
    <row r="23" spans="1:9" x14ac:dyDescent="0.35">
      <c r="A23">
        <v>1</v>
      </c>
      <c r="B23">
        <f ca="1">_xll.VosePERT(0.55,0.6,0.65)</f>
        <v>0.60381830350703969</v>
      </c>
      <c r="C23">
        <f ca="1">_xll.VoseBinomial($B$4,B23)</f>
        <v>60187</v>
      </c>
      <c r="D23">
        <v>1.8</v>
      </c>
      <c r="E23" s="3">
        <v>85</v>
      </c>
      <c r="F23">
        <v>0.7</v>
      </c>
      <c r="G23" s="3">
        <v>60</v>
      </c>
      <c r="H23" s="3">
        <f ca="1">((C23*D23*E23)-((C23*D23*E23*F23)+G23))/(1+$B$5)^A23</f>
        <v>2402194.1739130444</v>
      </c>
      <c r="I23" t="s">
        <v>22</v>
      </c>
    </row>
    <row r="24" spans="1:9" x14ac:dyDescent="0.35">
      <c r="A24">
        <v>2</v>
      </c>
      <c r="B24">
        <f ca="1">_xll.VosePERT(0.65,0.7,0.75)</f>
        <v>0.69295189570696925</v>
      </c>
      <c r="C24">
        <f ca="1">_xll.VoseBinomial($B$4,B24)</f>
        <v>69219</v>
      </c>
      <c r="D24">
        <v>2.5</v>
      </c>
      <c r="E24" s="3">
        <v>95</v>
      </c>
      <c r="F24">
        <v>0.65</v>
      </c>
      <c r="G24" s="3">
        <v>20</v>
      </c>
      <c r="H24" s="3">
        <f t="shared" ref="H24:H25" ca="1" si="0">((C24*D24*E24)-((C24*D24*E24*F24)+G24))/(1+$B$5)^A24</f>
        <v>4350706.5217391308</v>
      </c>
    </row>
    <row r="25" spans="1:9" x14ac:dyDescent="0.35">
      <c r="A25">
        <v>3</v>
      </c>
      <c r="B25">
        <f ca="1">_xll.VosePERT(0.75,0.8,0.85)</f>
        <v>0.83368357244334113</v>
      </c>
      <c r="C25">
        <f ca="1">_xll.VoseBinomial($B$4,B25)</f>
        <v>83227</v>
      </c>
      <c r="D25">
        <v>3.2</v>
      </c>
      <c r="E25" s="3">
        <v>105</v>
      </c>
      <c r="F25">
        <v>0.65</v>
      </c>
      <c r="G25" s="3">
        <v>20</v>
      </c>
      <c r="H25" s="3">
        <f t="shared" ca="1" si="0"/>
        <v>6435423.8185255211</v>
      </c>
    </row>
    <row r="26" spans="1:9" x14ac:dyDescent="0.35">
      <c r="B26" t="s">
        <v>21</v>
      </c>
      <c r="C2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12" sqref="E12"/>
    </sheetView>
  </sheetViews>
  <sheetFormatPr defaultRowHeight="14.5" x14ac:dyDescent="0.35"/>
  <cols>
    <col min="1" max="1" width="21.453125" customWidth="1"/>
    <col min="2" max="2" width="13.36328125" customWidth="1"/>
    <col min="3" max="3" width="20.36328125" customWidth="1"/>
    <col min="4" max="4" width="12.90625" customWidth="1"/>
    <col min="5" max="5" width="16.6328125" customWidth="1"/>
    <col min="6" max="6" width="23.54296875" customWidth="1"/>
    <col min="7" max="7" width="23.1796875" customWidth="1"/>
    <col min="8" max="8" width="18.26953125" customWidth="1"/>
    <col min="9" max="9" width="14.453125" customWidth="1"/>
    <col min="10" max="10" width="11.08984375" customWidth="1"/>
  </cols>
  <sheetData>
    <row r="1" spans="1:6" x14ac:dyDescent="0.35">
      <c r="A1" s="2" t="s">
        <v>0</v>
      </c>
    </row>
    <row r="3" spans="1:6" x14ac:dyDescent="0.35">
      <c r="A3" s="2" t="s">
        <v>1</v>
      </c>
    </row>
    <row r="4" spans="1:6" x14ac:dyDescent="0.35">
      <c r="A4" t="s">
        <v>6</v>
      </c>
      <c r="B4" s="1">
        <v>100000</v>
      </c>
    </row>
    <row r="5" spans="1:6" x14ac:dyDescent="0.35">
      <c r="A5" t="s">
        <v>7</v>
      </c>
      <c r="B5">
        <v>0.15</v>
      </c>
    </row>
    <row r="6" spans="1:6" x14ac:dyDescent="0.35">
      <c r="A6" t="s">
        <v>14</v>
      </c>
    </row>
    <row r="8" spans="1:6" x14ac:dyDescent="0.35">
      <c r="A8" s="2" t="s">
        <v>2</v>
      </c>
    </row>
    <row r="9" spans="1:6" x14ac:dyDescent="0.35">
      <c r="A9" s="2" t="s">
        <v>8</v>
      </c>
      <c r="B9" s="2" t="s">
        <v>9</v>
      </c>
      <c r="C9" s="2" t="s">
        <v>10</v>
      </c>
      <c r="D9" s="2" t="s">
        <v>11</v>
      </c>
      <c r="E9" s="2" t="s">
        <v>12</v>
      </c>
      <c r="F9" s="2" t="s">
        <v>13</v>
      </c>
    </row>
    <row r="10" spans="1:6" x14ac:dyDescent="0.35">
      <c r="A10">
        <v>1</v>
      </c>
      <c r="B10">
        <v>0.6</v>
      </c>
      <c r="C10">
        <v>1.8</v>
      </c>
      <c r="D10" s="3">
        <v>85</v>
      </c>
      <c r="E10">
        <v>0.7</v>
      </c>
      <c r="F10" s="3">
        <v>60</v>
      </c>
    </row>
    <row r="11" spans="1:6" x14ac:dyDescent="0.35">
      <c r="A11">
        <v>2</v>
      </c>
      <c r="B11">
        <v>0.7</v>
      </c>
      <c r="C11">
        <v>2.5</v>
      </c>
      <c r="D11" s="3">
        <v>95</v>
      </c>
      <c r="E11">
        <v>0.65</v>
      </c>
      <c r="F11" s="3">
        <v>20</v>
      </c>
    </row>
    <row r="12" spans="1:6" x14ac:dyDescent="0.35">
      <c r="A12">
        <v>3</v>
      </c>
      <c r="B12">
        <v>0.8</v>
      </c>
      <c r="C12">
        <v>3.2</v>
      </c>
      <c r="D12" s="3">
        <v>105</v>
      </c>
      <c r="E12">
        <v>0.65</v>
      </c>
      <c r="F12" s="3">
        <v>20</v>
      </c>
    </row>
    <row r="14" spans="1:6" x14ac:dyDescent="0.35">
      <c r="A14" s="2" t="s">
        <v>3</v>
      </c>
    </row>
    <row r="15" spans="1:6" x14ac:dyDescent="0.35">
      <c r="A15" t="s">
        <v>16</v>
      </c>
      <c r="B15" s="3">
        <f>SUM(H22:H24)</f>
        <v>12980425.840387937</v>
      </c>
    </row>
    <row r="17" spans="1:10" x14ac:dyDescent="0.35">
      <c r="A17" s="2" t="s">
        <v>4</v>
      </c>
    </row>
    <row r="18" spans="1:10" x14ac:dyDescent="0.35">
      <c r="A18" s="2" t="s">
        <v>0</v>
      </c>
      <c r="B18" s="4">
        <f>$B$15/$B$4</f>
        <v>129.80425840387937</v>
      </c>
    </row>
    <row r="20" spans="1:10" x14ac:dyDescent="0.35">
      <c r="A20" s="2" t="s">
        <v>5</v>
      </c>
    </row>
    <row r="21" spans="1:10" x14ac:dyDescent="0.35">
      <c r="A21" s="2" t="s">
        <v>8</v>
      </c>
      <c r="B21" s="2" t="s">
        <v>9</v>
      </c>
      <c r="C21" s="2" t="s">
        <v>18</v>
      </c>
      <c r="D21" s="2" t="s">
        <v>10</v>
      </c>
      <c r="E21" s="2" t="s">
        <v>11</v>
      </c>
      <c r="F21" s="2" t="s">
        <v>12</v>
      </c>
      <c r="G21" s="2" t="s">
        <v>13</v>
      </c>
      <c r="H21" s="2" t="s">
        <v>15</v>
      </c>
      <c r="I21" s="2"/>
      <c r="J21" s="2"/>
    </row>
    <row r="22" spans="1:10" x14ac:dyDescent="0.35">
      <c r="A22">
        <v>1</v>
      </c>
      <c r="B22">
        <v>0.6</v>
      </c>
      <c r="C22">
        <f>($B$4*B22)</f>
        <v>60000</v>
      </c>
      <c r="D22">
        <v>1.8</v>
      </c>
      <c r="E22" s="3">
        <v>85</v>
      </c>
      <c r="F22">
        <v>0.7</v>
      </c>
      <c r="G22" s="3">
        <v>60</v>
      </c>
      <c r="H22" s="3">
        <f>((C22*D22*E22)-((C22*D22*E22*F22)+G22))/(1+$B$5)^A22</f>
        <v>2394730.4347826089</v>
      </c>
    </row>
    <row r="23" spans="1:10" x14ac:dyDescent="0.35">
      <c r="A23">
        <v>2</v>
      </c>
      <c r="B23">
        <v>0.7</v>
      </c>
      <c r="C23">
        <f t="shared" ref="C23:C24" si="0">($B$4*B23)</f>
        <v>70000</v>
      </c>
      <c r="D23">
        <v>2.5</v>
      </c>
      <c r="E23" s="3">
        <v>95</v>
      </c>
      <c r="F23">
        <v>0.65</v>
      </c>
      <c r="G23" s="3">
        <v>20</v>
      </c>
      <c r="H23" s="3">
        <f t="shared" ref="H23:H24" si="1">((C23*D23*E23)-((C23*D23*E23*F23)+G23))/(1+$B$5)^A23</f>
        <v>4399795.8412098307</v>
      </c>
    </row>
    <row r="24" spans="1:10" x14ac:dyDescent="0.35">
      <c r="A24">
        <v>3</v>
      </c>
      <c r="B24">
        <v>0.8</v>
      </c>
      <c r="C24">
        <f t="shared" si="0"/>
        <v>80000</v>
      </c>
      <c r="D24">
        <v>3.2</v>
      </c>
      <c r="E24" s="3">
        <v>105</v>
      </c>
      <c r="F24">
        <v>0.65</v>
      </c>
      <c r="G24" s="3">
        <v>20</v>
      </c>
      <c r="H24" s="3">
        <f t="shared" si="1"/>
        <v>6185899.5643954976</v>
      </c>
    </row>
    <row r="25" spans="1:10" x14ac:dyDescent="0.35">
      <c r="D25" s="3"/>
      <c r="F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349250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1025" r:id="rId4"/>
      </mc:Fallback>
    </mc:AlternateContent>
    <mc:AlternateContent xmlns:mc="http://schemas.openxmlformats.org/markup-compatibility/2006">
      <mc:Choice Requires="x14">
        <oleObject progId="Packager Shell Object" shapeId="1026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95250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2.4</vt:lpstr>
      <vt:lpstr>1.4 Reference model</vt:lpstr>
      <vt:lpstr>ModelRiskSYS1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2017-03-06T17:15:55Z</dcterms:created>
  <dcterms:modified xsi:type="dcterms:W3CDTF">2017-03-07T00:57:54Z</dcterms:modified>
</cp:coreProperties>
</file>