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515ProjData\"/>
    </mc:Choice>
  </mc:AlternateContent>
  <bookViews>
    <workbookView xWindow="0" yWindow="0" windowWidth="19200" windowHeight="7550" activeTab="1"/>
  </bookViews>
  <sheets>
    <sheet name="ProFormaIncomeBMY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16" i="2"/>
  <c r="G18" i="2"/>
  <c r="G17" i="2"/>
  <c r="G4" i="2"/>
  <c r="H4" i="2"/>
  <c r="G15" i="2"/>
  <c r="G9" i="2"/>
  <c r="C23" i="2"/>
  <c r="D23" i="2"/>
  <c r="E23" i="2"/>
  <c r="G23" i="2" s="1"/>
  <c r="F23" i="2"/>
  <c r="B23" i="2"/>
  <c r="D26" i="2"/>
  <c r="E26" i="2"/>
  <c r="F26" i="2"/>
  <c r="C25" i="2"/>
  <c r="D25" i="2"/>
  <c r="E25" i="2"/>
  <c r="F25" i="2"/>
  <c r="C24" i="2"/>
  <c r="D24" i="2"/>
  <c r="E24" i="2"/>
  <c r="F24" i="2"/>
  <c r="C26" i="2"/>
  <c r="B25" i="2"/>
  <c r="B24" i="2"/>
  <c r="G24" i="2" s="1"/>
  <c r="G25" i="2" l="1"/>
  <c r="G26" i="2"/>
  <c r="C7" i="1" l="1"/>
  <c r="D7" i="1"/>
  <c r="E7" i="1"/>
  <c r="F7" i="1"/>
  <c r="B7" i="1"/>
</calcChain>
</file>

<file path=xl/sharedStrings.xml><?xml version="1.0" encoding="utf-8"?>
<sst xmlns="http://schemas.openxmlformats.org/spreadsheetml/2006/main" count="86" uniqueCount="80">
  <si>
    <t>Income Tax</t>
  </si>
  <si>
    <t>Pro Forma Income Statement</t>
  </si>
  <si>
    <t>Year</t>
  </si>
  <si>
    <t> Sales/Revenue</t>
  </si>
  <si>
    <t>COGS excluding D&amp;A</t>
  </si>
  <si>
    <t>Depreciation</t>
  </si>
  <si>
    <t>Amortization of Intangibles</t>
  </si>
  <si>
    <t> SG&amp;A Expense</t>
  </si>
  <si>
    <t>Unusual Expense</t>
  </si>
  <si>
    <t>Non Operating Income/Expense</t>
  </si>
  <si>
    <t>Non-Operating Interest Income</t>
  </si>
  <si>
    <t>Equity in Affiliates (Pretax)</t>
  </si>
  <si>
    <t> Interest Expense</t>
  </si>
  <si>
    <t> Pretax Income</t>
  </si>
  <si>
    <t>Minority Interest Expense</t>
  </si>
  <si>
    <t> Net Income</t>
  </si>
  <si>
    <t>Gross Profit</t>
  </si>
  <si>
    <t>Pro Forma Balance Sheet</t>
  </si>
  <si>
    <t>Assets</t>
  </si>
  <si>
    <t>Cash and short term investments</t>
  </si>
  <si>
    <t>Total Accounts Recievable</t>
  </si>
  <si>
    <t>Inventories</t>
  </si>
  <si>
    <t>Other Current Assets</t>
  </si>
  <si>
    <t>Total Current Assets</t>
  </si>
  <si>
    <t>Liabilities and Shareholder Equities</t>
  </si>
  <si>
    <t>Net Property, Plant &amp; Equipment</t>
  </si>
  <si>
    <t>Total Investments and Advances</t>
  </si>
  <si>
    <t>Intangible Assets</t>
  </si>
  <si>
    <t>Other Assets</t>
  </si>
  <si>
    <t>Total Assets</t>
  </si>
  <si>
    <t>ST Debt &amp; Current Portion LT Debt</t>
  </si>
  <si>
    <t>Accounts Payable</t>
  </si>
  <si>
    <t>Income Tax Payable</t>
  </si>
  <si>
    <t>Other Current Liabilities</t>
  </si>
  <si>
    <t>Total Current Liabilities</t>
  </si>
  <si>
    <t>Long-Term Debt</t>
  </si>
  <si>
    <t>Provision for Risks &amp; Charges</t>
  </si>
  <si>
    <t>Deferred Taxes</t>
  </si>
  <si>
    <t>Other Liabilities</t>
  </si>
  <si>
    <t>Total Liabilities</t>
  </si>
  <si>
    <t>Common Equity (Total)</t>
  </si>
  <si>
    <t>Accumulated Minority Interest</t>
  </si>
  <si>
    <t>Total Equity</t>
  </si>
  <si>
    <t>Liabilities &amp; Shareholders' Equity</t>
  </si>
  <si>
    <t>Total Shareholders' Equity</t>
  </si>
  <si>
    <t>Pro Forma Cash Flow Statement</t>
  </si>
  <si>
    <t>Net Income before Extraordinaries</t>
  </si>
  <si>
    <t>Depreciation, Depletion &amp; Amortization</t>
  </si>
  <si>
    <t>Deferred Taxes &amp; Investment Tax Credit</t>
  </si>
  <si>
    <t>Other Funds</t>
  </si>
  <si>
    <t>Funds from Operations</t>
  </si>
  <si>
    <t>Changes in Working Capital</t>
  </si>
  <si>
    <t>Net Operating Cash Flow</t>
  </si>
  <si>
    <t>Capital Expenditures</t>
  </si>
  <si>
    <t>Net Assets from Acquisitions</t>
  </si>
  <si>
    <t>Sale of Fixed Assets &amp; Businesses</t>
  </si>
  <si>
    <t>Purchase/Sale of Investments</t>
  </si>
  <si>
    <t>Cash Dividends Paid - Total</t>
  </si>
  <si>
    <t>Change in Capital Stock</t>
  </si>
  <si>
    <t>Issuance/Reduction of Debt, Net</t>
  </si>
  <si>
    <t>Net Financing Cash Flow</t>
  </si>
  <si>
    <t>Parameters</t>
  </si>
  <si>
    <t>Sales Growth</t>
  </si>
  <si>
    <t>COGS</t>
  </si>
  <si>
    <t>R&amp;D%</t>
  </si>
  <si>
    <t>S,G&amp;A%</t>
  </si>
  <si>
    <t>Beta</t>
  </si>
  <si>
    <t>TaxRate</t>
  </si>
  <si>
    <t> Cost of Goods Sold (COGS) incl. D&amp;A</t>
  </si>
  <si>
    <t>Research &amp; Development</t>
  </si>
  <si>
    <t>R&amp;D %</t>
  </si>
  <si>
    <t>SG&amp;A %</t>
  </si>
  <si>
    <t>Cost %</t>
  </si>
  <si>
    <t>Sales growth</t>
  </si>
  <si>
    <t>Average</t>
  </si>
  <si>
    <t>BMY</t>
  </si>
  <si>
    <t>Terminal Growth</t>
  </si>
  <si>
    <t>Riskless</t>
  </si>
  <si>
    <t>Risk Premium</t>
  </si>
  <si>
    <t>Cost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</si>
</sst>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2" borderId="0" xfId="1"/>
    <xf numFmtId="10" fontId="0" fillId="0" borderId="0" xfId="0" applyNumberFormat="1"/>
    <xf numFmtId="9" fontId="0" fillId="0" borderId="0" xfId="0" applyNumberFormat="1"/>
    <xf numFmtId="10" fontId="2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ProFormaIncomeBMY!$A$40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ProFormaIncomeBMY!$B$40:$F$40</c:f>
              <c:numCache>
                <c:formatCode>#,##0</c:formatCode>
                <c:ptCount val="5"/>
                <c:pt idx="0">
                  <c:v>35900000000</c:v>
                </c:pt>
                <c:pt idx="1">
                  <c:v>38590000000</c:v>
                </c:pt>
                <c:pt idx="2">
                  <c:v>33750000000</c:v>
                </c:pt>
                <c:pt idx="3">
                  <c:v>31750000000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4186-8DC6-FE78176F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111416"/>
        <c:axId val="590112400"/>
      </c:barChart>
      <c:catAx>
        <c:axId val="5901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12400"/>
        <c:crosses val="autoZero"/>
        <c:auto val="1"/>
        <c:lblAlgn val="ctr"/>
        <c:lblOffset val="100"/>
        <c:noMultiLvlLbl val="0"/>
      </c:catAx>
      <c:valAx>
        <c:axId val="5901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ProFormaIncomeBMY!$A$64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ProFormaIncomeBMY!$B$64:$F$64</c:f>
              <c:numCache>
                <c:formatCode>#,##0</c:formatCode>
                <c:ptCount val="5"/>
                <c:pt idx="0">
                  <c:v>35900000000</c:v>
                </c:pt>
                <c:pt idx="1">
                  <c:v>38590000000</c:v>
                </c:pt>
                <c:pt idx="2">
                  <c:v>33750000000</c:v>
                </c:pt>
                <c:pt idx="3">
                  <c:v>31750000000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0-465C-B088-87F11372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92064"/>
        <c:axId val="590083536"/>
      </c:barChart>
      <c:catAx>
        <c:axId val="5900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3536"/>
        <c:crosses val="autoZero"/>
        <c:auto val="1"/>
        <c:lblAlgn val="ctr"/>
        <c:lblOffset val="100"/>
        <c:noMultiLvlLbl val="0"/>
      </c:catAx>
      <c:valAx>
        <c:axId val="590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ProFormaIncomeBMY!$A$96</c:f>
              <c:strCache>
                <c:ptCount val="1"/>
                <c:pt idx="0">
                  <c:v>Net Financing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ProFormaIncomeBMY!$B$96:$F$96</c:f>
              <c:numCache>
                <c:formatCode>#,##0</c:formatCode>
                <c:ptCount val="5"/>
                <c:pt idx="0">
                  <c:v>4330000000</c:v>
                </c:pt>
                <c:pt idx="1">
                  <c:v>1070000000</c:v>
                </c:pt>
                <c:pt idx="2">
                  <c:v>2440000000</c:v>
                </c:pt>
                <c:pt idx="3">
                  <c:v>3350000000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8-4060-A8EF-797D856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8792"/>
        <c:axId val="423530760"/>
      </c:barChart>
      <c:catAx>
        <c:axId val="42352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0760"/>
        <c:crosses val="autoZero"/>
        <c:auto val="1"/>
        <c:lblAlgn val="ctr"/>
        <c:lblOffset val="100"/>
        <c:noMultiLvlLbl val="0"/>
      </c:catAx>
      <c:valAx>
        <c:axId val="4235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27</xdr:row>
      <xdr:rowOff>12700</xdr:rowOff>
    </xdr:from>
    <xdr:to>
      <xdr:col>14</xdr:col>
      <xdr:colOff>301625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0A8FA-53D6-4C6A-A570-8FA48A3CB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955675</xdr:colOff>
      <xdr:row>55</xdr:row>
      <xdr:rowOff>19050</xdr:rowOff>
    </xdr:from>
    <xdr:to>
      <xdr:col>14</xdr:col>
      <xdr:colOff>295275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1A2D6-A008-4087-9BE0-320A45FBB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</xdr:colOff>
      <xdr:row>81</xdr:row>
      <xdr:rowOff>38100</xdr:rowOff>
    </xdr:from>
    <xdr:to>
      <xdr:col>14</xdr:col>
      <xdr:colOff>320675</xdr:colOff>
      <xdr:row>96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D030D-21DC-4EED-8EC8-AFC20CFA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6"/>
  <sheetViews>
    <sheetView workbookViewId="0">
      <selection activeCell="B21" sqref="B21"/>
    </sheetView>
  </sheetViews>
  <sheetFormatPr defaultRowHeight="14.5" x14ac:dyDescent="0.35"/>
  <cols>
    <col min="1" max="1" width="32.453125" customWidth="1"/>
    <col min="2" max="2" width="16.54296875" customWidth="1"/>
    <col min="3" max="3" width="17.81640625" customWidth="1"/>
    <col min="4" max="4" width="15.54296875" customWidth="1"/>
    <col min="5" max="5" width="16" customWidth="1"/>
    <col min="6" max="6" width="16.453125" customWidth="1"/>
    <col min="7" max="7" width="13.81640625" customWidth="1"/>
  </cols>
  <sheetData>
    <row r="1" spans="1:6" x14ac:dyDescent="0.35">
      <c r="A1" s="3" t="s">
        <v>1</v>
      </c>
    </row>
    <row r="2" spans="1:6" x14ac:dyDescent="0.35">
      <c r="B2" s="1"/>
      <c r="C2" s="1"/>
      <c r="D2" s="1"/>
      <c r="E2" s="1"/>
      <c r="F2" s="1"/>
    </row>
    <row r="3" spans="1:6" x14ac:dyDescent="0.35">
      <c r="A3" t="s">
        <v>2</v>
      </c>
      <c r="B3">
        <v>2012</v>
      </c>
      <c r="C3">
        <v>2013</v>
      </c>
      <c r="D3">
        <v>2014</v>
      </c>
      <c r="E3">
        <v>2015</v>
      </c>
      <c r="F3">
        <v>2016</v>
      </c>
    </row>
    <row r="5" spans="1:6" x14ac:dyDescent="0.35">
      <c r="A5" t="s">
        <v>3</v>
      </c>
      <c r="B5" s="1">
        <v>17620000000</v>
      </c>
      <c r="C5" s="1">
        <v>16390000000</v>
      </c>
      <c r="D5" s="1">
        <v>15880000000</v>
      </c>
      <c r="E5" s="1">
        <v>16560000000</v>
      </c>
      <c r="F5" s="1">
        <v>19430000000</v>
      </c>
    </row>
    <row r="6" spans="1:6" x14ac:dyDescent="0.35">
      <c r="A6" t="s">
        <v>4</v>
      </c>
      <c r="B6" s="1">
        <v>3470000000</v>
      </c>
      <c r="C6" s="1">
        <v>3360000000</v>
      </c>
      <c r="D6" s="1">
        <v>2910000000</v>
      </c>
      <c r="E6" s="1">
        <v>3070000000</v>
      </c>
      <c r="F6" s="1">
        <v>4930000000</v>
      </c>
    </row>
    <row r="7" spans="1:6" x14ac:dyDescent="0.35">
      <c r="A7" t="s">
        <v>16</v>
      </c>
      <c r="B7" s="1">
        <f>(B5-B6)</f>
        <v>14150000000</v>
      </c>
      <c r="C7" s="1">
        <f>(C5-C6)</f>
        <v>13030000000</v>
      </c>
      <c r="D7" s="1">
        <f>(D5-D6)</f>
        <v>12970000000</v>
      </c>
      <c r="E7" s="1">
        <f>(E5-E6)</f>
        <v>13490000000</v>
      </c>
      <c r="F7" s="1">
        <f>(F5-F6)</f>
        <v>14500000000</v>
      </c>
    </row>
    <row r="8" spans="1:6" x14ac:dyDescent="0.35">
      <c r="B8" s="1"/>
      <c r="C8" s="1"/>
      <c r="D8" s="1"/>
      <c r="E8" s="1"/>
      <c r="F8" s="1"/>
    </row>
    <row r="9" spans="1:6" x14ac:dyDescent="0.35">
      <c r="A9" t="s">
        <v>7</v>
      </c>
      <c r="B9" s="1">
        <v>8920000000</v>
      </c>
      <c r="C9" s="1">
        <v>8670000000</v>
      </c>
      <c r="D9" s="1">
        <v>8870000000</v>
      </c>
      <c r="E9" s="1">
        <v>8870000000</v>
      </c>
      <c r="F9" s="1">
        <v>9320000000</v>
      </c>
    </row>
    <row r="10" spans="1:6" x14ac:dyDescent="0.35">
      <c r="A10" t="s">
        <v>8</v>
      </c>
      <c r="B10" s="1">
        <v>2300000000</v>
      </c>
      <c r="C10" s="1">
        <v>246000000</v>
      </c>
      <c r="D10" s="1">
        <v>1730000000</v>
      </c>
      <c r="E10" s="1">
        <v>2550000000</v>
      </c>
      <c r="F10" s="1">
        <v>534000000</v>
      </c>
    </row>
    <row r="11" spans="1:6" x14ac:dyDescent="0.35">
      <c r="A11" t="s">
        <v>5</v>
      </c>
      <c r="B11" s="1">
        <v>382000000</v>
      </c>
      <c r="C11" s="1">
        <v>453000000</v>
      </c>
      <c r="D11" s="1">
        <v>543000000</v>
      </c>
      <c r="E11" s="1">
        <v>500000000</v>
      </c>
      <c r="F11" s="1">
        <v>448000000</v>
      </c>
    </row>
    <row r="12" spans="1:6" x14ac:dyDescent="0.35">
      <c r="A12" t="s">
        <v>6</v>
      </c>
      <c r="B12" s="1">
        <v>607000000</v>
      </c>
      <c r="C12" s="1">
        <v>858000000</v>
      </c>
      <c r="D12" s="1">
        <v>286000000</v>
      </c>
      <c r="E12" s="1">
        <v>183000000</v>
      </c>
      <c r="F12" s="1">
        <v>178000000</v>
      </c>
    </row>
    <row r="13" spans="1:6" x14ac:dyDescent="0.35">
      <c r="B13" s="1"/>
      <c r="C13" s="1"/>
      <c r="D13" s="1"/>
      <c r="E13" s="1"/>
      <c r="F13" s="1"/>
    </row>
    <row r="14" spans="1:6" x14ac:dyDescent="0.35">
      <c r="A14" t="s">
        <v>9</v>
      </c>
      <c r="B14" s="1">
        <v>298000000</v>
      </c>
      <c r="C14" s="1">
        <v>26000000</v>
      </c>
      <c r="D14" s="1">
        <v>836000000</v>
      </c>
      <c r="E14" s="1">
        <v>687000000</v>
      </c>
      <c r="F14" s="1">
        <v>1250000000</v>
      </c>
    </row>
    <row r="15" spans="1:6" x14ac:dyDescent="0.35">
      <c r="A15" t="s">
        <v>10</v>
      </c>
      <c r="B15" s="1">
        <v>106000000</v>
      </c>
      <c r="C15" s="1">
        <v>104000000</v>
      </c>
      <c r="D15" s="1">
        <v>101000000</v>
      </c>
      <c r="E15" s="1">
        <v>101000000</v>
      </c>
      <c r="F15" s="1">
        <v>105000000</v>
      </c>
    </row>
    <row r="16" spans="1:6" x14ac:dyDescent="0.35">
      <c r="A16" t="s">
        <v>11</v>
      </c>
      <c r="B16" s="1">
        <v>183000000</v>
      </c>
      <c r="C16" s="1">
        <v>166000000</v>
      </c>
      <c r="D16" s="1">
        <v>107000000</v>
      </c>
      <c r="E16" s="1">
        <v>83000000</v>
      </c>
      <c r="F16" s="1">
        <v>77000000</v>
      </c>
    </row>
    <row r="17" spans="1:6" x14ac:dyDescent="0.35">
      <c r="A17" t="s">
        <v>12</v>
      </c>
      <c r="B17" s="1">
        <v>182000000</v>
      </c>
      <c r="C17" s="1">
        <v>199000000</v>
      </c>
      <c r="D17" s="1">
        <v>203000000</v>
      </c>
      <c r="E17" s="1">
        <v>184000000</v>
      </c>
      <c r="F17" s="1">
        <v>167000000</v>
      </c>
    </row>
    <row r="19" spans="1:6" x14ac:dyDescent="0.35">
      <c r="A19" t="s">
        <v>13</v>
      </c>
      <c r="B19" s="1">
        <v>2340000000</v>
      </c>
      <c r="C19" s="1">
        <v>2890000000</v>
      </c>
      <c r="D19" s="1">
        <v>2380000000</v>
      </c>
      <c r="E19" s="1">
        <v>2080000000</v>
      </c>
      <c r="F19" s="1">
        <v>5920000000</v>
      </c>
    </row>
    <row r="21" spans="1:6" x14ac:dyDescent="0.35">
      <c r="A21" t="s">
        <v>0</v>
      </c>
      <c r="B21" s="1">
        <v>161000000</v>
      </c>
      <c r="C21" s="1">
        <v>311000000</v>
      </c>
      <c r="D21" s="1">
        <v>352000000</v>
      </c>
      <c r="E21" s="1">
        <v>446000000</v>
      </c>
      <c r="F21" s="1">
        <v>1410000000</v>
      </c>
    </row>
    <row r="22" spans="1:6" x14ac:dyDescent="0.35">
      <c r="A22" t="s">
        <v>14</v>
      </c>
      <c r="B22" s="1">
        <v>541000000</v>
      </c>
      <c r="C22" s="1">
        <v>17000000</v>
      </c>
      <c r="D22" s="1">
        <v>25000000</v>
      </c>
      <c r="E22" s="1">
        <v>66000000</v>
      </c>
      <c r="F22" s="1">
        <v>50000000</v>
      </c>
    </row>
    <row r="23" spans="1:6" x14ac:dyDescent="0.35">
      <c r="A23" t="s">
        <v>15</v>
      </c>
      <c r="B23" s="1">
        <v>1960000000</v>
      </c>
      <c r="C23" s="1">
        <v>2560000000</v>
      </c>
      <c r="D23" s="1">
        <v>2000000000</v>
      </c>
      <c r="E23" s="1">
        <v>1570000000</v>
      </c>
      <c r="F23" s="1">
        <v>4460000000</v>
      </c>
    </row>
    <row r="25" spans="1:6" x14ac:dyDescent="0.35">
      <c r="A25" s="3" t="s">
        <v>17</v>
      </c>
    </row>
    <row r="27" spans="1:6" x14ac:dyDescent="0.35">
      <c r="A27" t="s">
        <v>18</v>
      </c>
    </row>
    <row r="28" spans="1:6" x14ac:dyDescent="0.35">
      <c r="A28" t="s">
        <v>19</v>
      </c>
      <c r="B28" s="1">
        <v>2830000000</v>
      </c>
      <c r="C28" s="1">
        <v>4530000000</v>
      </c>
      <c r="D28" s="1">
        <v>7440000000</v>
      </c>
      <c r="E28" s="1">
        <v>4270000000</v>
      </c>
      <c r="F28" s="1">
        <v>6350000000</v>
      </c>
    </row>
    <row r="29" spans="1:6" x14ac:dyDescent="0.35">
      <c r="A29" t="s">
        <v>20</v>
      </c>
      <c r="B29" s="1">
        <v>3080000000</v>
      </c>
      <c r="C29" s="1">
        <v>3360000000</v>
      </c>
      <c r="D29" s="1">
        <v>3390000000</v>
      </c>
      <c r="E29" s="1">
        <v>4120000000</v>
      </c>
      <c r="F29">
        <v>0</v>
      </c>
    </row>
    <row r="30" spans="1:6" x14ac:dyDescent="0.35">
      <c r="A30" t="s">
        <v>21</v>
      </c>
      <c r="B30" s="1">
        <v>1660000000</v>
      </c>
      <c r="C30" s="1">
        <v>1500000000</v>
      </c>
      <c r="D30" s="1">
        <v>1560000000</v>
      </c>
      <c r="E30" s="1">
        <v>1220000000</v>
      </c>
      <c r="F30" s="1">
        <v>0</v>
      </c>
    </row>
    <row r="31" spans="1:6" x14ac:dyDescent="0.35">
      <c r="A31" t="s">
        <v>22</v>
      </c>
      <c r="B31" s="1">
        <v>1950000000</v>
      </c>
      <c r="C31" s="1">
        <v>9530000000</v>
      </c>
      <c r="D31" s="1">
        <v>2220000000</v>
      </c>
      <c r="E31" s="1">
        <v>807000000</v>
      </c>
      <c r="F31" s="1">
        <v>0</v>
      </c>
    </row>
    <row r="33" spans="1:6" x14ac:dyDescent="0.35">
      <c r="A33" t="s">
        <v>23</v>
      </c>
      <c r="B33" s="1">
        <v>9520000000</v>
      </c>
      <c r="C33" s="1">
        <v>18920000000</v>
      </c>
      <c r="D33" s="1">
        <v>14610000000</v>
      </c>
      <c r="E33" s="1">
        <v>10420000000</v>
      </c>
      <c r="F33">
        <v>0</v>
      </c>
    </row>
    <row r="35" spans="1:6" x14ac:dyDescent="0.35">
      <c r="A35" t="s">
        <v>25</v>
      </c>
      <c r="B35" s="1">
        <v>5330000000</v>
      </c>
      <c r="C35" s="1">
        <v>4580000000</v>
      </c>
      <c r="D35" s="1">
        <v>4420000000</v>
      </c>
      <c r="E35" s="1">
        <v>4410000000</v>
      </c>
      <c r="F35" s="1">
        <v>4980000000</v>
      </c>
    </row>
    <row r="36" spans="1:6" x14ac:dyDescent="0.35">
      <c r="A36" t="s">
        <v>26</v>
      </c>
      <c r="B36" s="1">
        <v>3520000000</v>
      </c>
      <c r="C36" s="1">
        <v>3750000000</v>
      </c>
      <c r="D36" s="1">
        <v>4440000000</v>
      </c>
      <c r="E36" s="1">
        <v>4720000000</v>
      </c>
      <c r="F36" s="1">
        <v>2720000000</v>
      </c>
    </row>
    <row r="37" spans="1:6" x14ac:dyDescent="0.35">
      <c r="A37" t="s">
        <v>27</v>
      </c>
      <c r="B37" s="1">
        <v>16410000000</v>
      </c>
      <c r="C37" s="1">
        <v>9410000000</v>
      </c>
      <c r="D37" s="1">
        <v>8780000000</v>
      </c>
      <c r="E37" s="1">
        <v>8300000000</v>
      </c>
      <c r="F37" s="1">
        <v>8270000000</v>
      </c>
    </row>
    <row r="38" spans="1:6" x14ac:dyDescent="0.35">
      <c r="A38" t="s">
        <v>28</v>
      </c>
      <c r="B38" s="1">
        <v>904000000</v>
      </c>
      <c r="C38" s="1">
        <v>1430000000</v>
      </c>
      <c r="D38" s="1">
        <v>585000000</v>
      </c>
      <c r="E38" s="1">
        <v>1060000000</v>
      </c>
      <c r="F38" s="1">
        <v>1050000000</v>
      </c>
    </row>
    <row r="40" spans="1:6" x14ac:dyDescent="0.35">
      <c r="A40" t="s">
        <v>29</v>
      </c>
      <c r="B40" s="1">
        <v>35900000000</v>
      </c>
      <c r="C40" s="1">
        <v>38590000000</v>
      </c>
      <c r="D40" s="1">
        <v>33750000000</v>
      </c>
      <c r="E40" s="1">
        <v>31750000000</v>
      </c>
      <c r="F40">
        <v>0</v>
      </c>
    </row>
    <row r="42" spans="1:6" x14ac:dyDescent="0.35">
      <c r="A42" t="s">
        <v>24</v>
      </c>
    </row>
    <row r="44" spans="1:6" x14ac:dyDescent="0.35">
      <c r="A44" t="s">
        <v>30</v>
      </c>
      <c r="B44" s="1">
        <v>826000000</v>
      </c>
      <c r="C44" s="1">
        <v>359000000</v>
      </c>
      <c r="D44" s="1">
        <v>590000000</v>
      </c>
      <c r="E44" s="1">
        <v>139000000</v>
      </c>
      <c r="F44" s="1">
        <v>992000000</v>
      </c>
    </row>
    <row r="45" spans="1:6" x14ac:dyDescent="0.35">
      <c r="A45" t="s">
        <v>31</v>
      </c>
      <c r="B45" s="1">
        <v>2200000000</v>
      </c>
      <c r="C45" s="1">
        <v>2560000000</v>
      </c>
      <c r="D45" s="1">
        <v>2490000000</v>
      </c>
      <c r="E45" s="1">
        <v>1570000000</v>
      </c>
      <c r="F45">
        <v>0</v>
      </c>
    </row>
    <row r="46" spans="1:6" x14ac:dyDescent="0.35">
      <c r="A46" t="s">
        <v>32</v>
      </c>
      <c r="B46" s="1">
        <v>193000000</v>
      </c>
      <c r="C46" s="1">
        <v>160000000</v>
      </c>
      <c r="D46" s="1">
        <v>262000000</v>
      </c>
      <c r="E46" s="1">
        <v>572000000</v>
      </c>
      <c r="F46">
        <v>0</v>
      </c>
    </row>
    <row r="47" spans="1:6" x14ac:dyDescent="0.35">
      <c r="A47" t="s">
        <v>33</v>
      </c>
      <c r="B47" s="1">
        <v>5060000000</v>
      </c>
      <c r="C47" s="1">
        <v>9360000000</v>
      </c>
      <c r="D47" s="1">
        <v>5120000000</v>
      </c>
      <c r="E47" s="1">
        <v>5740000000</v>
      </c>
      <c r="F47">
        <v>0</v>
      </c>
    </row>
    <row r="49" spans="1:6" x14ac:dyDescent="0.35">
      <c r="A49" t="s">
        <v>34</v>
      </c>
      <c r="B49" s="1">
        <v>8280000000</v>
      </c>
      <c r="C49" s="1">
        <v>12440000000</v>
      </c>
      <c r="D49" s="1">
        <v>8460000000</v>
      </c>
      <c r="E49" s="1">
        <v>8020000000</v>
      </c>
      <c r="F49">
        <v>0</v>
      </c>
    </row>
    <row r="51" spans="1:6" x14ac:dyDescent="0.35">
      <c r="A51" t="s">
        <v>35</v>
      </c>
      <c r="B51" s="1">
        <v>6570000000</v>
      </c>
      <c r="C51" s="1">
        <v>7980000000</v>
      </c>
      <c r="D51" s="1">
        <v>7240000000</v>
      </c>
      <c r="E51" s="1">
        <v>6550000000</v>
      </c>
      <c r="F51" s="1">
        <v>5720000000</v>
      </c>
    </row>
    <row r="52" spans="1:6" x14ac:dyDescent="0.35">
      <c r="A52" t="s">
        <v>36</v>
      </c>
      <c r="B52" s="1">
        <v>1880000000</v>
      </c>
      <c r="C52" s="1">
        <v>718000000</v>
      </c>
      <c r="D52" s="1">
        <v>1120000000</v>
      </c>
      <c r="E52" s="1">
        <v>949000000</v>
      </c>
      <c r="F52">
        <v>0</v>
      </c>
    </row>
    <row r="53" spans="1:6" x14ac:dyDescent="0.35">
      <c r="A53" t="s">
        <v>37</v>
      </c>
      <c r="B53" s="1">
        <v>180000000</v>
      </c>
      <c r="C53" s="1">
        <v>435000000</v>
      </c>
      <c r="D53" s="1">
        <v>915000000</v>
      </c>
      <c r="E53" s="1">
        <v>2840000000</v>
      </c>
      <c r="F53">
        <v>0</v>
      </c>
    </row>
    <row r="54" spans="1:6" x14ac:dyDescent="0.35">
      <c r="A54" t="s">
        <v>38</v>
      </c>
      <c r="B54" s="1">
        <v>5150000000</v>
      </c>
      <c r="C54" s="1">
        <v>2140000000</v>
      </c>
      <c r="D54" s="1">
        <v>1950000000</v>
      </c>
      <c r="E54" s="1">
        <v>1810000000</v>
      </c>
      <c r="F54" s="1">
        <v>6032000000</v>
      </c>
    </row>
    <row r="56" spans="1:6" x14ac:dyDescent="0.35">
      <c r="A56" t="s">
        <v>39</v>
      </c>
      <c r="B56" s="1">
        <v>22260000000</v>
      </c>
      <c r="C56" s="1">
        <v>23360000000</v>
      </c>
      <c r="D56" s="1">
        <v>18770000000</v>
      </c>
      <c r="E56" s="1">
        <v>17320000000</v>
      </c>
      <c r="F56" s="1">
        <v>5720000000</v>
      </c>
    </row>
    <row r="58" spans="1:6" x14ac:dyDescent="0.35">
      <c r="A58" t="s">
        <v>40</v>
      </c>
      <c r="B58" s="1">
        <v>13620000000</v>
      </c>
      <c r="C58" s="1">
        <v>15150000000</v>
      </c>
      <c r="D58" s="1">
        <v>14850000000</v>
      </c>
      <c r="E58" s="1">
        <v>14270000000</v>
      </c>
      <c r="F58" s="1">
        <v>15072000000</v>
      </c>
    </row>
    <row r="60" spans="1:6" x14ac:dyDescent="0.35">
      <c r="A60" t="s">
        <v>44</v>
      </c>
      <c r="B60" s="1">
        <v>13620000000</v>
      </c>
      <c r="C60" s="1">
        <v>15150000000</v>
      </c>
      <c r="D60" s="1">
        <v>14850000000</v>
      </c>
      <c r="E60" s="1">
        <v>14270000000</v>
      </c>
      <c r="F60">
        <v>0</v>
      </c>
    </row>
    <row r="61" spans="1:6" x14ac:dyDescent="0.35">
      <c r="A61" t="s">
        <v>41</v>
      </c>
      <c r="B61" s="1">
        <v>15000000</v>
      </c>
      <c r="C61" s="1">
        <v>82000000</v>
      </c>
      <c r="D61" s="1">
        <v>131000000</v>
      </c>
      <c r="E61" s="1">
        <v>158000000</v>
      </c>
      <c r="F61">
        <v>0</v>
      </c>
    </row>
    <row r="62" spans="1:6" x14ac:dyDescent="0.35">
      <c r="A62" t="s">
        <v>42</v>
      </c>
      <c r="B62" s="1">
        <v>13640000000</v>
      </c>
      <c r="C62" s="1">
        <v>15240000000</v>
      </c>
      <c r="D62" s="1">
        <v>14980000000</v>
      </c>
      <c r="E62" s="1">
        <v>14420000000</v>
      </c>
      <c r="F62">
        <v>0</v>
      </c>
    </row>
    <row r="64" spans="1:6" x14ac:dyDescent="0.35">
      <c r="A64" t="s">
        <v>43</v>
      </c>
      <c r="B64" s="1">
        <v>35900000000</v>
      </c>
      <c r="C64" s="1">
        <v>38590000000</v>
      </c>
      <c r="D64" s="1">
        <v>33750000000</v>
      </c>
      <c r="E64" s="1">
        <v>31750000000</v>
      </c>
      <c r="F64">
        <v>0</v>
      </c>
    </row>
    <row r="65" spans="1:6" x14ac:dyDescent="0.35">
      <c r="B65" s="1"/>
      <c r="C65" s="1"/>
      <c r="D65" s="1"/>
      <c r="E65" s="1"/>
    </row>
    <row r="67" spans="1:6" x14ac:dyDescent="0.35">
      <c r="A67" s="3" t="s">
        <v>45</v>
      </c>
    </row>
    <row r="69" spans="1:6" x14ac:dyDescent="0.35">
      <c r="A69" t="s">
        <v>46</v>
      </c>
      <c r="B69" s="1">
        <v>2500000000</v>
      </c>
      <c r="C69" s="1">
        <v>2580000000</v>
      </c>
      <c r="D69" s="1">
        <v>2030000000</v>
      </c>
      <c r="E69" s="1">
        <v>1630000000</v>
      </c>
      <c r="F69">
        <v>0</v>
      </c>
    </row>
    <row r="70" spans="1:6" x14ac:dyDescent="0.35">
      <c r="A70" t="s">
        <v>47</v>
      </c>
      <c r="B70" s="1">
        <v>681000000</v>
      </c>
      <c r="C70" s="1">
        <v>763000000</v>
      </c>
      <c r="D70" s="1">
        <v>467000000</v>
      </c>
      <c r="E70" s="1">
        <v>376000000</v>
      </c>
      <c r="F70">
        <v>0</v>
      </c>
    </row>
    <row r="72" spans="1:6" x14ac:dyDescent="0.35">
      <c r="A72" t="s">
        <v>48</v>
      </c>
      <c r="B72" s="1">
        <v>1230000000</v>
      </c>
      <c r="C72" s="1">
        <v>491000000</v>
      </c>
      <c r="D72" s="1">
        <v>542000000</v>
      </c>
      <c r="E72" s="1">
        <v>347000000</v>
      </c>
      <c r="F72" s="1">
        <v>204000000</v>
      </c>
    </row>
    <row r="74" spans="1:6" x14ac:dyDescent="0.35">
      <c r="A74" t="s">
        <v>49</v>
      </c>
      <c r="B74" s="1">
        <v>5330000000</v>
      </c>
      <c r="C74" s="1">
        <v>205000000</v>
      </c>
      <c r="D74" s="1">
        <v>993000000</v>
      </c>
      <c r="E74" s="1">
        <v>1200000000</v>
      </c>
      <c r="F74">
        <v>0</v>
      </c>
    </row>
    <row r="75" spans="1:6" x14ac:dyDescent="0.35">
      <c r="A75" t="s">
        <v>50</v>
      </c>
      <c r="B75" s="1">
        <v>7280000000</v>
      </c>
      <c r="C75" s="1">
        <v>3060000000</v>
      </c>
      <c r="D75" s="1">
        <v>2950000000</v>
      </c>
      <c r="E75" s="1">
        <v>2860000000</v>
      </c>
      <c r="F75">
        <v>0</v>
      </c>
    </row>
    <row r="77" spans="1:6" x14ac:dyDescent="0.35">
      <c r="A77" t="s">
        <v>51</v>
      </c>
      <c r="B77" s="1">
        <v>339000000</v>
      </c>
      <c r="C77" s="1">
        <v>488000000</v>
      </c>
      <c r="D77" s="1">
        <v>201000000</v>
      </c>
      <c r="E77" s="1">
        <v>1030000000</v>
      </c>
      <c r="F77">
        <v>0</v>
      </c>
    </row>
    <row r="79" spans="1:6" x14ac:dyDescent="0.35">
      <c r="A79" t="s">
        <v>52</v>
      </c>
      <c r="B79" s="1">
        <v>6940000000</v>
      </c>
      <c r="C79" s="1">
        <v>3550000000</v>
      </c>
      <c r="D79" s="1">
        <v>3150000000</v>
      </c>
      <c r="E79" s="1">
        <v>1830000000</v>
      </c>
      <c r="F79">
        <v>0</v>
      </c>
    </row>
    <row r="81" spans="1:6" x14ac:dyDescent="0.35">
      <c r="A81" t="s">
        <v>53</v>
      </c>
      <c r="B81" s="1">
        <v>548000000</v>
      </c>
      <c r="C81" s="1">
        <v>537000000</v>
      </c>
      <c r="D81" s="1">
        <v>526000000</v>
      </c>
      <c r="E81" s="1">
        <v>820000000</v>
      </c>
      <c r="F81" s="1">
        <v>1220000000</v>
      </c>
    </row>
    <row r="84" spans="1:6" x14ac:dyDescent="0.35">
      <c r="A84" t="s">
        <v>54</v>
      </c>
      <c r="B84" s="1">
        <v>7530000000</v>
      </c>
      <c r="C84">
        <v>0</v>
      </c>
      <c r="D84" s="1">
        <v>219000000</v>
      </c>
      <c r="E84" s="1">
        <v>1110000000</v>
      </c>
      <c r="F84">
        <v>0</v>
      </c>
    </row>
    <row r="85" spans="1:6" x14ac:dyDescent="0.35">
      <c r="A85" t="s">
        <v>55</v>
      </c>
      <c r="B85" s="1">
        <v>68000000</v>
      </c>
      <c r="C85" s="1">
        <v>9000000</v>
      </c>
      <c r="D85" s="1">
        <v>3590000000</v>
      </c>
      <c r="E85" s="1">
        <v>708000000</v>
      </c>
      <c r="F85">
        <v>0</v>
      </c>
    </row>
    <row r="86" spans="1:6" x14ac:dyDescent="0.35">
      <c r="A86" t="s">
        <v>56</v>
      </c>
      <c r="B86" s="1">
        <v>1280000000</v>
      </c>
      <c r="C86" s="1">
        <v>44000000</v>
      </c>
      <c r="D86" s="1">
        <v>1620000000</v>
      </c>
      <c r="E86" s="1">
        <v>349000000</v>
      </c>
      <c r="F86" s="1">
        <v>1720000000</v>
      </c>
    </row>
    <row r="88" spans="1:6" x14ac:dyDescent="0.35">
      <c r="A88" t="s">
        <v>57</v>
      </c>
      <c r="B88" s="1">
        <v>2290000000</v>
      </c>
      <c r="C88" s="1">
        <v>2310000000</v>
      </c>
      <c r="D88" s="1">
        <v>2400000000</v>
      </c>
      <c r="E88" s="1">
        <v>2480000000</v>
      </c>
      <c r="F88" s="1">
        <v>2550000000</v>
      </c>
    </row>
    <row r="90" spans="1:6" x14ac:dyDescent="0.35">
      <c r="A90" t="s">
        <v>58</v>
      </c>
      <c r="B90" s="1">
        <v>1940000000</v>
      </c>
      <c r="C90" s="1">
        <v>131000000</v>
      </c>
      <c r="D90" s="1">
        <v>288000000</v>
      </c>
      <c r="E90" s="1">
        <v>266000000</v>
      </c>
      <c r="F90" s="1">
        <v>50000000</v>
      </c>
    </row>
    <row r="92" spans="1:6" x14ac:dyDescent="0.35">
      <c r="A92" t="s">
        <v>59</v>
      </c>
      <c r="B92" s="1">
        <v>109000000</v>
      </c>
      <c r="C92" s="1">
        <v>1090000000</v>
      </c>
      <c r="D92" s="1">
        <v>432000000</v>
      </c>
      <c r="E92" s="1">
        <v>1140000000</v>
      </c>
      <c r="F92">
        <v>0</v>
      </c>
    </row>
    <row r="94" spans="1:6" x14ac:dyDescent="0.35">
      <c r="A94" t="s">
        <v>49</v>
      </c>
      <c r="B94" s="1">
        <v>2000000</v>
      </c>
      <c r="C94" s="1">
        <v>20000000</v>
      </c>
      <c r="D94" s="1">
        <v>105000000</v>
      </c>
      <c r="E94" s="1">
        <v>2000000</v>
      </c>
      <c r="F94" s="1">
        <v>42000000</v>
      </c>
    </row>
    <row r="96" spans="1:6" x14ac:dyDescent="0.35">
      <c r="A96" t="s">
        <v>60</v>
      </c>
      <c r="B96" s="1">
        <v>4330000000</v>
      </c>
      <c r="C96" s="1">
        <v>1070000000</v>
      </c>
      <c r="D96" s="1">
        <v>2440000000</v>
      </c>
      <c r="E96" s="1">
        <v>3350000000</v>
      </c>
      <c r="F9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6"/>
  <sheetViews>
    <sheetView tabSelected="1" workbookViewId="0">
      <selection activeCell="G19" sqref="G19"/>
    </sheetView>
  </sheetViews>
  <sheetFormatPr defaultRowHeight="14.5" x14ac:dyDescent="0.35"/>
  <cols>
    <col min="1" max="1" width="19.81640625" customWidth="1"/>
    <col min="2" max="2" width="16.26953125" customWidth="1"/>
    <col min="3" max="3" width="17" customWidth="1"/>
    <col min="4" max="4" width="14.26953125" customWidth="1"/>
    <col min="5" max="5" width="14.7265625" customWidth="1"/>
    <col min="6" max="6" width="16.81640625" customWidth="1"/>
    <col min="7" max="7" width="14.453125" customWidth="1"/>
    <col min="8" max="8" width="15.1796875" customWidth="1"/>
    <col min="9" max="9" width="8.7265625" customWidth="1"/>
  </cols>
  <sheetData>
    <row r="1" spans="1:8" x14ac:dyDescent="0.35">
      <c r="A1" s="2" t="s">
        <v>75</v>
      </c>
    </row>
    <row r="3" spans="1:8" x14ac:dyDescent="0.35">
      <c r="A3" s="2" t="s">
        <v>61</v>
      </c>
    </row>
    <row r="4" spans="1:8" x14ac:dyDescent="0.35">
      <c r="A4" t="s">
        <v>62</v>
      </c>
      <c r="B4" s="4">
        <v>2.8799999999999999E-2</v>
      </c>
      <c r="G4" s="4">
        <f>B4</f>
        <v>2.8799999999999999E-2</v>
      </c>
      <c r="H4" s="4">
        <f>G4-($B$4-$B$9)/10</f>
        <v>0.11491999999999999</v>
      </c>
    </row>
    <row r="5" spans="1:8" x14ac:dyDescent="0.35">
      <c r="A5" t="s">
        <v>63</v>
      </c>
      <c r="B5" s="4">
        <v>0.25090000000000001</v>
      </c>
      <c r="G5" s="4"/>
    </row>
    <row r="6" spans="1:8" x14ac:dyDescent="0.35">
      <c r="A6" t="s">
        <v>64</v>
      </c>
      <c r="B6" s="4">
        <v>0.2349</v>
      </c>
    </row>
    <row r="7" spans="1:8" x14ac:dyDescent="0.35">
      <c r="A7" t="s">
        <v>65</v>
      </c>
      <c r="B7" s="4">
        <v>0.52180000000000004</v>
      </c>
    </row>
    <row r="8" spans="1:8" x14ac:dyDescent="0.35">
      <c r="A8" t="s">
        <v>76</v>
      </c>
      <c r="B8" s="4">
        <v>0.03</v>
      </c>
    </row>
    <row r="9" spans="1:8" x14ac:dyDescent="0.35">
      <c r="A9" t="s">
        <v>66</v>
      </c>
      <c r="B9">
        <v>0.89</v>
      </c>
      <c r="F9" t="s">
        <v>79</v>
      </c>
      <c r="G9" s="4">
        <f>B10+B11*B9</f>
        <v>9.0550000000000005E-2</v>
      </c>
    </row>
    <row r="10" spans="1:8" x14ac:dyDescent="0.35">
      <c r="A10" t="s">
        <v>77</v>
      </c>
      <c r="B10" s="4">
        <v>2.3800000000000002E-2</v>
      </c>
    </row>
    <row r="11" spans="1:8" x14ac:dyDescent="0.35">
      <c r="A11" t="s">
        <v>78</v>
      </c>
      <c r="B11" s="4">
        <v>7.4999999999999997E-2</v>
      </c>
    </row>
    <row r="12" spans="1:8" x14ac:dyDescent="0.35">
      <c r="A12" t="s">
        <v>67</v>
      </c>
      <c r="B12" s="5">
        <v>0.05</v>
      </c>
    </row>
    <row r="14" spans="1:8" x14ac:dyDescent="0.35">
      <c r="A14" t="s">
        <v>2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</row>
    <row r="15" spans="1:8" x14ac:dyDescent="0.35">
      <c r="A15" t="s">
        <v>3</v>
      </c>
      <c r="B15" s="1">
        <v>17620000000</v>
      </c>
      <c r="C15" s="1">
        <v>16390000000</v>
      </c>
      <c r="D15" s="1">
        <v>15880000000</v>
      </c>
      <c r="E15" s="1">
        <v>16560000000</v>
      </c>
      <c r="F15" s="1">
        <v>19430000000</v>
      </c>
      <c r="G15">
        <f>F15*(1+G4)</f>
        <v>19989584000</v>
      </c>
    </row>
    <row r="16" spans="1:8" x14ac:dyDescent="0.35">
      <c r="A16" t="s">
        <v>68</v>
      </c>
      <c r="B16" s="1">
        <v>4460000000</v>
      </c>
      <c r="C16" s="1">
        <v>4680000000</v>
      </c>
      <c r="D16" s="1">
        <v>3740000000</v>
      </c>
      <c r="E16" s="1">
        <v>3750000000</v>
      </c>
      <c r="F16" s="1">
        <v>4930000000</v>
      </c>
      <c r="G16">
        <f>$B$5*G15</f>
        <v>5015386625.6000004</v>
      </c>
    </row>
    <row r="17" spans="1:7" x14ac:dyDescent="0.35">
      <c r="A17" t="s">
        <v>69</v>
      </c>
      <c r="B17" s="1">
        <v>3900000000</v>
      </c>
      <c r="C17" s="1">
        <v>3730000000</v>
      </c>
      <c r="D17" s="1">
        <v>4040000000</v>
      </c>
      <c r="E17" s="1">
        <v>4040000000</v>
      </c>
      <c r="F17" s="1">
        <v>4410000000</v>
      </c>
      <c r="G17">
        <f>$B$6*G15</f>
        <v>4695553281.6000004</v>
      </c>
    </row>
    <row r="18" spans="1:7" x14ac:dyDescent="0.35">
      <c r="A18" t="s">
        <v>7</v>
      </c>
      <c r="B18" s="1">
        <v>8920000000</v>
      </c>
      <c r="C18" s="1">
        <v>8670000000</v>
      </c>
      <c r="D18" s="1">
        <v>8870000000</v>
      </c>
      <c r="E18" s="1">
        <v>8870000000</v>
      </c>
      <c r="F18" s="1">
        <v>9320000000</v>
      </c>
      <c r="G18">
        <f>$B$7*G15</f>
        <v>10430564931.200001</v>
      </c>
    </row>
    <row r="19" spans="1:7" x14ac:dyDescent="0.35">
      <c r="A19" t="s">
        <v>13</v>
      </c>
      <c r="B19" s="1">
        <v>2340000000</v>
      </c>
      <c r="C19" s="1">
        <v>2890000000</v>
      </c>
      <c r="D19" s="1">
        <v>2380000000</v>
      </c>
      <c r="E19" s="1">
        <v>2080000000</v>
      </c>
      <c r="F19" s="1">
        <v>5920000000</v>
      </c>
      <c r="G19">
        <f>G15-G16-G17-G18</f>
        <v>-151920838.40000153</v>
      </c>
    </row>
    <row r="20" spans="1:7" x14ac:dyDescent="0.35">
      <c r="A20" t="s">
        <v>15</v>
      </c>
      <c r="B20" s="1">
        <v>1960000000</v>
      </c>
      <c r="C20" s="1">
        <v>2560000000</v>
      </c>
      <c r="D20" s="1">
        <v>2000000000</v>
      </c>
      <c r="E20" s="1">
        <v>1570000000</v>
      </c>
      <c r="F20" s="1">
        <v>4460000000</v>
      </c>
    </row>
    <row r="21" spans="1:7" x14ac:dyDescent="0.35">
      <c r="B21" s="1"/>
      <c r="C21" s="1"/>
      <c r="D21" s="1"/>
      <c r="E21" s="1"/>
      <c r="F21" s="1"/>
    </row>
    <row r="22" spans="1:7" x14ac:dyDescent="0.35">
      <c r="G22" s="2" t="s">
        <v>74</v>
      </c>
    </row>
    <row r="23" spans="1:7" x14ac:dyDescent="0.35">
      <c r="A23" t="s">
        <v>70</v>
      </c>
      <c r="B23" s="4">
        <f>B17/B15</f>
        <v>0.2213393870601589</v>
      </c>
      <c r="C23" s="4">
        <f t="shared" ref="C23:F23" si="0">C17/C15</f>
        <v>0.22757779133618058</v>
      </c>
      <c r="D23" s="4">
        <f t="shared" si="0"/>
        <v>0.25440806045340053</v>
      </c>
      <c r="E23" s="4">
        <f t="shared" si="0"/>
        <v>0.24396135265700483</v>
      </c>
      <c r="F23" s="4">
        <f t="shared" si="0"/>
        <v>0.22696860524961399</v>
      </c>
      <c r="G23" s="6">
        <f>AVERAGE(B23:F23)</f>
        <v>0.23485103935127177</v>
      </c>
    </row>
    <row r="24" spans="1:7" x14ac:dyDescent="0.35">
      <c r="A24" t="s">
        <v>71</v>
      </c>
      <c r="B24" s="4">
        <f>B18/B15</f>
        <v>0.50624290578887632</v>
      </c>
      <c r="C24" s="4">
        <f t="shared" ref="C24:F24" si="1">C18/C15</f>
        <v>0.52898108602806593</v>
      </c>
      <c r="D24" s="4">
        <f t="shared" si="1"/>
        <v>0.55856423173803527</v>
      </c>
      <c r="E24" s="4">
        <f t="shared" si="1"/>
        <v>0.53562801932367154</v>
      </c>
      <c r="F24" s="4">
        <f t="shared" si="1"/>
        <v>0.47967061245496656</v>
      </c>
      <c r="G24" s="6">
        <f t="shared" ref="G24:G26" si="2">AVERAGE(B24:F24)</f>
        <v>0.52181737106672299</v>
      </c>
    </row>
    <row r="25" spans="1:7" x14ac:dyDescent="0.35">
      <c r="A25" t="s">
        <v>72</v>
      </c>
      <c r="B25" s="4">
        <f>B16/B15</f>
        <v>0.25312145289443816</v>
      </c>
      <c r="C25" s="4">
        <f t="shared" ref="C25:F25" si="3">C16/C15</f>
        <v>0.28553996339231241</v>
      </c>
      <c r="D25" s="4">
        <f t="shared" si="3"/>
        <v>0.23551637279596976</v>
      </c>
      <c r="E25" s="4">
        <f t="shared" si="3"/>
        <v>0.22644927536231885</v>
      </c>
      <c r="F25" s="4">
        <f t="shared" si="3"/>
        <v>0.2537313432835821</v>
      </c>
      <c r="G25" s="6">
        <f t="shared" si="2"/>
        <v>0.25087168154572426</v>
      </c>
    </row>
    <row r="26" spans="1:7" x14ac:dyDescent="0.35">
      <c r="A26" t="s">
        <v>73</v>
      </c>
      <c r="C26" s="4">
        <f>(C15-B15)/B15</f>
        <v>-6.9807037457434731E-2</v>
      </c>
      <c r="D26" s="4">
        <f t="shared" ref="D26:F26" si="4">(D15-C15)/C15</f>
        <v>-3.1116534472239169E-2</v>
      </c>
      <c r="E26" s="4">
        <f t="shared" si="4"/>
        <v>4.2821158690176324E-2</v>
      </c>
      <c r="F26" s="4">
        <f t="shared" si="4"/>
        <v>0.17330917874396135</v>
      </c>
      <c r="G26" s="6">
        <f t="shared" si="2"/>
        <v>2.8801691376115941E-2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ProFormaIncomeBMY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2017-02-13T17:12:14Z</dcterms:created>
  <dcterms:modified xsi:type="dcterms:W3CDTF">2017-04-03T17:10:43Z</dcterms:modified>
</cp:coreProperties>
</file>