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mon\Desktop\Anly515ProjData\"/>
    </mc:Choice>
  </mc:AlternateContent>
  <bookViews>
    <workbookView xWindow="0" yWindow="0" windowWidth="7480" windowHeight="1660"/>
  </bookViews>
  <sheets>
    <sheet name="BMY ProForma" sheetId="1" r:id="rId1"/>
    <sheet name="BMYSIM" sheetId="2" r:id="rId2"/>
    <sheet name="CAH ProForma" sheetId="3" r:id="rId3"/>
    <sheet name="CAHSim" sheetId="4" r:id="rId4"/>
    <sheet name="A ProForma" sheetId="5" r:id="rId5"/>
    <sheet name="ASim" sheetId="6" r:id="rId6"/>
    <sheet name="ABT ProForma" sheetId="7" r:id="rId7"/>
    <sheet name="ABTSim" sheetId="8" r:id="rId8"/>
    <sheet name="BDX ProForma" sheetId="9" r:id="rId9"/>
    <sheet name="BDXSim" sheetId="10" r:id="rId10"/>
  </sheet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8" l="1"/>
  <c r="H19" i="8"/>
  <c r="H18" i="8"/>
  <c r="H17" i="8"/>
  <c r="H16" i="8"/>
  <c r="H15" i="8"/>
  <c r="H20" i="6"/>
  <c r="H19" i="6"/>
  <c r="H18" i="6"/>
  <c r="H17" i="6"/>
  <c r="H16" i="6"/>
  <c r="H15" i="6"/>
  <c r="H20" i="4"/>
  <c r="H19" i="4"/>
  <c r="H18" i="4"/>
  <c r="H17" i="4"/>
  <c r="H16" i="4"/>
  <c r="H15" i="4"/>
  <c r="H20" i="2"/>
  <c r="H19" i="2"/>
  <c r="H18" i="2"/>
  <c r="H17" i="2"/>
  <c r="H16" i="2"/>
  <c r="H15" i="2"/>
  <c r="H20" i="10"/>
  <c r="H19" i="10"/>
  <c r="H18" i="10"/>
  <c r="H17" i="10"/>
  <c r="H16" i="10"/>
  <c r="H15" i="10"/>
  <c r="G20" i="10"/>
  <c r="G20" i="8"/>
  <c r="G20" i="6"/>
  <c r="G20" i="4"/>
  <c r="G20" i="2"/>
  <c r="F26" i="10" l="1"/>
  <c r="E26" i="10"/>
  <c r="D26" i="10"/>
  <c r="C26" i="10"/>
  <c r="G26" i="10" s="1"/>
  <c r="B4" i="10" s="1"/>
  <c r="G4" i="10" s="1"/>
  <c r="F25" i="10"/>
  <c r="E25" i="10"/>
  <c r="D25" i="10"/>
  <c r="C25" i="10"/>
  <c r="G25" i="10" s="1"/>
  <c r="B5" i="10" s="1"/>
  <c r="B25" i="10"/>
  <c r="F24" i="10"/>
  <c r="E24" i="10"/>
  <c r="D24" i="10"/>
  <c r="C24" i="10"/>
  <c r="B24" i="10"/>
  <c r="F23" i="10"/>
  <c r="E23" i="10"/>
  <c r="D23" i="10"/>
  <c r="C23" i="10"/>
  <c r="B23" i="10"/>
  <c r="G9" i="10"/>
  <c r="F26" i="8"/>
  <c r="E26" i="8"/>
  <c r="D26" i="8"/>
  <c r="C26" i="8"/>
  <c r="G26" i="8" s="1"/>
  <c r="B4" i="8" s="1"/>
  <c r="G4" i="8" s="1"/>
  <c r="F25" i="8"/>
  <c r="E25" i="8"/>
  <c r="D25" i="8"/>
  <c r="C25" i="8"/>
  <c r="B25" i="8"/>
  <c r="F24" i="8"/>
  <c r="E24" i="8"/>
  <c r="D24" i="8"/>
  <c r="C24" i="8"/>
  <c r="B24" i="8"/>
  <c r="F23" i="8"/>
  <c r="E23" i="8"/>
  <c r="D23" i="8"/>
  <c r="C23" i="8"/>
  <c r="B23" i="8"/>
  <c r="G9" i="8"/>
  <c r="F26" i="6"/>
  <c r="E26" i="6"/>
  <c r="D26" i="6"/>
  <c r="C26" i="6"/>
  <c r="F25" i="6"/>
  <c r="E25" i="6"/>
  <c r="D25" i="6"/>
  <c r="C25" i="6"/>
  <c r="B25" i="6"/>
  <c r="F24" i="6"/>
  <c r="E24" i="6"/>
  <c r="D24" i="6"/>
  <c r="C24" i="6"/>
  <c r="B24" i="6"/>
  <c r="F23" i="6"/>
  <c r="E23" i="6"/>
  <c r="D23" i="6"/>
  <c r="C23" i="6"/>
  <c r="B23" i="6"/>
  <c r="G9" i="6"/>
  <c r="B7" i="4"/>
  <c r="B6" i="4"/>
  <c r="B5" i="4"/>
  <c r="B4" i="4"/>
  <c r="F26" i="4"/>
  <c r="E26" i="4"/>
  <c r="D26" i="4"/>
  <c r="C26" i="4"/>
  <c r="G26" i="4" s="1"/>
  <c r="F25" i="4"/>
  <c r="E25" i="4"/>
  <c r="D25" i="4"/>
  <c r="C25" i="4"/>
  <c r="B25" i="4"/>
  <c r="F24" i="4"/>
  <c r="E24" i="4"/>
  <c r="D24" i="4"/>
  <c r="C24" i="4"/>
  <c r="B24" i="4"/>
  <c r="F23" i="4"/>
  <c r="E23" i="4"/>
  <c r="D23" i="4"/>
  <c r="C23" i="4"/>
  <c r="B23" i="4"/>
  <c r="G9" i="4"/>
  <c r="G4" i="4"/>
  <c r="H4" i="4" s="1"/>
  <c r="G24" i="10" l="1"/>
  <c r="B7" i="10" s="1"/>
  <c r="G23" i="10"/>
  <c r="B6" i="10" s="1"/>
  <c r="H4" i="10"/>
  <c r="G15" i="10"/>
  <c r="G16" i="10" s="1"/>
  <c r="G23" i="8"/>
  <c r="B6" i="8" s="1"/>
  <c r="G24" i="8"/>
  <c r="B7" i="8" s="1"/>
  <c r="G25" i="8"/>
  <c r="B5" i="8" s="1"/>
  <c r="H4" i="8"/>
  <c r="G15" i="8"/>
  <c r="G24" i="6"/>
  <c r="B7" i="6" s="1"/>
  <c r="G25" i="6"/>
  <c r="B5" i="6" s="1"/>
  <c r="G26" i="6"/>
  <c r="B4" i="6" s="1"/>
  <c r="G4" i="6" s="1"/>
  <c r="H4" i="6" s="1"/>
  <c r="G23" i="6"/>
  <c r="B6" i="6" s="1"/>
  <c r="G15" i="4"/>
  <c r="G17" i="4"/>
  <c r="G23" i="4"/>
  <c r="G18" i="4"/>
  <c r="G24" i="4"/>
  <c r="G25" i="4"/>
  <c r="G16" i="4"/>
  <c r="F26" i="2"/>
  <c r="E26" i="2"/>
  <c r="D26" i="2"/>
  <c r="C26" i="2"/>
  <c r="G26" i="2" s="1"/>
  <c r="F25" i="2"/>
  <c r="E25" i="2"/>
  <c r="D25" i="2"/>
  <c r="C25" i="2"/>
  <c r="B25" i="2"/>
  <c r="G25" i="2" s="1"/>
  <c r="F24" i="2"/>
  <c r="E24" i="2"/>
  <c r="D24" i="2"/>
  <c r="C24" i="2"/>
  <c r="G24" i="2" s="1"/>
  <c r="B24" i="2"/>
  <c r="F23" i="2"/>
  <c r="E23" i="2"/>
  <c r="D23" i="2"/>
  <c r="C23" i="2"/>
  <c r="B23" i="2"/>
  <c r="G23" i="2" s="1"/>
  <c r="G15" i="2"/>
  <c r="G18" i="2" s="1"/>
  <c r="G9" i="2"/>
  <c r="G4" i="2"/>
  <c r="H4" i="2" s="1"/>
  <c r="F7" i="1"/>
  <c r="E7" i="1"/>
  <c r="D7" i="1"/>
  <c r="C7" i="1"/>
  <c r="B7" i="1"/>
  <c r="G18" i="10" l="1"/>
  <c r="G19" i="10" s="1"/>
  <c r="G17" i="10"/>
  <c r="G18" i="8"/>
  <c r="G16" i="8"/>
  <c r="G17" i="8"/>
  <c r="G15" i="6"/>
  <c r="G18" i="6" s="1"/>
  <c r="G17" i="6"/>
  <c r="G19" i="4"/>
  <c r="G16" i="2"/>
  <c r="G19" i="2" s="1"/>
  <c r="G17" i="2"/>
  <c r="G19" i="8" l="1"/>
  <c r="G16" i="6"/>
  <c r="G19" i="6" s="1"/>
</calcChain>
</file>

<file path=xl/sharedStrings.xml><?xml version="1.0" encoding="utf-8"?>
<sst xmlns="http://schemas.openxmlformats.org/spreadsheetml/2006/main" count="431" uniqueCount="82">
  <si>
    <t>Pro Forma Income Statement</t>
  </si>
  <si>
    <t>Year</t>
  </si>
  <si>
    <t> Sales/Revenue</t>
  </si>
  <si>
    <t>COGS excluding D&amp;A</t>
  </si>
  <si>
    <t>Gross Profit</t>
  </si>
  <si>
    <t> SG&amp;A Expense</t>
  </si>
  <si>
    <t>Unusual Expense</t>
  </si>
  <si>
    <t>Depreciation</t>
  </si>
  <si>
    <t>Amortization of Intangibles</t>
  </si>
  <si>
    <t>Non Operating Income/Expense</t>
  </si>
  <si>
    <t>Non-Operating Interest Income</t>
  </si>
  <si>
    <t>Equity in Affiliates (Pretax)</t>
  </si>
  <si>
    <t> Interest Expense</t>
  </si>
  <si>
    <t> Pretax Income</t>
  </si>
  <si>
    <t>Income Tax</t>
  </si>
  <si>
    <t>Minority Interest Expense</t>
  </si>
  <si>
    <t> Net Income</t>
  </si>
  <si>
    <t>Pro Forma Balance Sheet</t>
  </si>
  <si>
    <t>Assets</t>
  </si>
  <si>
    <t>Cash and short term investments</t>
  </si>
  <si>
    <t>Total Accounts Recievable</t>
  </si>
  <si>
    <t>Inventories</t>
  </si>
  <si>
    <t>Other Current Assets</t>
  </si>
  <si>
    <t>Total Current Assets</t>
  </si>
  <si>
    <t>Net Property, Plant &amp; Equipment</t>
  </si>
  <si>
    <t>Total Investments and Advances</t>
  </si>
  <si>
    <t>Intangible Assets</t>
  </si>
  <si>
    <t>Other Assets</t>
  </si>
  <si>
    <t>Total Assets</t>
  </si>
  <si>
    <t>Liabilities and Shareholder Equities</t>
  </si>
  <si>
    <t>ST Debt &amp; Current Portion LT Debt</t>
  </si>
  <si>
    <t>Accounts Payable</t>
  </si>
  <si>
    <t>Income Tax Payable</t>
  </si>
  <si>
    <t>Other Current Liabilities</t>
  </si>
  <si>
    <t>Total Current Liabilities</t>
  </si>
  <si>
    <t>Long-Term Debt</t>
  </si>
  <si>
    <t>Provision for Risks &amp; Charges</t>
  </si>
  <si>
    <t>Deferred Taxes</t>
  </si>
  <si>
    <t>Other Liabilities</t>
  </si>
  <si>
    <t>Total Liabilities</t>
  </si>
  <si>
    <t>Common Equity (Total)</t>
  </si>
  <si>
    <t>Total Shareholders' Equity</t>
  </si>
  <si>
    <t>Accumulated Minority Interest</t>
  </si>
  <si>
    <t>Total Equity</t>
  </si>
  <si>
    <t>Liabilities &amp; Shareholders' Equity</t>
  </si>
  <si>
    <t>Pro Forma Cash Flow Statement</t>
  </si>
  <si>
    <t>Net Income before Extraordinaries</t>
  </si>
  <si>
    <t>Depreciation, Depletion &amp; Amortization</t>
  </si>
  <si>
    <t>Deferred Taxes &amp; Investment Tax Credit</t>
  </si>
  <si>
    <t>Other Funds</t>
  </si>
  <si>
    <t>Funds from Operations</t>
  </si>
  <si>
    <t>Changes in Working Capital</t>
  </si>
  <si>
    <t>Net Operating Cash Flow</t>
  </si>
  <si>
    <t>Capital Expenditures</t>
  </si>
  <si>
    <t>Net Assets from Acquisitions</t>
  </si>
  <si>
    <t>Sale of Fixed Assets &amp; Businesses</t>
  </si>
  <si>
    <t>Purchase/Sale of Investments</t>
  </si>
  <si>
    <t>Cash Dividends Paid - Total</t>
  </si>
  <si>
    <t>Change in Capital Stock</t>
  </si>
  <si>
    <t>Issuance/Reduction of Debt, Net</t>
  </si>
  <si>
    <t>Net Financing Cash Flow</t>
  </si>
  <si>
    <t>BMY</t>
  </si>
  <si>
    <t>Parameters</t>
  </si>
  <si>
    <t>Sales Growth</t>
  </si>
  <si>
    <t>COGS</t>
  </si>
  <si>
    <t>R&amp;D%</t>
  </si>
  <si>
    <t>S,G&amp;A%</t>
  </si>
  <si>
    <t>Terminal Growth</t>
  </si>
  <si>
    <t>Beta</t>
  </si>
  <si>
    <t>Cost of Equity</t>
  </si>
  <si>
    <t>Riskless</t>
  </si>
  <si>
    <t>Risk Premium</t>
  </si>
  <si>
    <t>TaxRate</t>
  </si>
  <si>
    <t> Cost of Goods Sold (COGS) incl. D&amp;A</t>
  </si>
  <si>
    <t>Research &amp; Development</t>
  </si>
  <si>
    <t>Average</t>
  </si>
  <si>
    <t>R&amp;D %</t>
  </si>
  <si>
    <t>SG&amp;A %</t>
  </si>
  <si>
    <t>Cost %</t>
  </si>
  <si>
    <t>Sales growth</t>
  </si>
  <si>
    <t>Net Income</t>
  </si>
  <si>
    <t>20.,540,000,000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</si>
</sst>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1" fillId="2" borderId="0" xfId="1"/>
    <xf numFmtId="3" fontId="0" fillId="0" borderId="0" xfId="0" applyNumberFormat="1"/>
    <xf numFmtId="0" fontId="2" fillId="0" borderId="0" xfId="0" applyFont="1"/>
    <xf numFmtId="10" fontId="0" fillId="0" borderId="0" xfId="0" applyNumberFormat="1"/>
    <xf numFmtId="9" fontId="0" fillId="0" borderId="0" xfId="0" applyNumberFormat="1"/>
    <xf numFmtId="10" fontId="2" fillId="0" borderId="0" xfId="0" applyNumberFormat="1" applyFont="1"/>
    <xf numFmtId="2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'BMY ProForma'!$A$40</c:f>
              <c:strCache>
                <c:ptCount val="1"/>
                <c:pt idx="0">
                  <c:v>Total Assets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'BMY ProForma'!$B$40:$F$40</c:f>
              <c:numCache>
                <c:formatCode>#,##0</c:formatCode>
                <c:ptCount val="5"/>
                <c:pt idx="0">
                  <c:v>35900000000</c:v>
                </c:pt>
                <c:pt idx="1">
                  <c:v>38590000000</c:v>
                </c:pt>
                <c:pt idx="2">
                  <c:v>33750000000</c:v>
                </c:pt>
                <c:pt idx="3">
                  <c:v>31750000000</c:v>
                </c:pt>
                <c:pt idx="4">
                  <c:v>33710000000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E-4C76-B00B-04D1507EC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005112"/>
        <c:axId val="630275888"/>
      </c:barChart>
      <c:catAx>
        <c:axId val="44900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75888"/>
        <c:crosses val="autoZero"/>
        <c:auto val="1"/>
        <c:lblAlgn val="ctr"/>
        <c:lblOffset val="100"/>
        <c:noMultiLvlLbl val="0"/>
      </c:catAx>
      <c:valAx>
        <c:axId val="6302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05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ProForma'!$A$40</c:f>
              <c:strCache>
                <c:ptCount val="1"/>
                <c:pt idx="0">
                  <c:v>Total Assets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 ProForma'!$B$40:$F$40</c:f>
              <c:numCache>
                <c:formatCode>#,##0</c:formatCode>
                <c:ptCount val="5"/>
                <c:pt idx="0">
                  <c:v>10540000000</c:v>
                </c:pt>
                <c:pt idx="1">
                  <c:v>10690000000</c:v>
                </c:pt>
                <c:pt idx="2">
                  <c:v>10830000000</c:v>
                </c:pt>
                <c:pt idx="3">
                  <c:v>7480000000</c:v>
                </c:pt>
                <c:pt idx="4">
                  <c:v>7800000000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F-485F-9640-AC085E28B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013360"/>
        <c:axId val="704007128"/>
      </c:barChart>
      <c:catAx>
        <c:axId val="70401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07128"/>
        <c:crosses val="autoZero"/>
        <c:auto val="1"/>
        <c:lblAlgn val="ctr"/>
        <c:lblOffset val="100"/>
        <c:noMultiLvlLbl val="0"/>
      </c:catAx>
      <c:valAx>
        <c:axId val="70400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1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ProForma'!$A$64</c:f>
              <c:strCache>
                <c:ptCount val="1"/>
                <c:pt idx="0">
                  <c:v>Liabilities &amp; Shareholders' Equity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 ProForma'!$B$64:$F$64</c:f>
              <c:numCache>
                <c:formatCode>#,##0</c:formatCode>
                <c:ptCount val="5"/>
                <c:pt idx="0">
                  <c:v>10540000000</c:v>
                </c:pt>
                <c:pt idx="1">
                  <c:v>10690000000</c:v>
                </c:pt>
                <c:pt idx="2">
                  <c:v>10830000000</c:v>
                </c:pt>
                <c:pt idx="3">
                  <c:v>7480000000</c:v>
                </c:pt>
                <c:pt idx="4">
                  <c:v>7800000000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2-4223-B22F-8C4B3B496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023528"/>
        <c:axId val="704021888"/>
      </c:barChart>
      <c:catAx>
        <c:axId val="70402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21888"/>
        <c:crosses val="autoZero"/>
        <c:auto val="1"/>
        <c:lblAlgn val="ctr"/>
        <c:lblOffset val="100"/>
        <c:noMultiLvlLbl val="0"/>
      </c:catAx>
      <c:valAx>
        <c:axId val="704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2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ProForma'!$A$96</c:f>
              <c:strCache>
                <c:ptCount val="1"/>
                <c:pt idx="0">
                  <c:v>Net Financing Cash Flow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 ProForma'!$B$96:$F$96</c:f>
              <c:numCache>
                <c:formatCode>#,##0</c:formatCode>
                <c:ptCount val="5"/>
                <c:pt idx="0">
                  <c:v>-31000000</c:v>
                </c:pt>
                <c:pt idx="1">
                  <c:v>-554000000</c:v>
                </c:pt>
                <c:pt idx="2">
                  <c:v>-97000000</c:v>
                </c:pt>
                <c:pt idx="3">
                  <c:v>-1070000000</c:v>
                </c:pt>
                <c:pt idx="4">
                  <c:v>-268000000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D-4DC4-8513-FD73E1AC4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027464"/>
        <c:axId val="703996304"/>
      </c:barChart>
      <c:catAx>
        <c:axId val="70402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96304"/>
        <c:crosses val="autoZero"/>
        <c:auto val="1"/>
        <c:lblAlgn val="ctr"/>
        <c:lblOffset val="100"/>
        <c:noMultiLvlLbl val="0"/>
      </c:catAx>
      <c:valAx>
        <c:axId val="70399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27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'ABT ProForma'!$A$40</c:f>
              <c:strCache>
                <c:ptCount val="1"/>
                <c:pt idx="0">
                  <c:v>Total Assets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'ABT ProForma'!$B$40:$F$40</c:f>
              <c:numCache>
                <c:formatCode>#,##0</c:formatCode>
                <c:ptCount val="5"/>
                <c:pt idx="0">
                  <c:v>67240000000</c:v>
                </c:pt>
                <c:pt idx="1">
                  <c:v>42950000000</c:v>
                </c:pt>
                <c:pt idx="2">
                  <c:v>41210000000</c:v>
                </c:pt>
                <c:pt idx="3">
                  <c:v>41250000000</c:v>
                </c:pt>
                <c:pt idx="4">
                  <c:v>52670000000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1-48F6-B660-28492876A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998832"/>
        <c:axId val="669001128"/>
      </c:barChart>
      <c:catAx>
        <c:axId val="66899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01128"/>
        <c:crosses val="autoZero"/>
        <c:auto val="1"/>
        <c:lblAlgn val="ctr"/>
        <c:lblOffset val="100"/>
        <c:noMultiLvlLbl val="0"/>
      </c:catAx>
      <c:valAx>
        <c:axId val="66900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99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'ABT ProForma'!$A$64</c:f>
              <c:strCache>
                <c:ptCount val="1"/>
                <c:pt idx="0">
                  <c:v>Liabilities &amp; Shareholders' Equity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'ABT ProForma'!$B$64:$F$64</c:f>
              <c:numCache>
                <c:formatCode>#,##0</c:formatCode>
                <c:ptCount val="5"/>
                <c:pt idx="0">
                  <c:v>67240000000</c:v>
                </c:pt>
                <c:pt idx="1">
                  <c:v>42950000000</c:v>
                </c:pt>
                <c:pt idx="2">
                  <c:v>41210000000</c:v>
                </c:pt>
                <c:pt idx="3">
                  <c:v>41250000000</c:v>
                </c:pt>
                <c:pt idx="4">
                  <c:v>52670000000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9-4B77-BB60-8E0B5E853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013920"/>
        <c:axId val="669006704"/>
      </c:barChart>
      <c:catAx>
        <c:axId val="66901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06704"/>
        <c:crosses val="autoZero"/>
        <c:auto val="1"/>
        <c:lblAlgn val="ctr"/>
        <c:lblOffset val="100"/>
        <c:noMultiLvlLbl val="0"/>
      </c:catAx>
      <c:valAx>
        <c:axId val="6690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'ABT ProForma'!$A$96</c:f>
              <c:strCache>
                <c:ptCount val="1"/>
                <c:pt idx="0">
                  <c:v>Net Financing Cash Flow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'ABT ProForma'!$B$96:$F$96</c:f>
              <c:numCache>
                <c:formatCode>#,##0</c:formatCode>
                <c:ptCount val="5"/>
                <c:pt idx="0">
                  <c:v>195000000</c:v>
                </c:pt>
                <c:pt idx="1">
                  <c:v>-6700000000</c:v>
                </c:pt>
                <c:pt idx="2">
                  <c:v>-2740000000</c:v>
                </c:pt>
                <c:pt idx="3">
                  <c:v>-2240000000</c:v>
                </c:pt>
                <c:pt idx="4">
                  <c:v>11150000000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9-4026-9E96-A372E1F00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962632"/>
        <c:axId val="712960008"/>
      </c:barChart>
      <c:catAx>
        <c:axId val="71296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60008"/>
        <c:crosses val="autoZero"/>
        <c:auto val="1"/>
        <c:lblAlgn val="ctr"/>
        <c:lblOffset val="100"/>
        <c:noMultiLvlLbl val="0"/>
      </c:catAx>
      <c:valAx>
        <c:axId val="71296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6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'ABT ProForma'!$A$23</c:f>
              <c:strCache>
                <c:ptCount val="1"/>
                <c:pt idx="0">
                  <c:v> 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'ABT ProForma'!$B$23:$F$23</c:f>
              <c:numCache>
                <c:formatCode>#,##0</c:formatCode>
                <c:ptCount val="5"/>
                <c:pt idx="0">
                  <c:v>533000000</c:v>
                </c:pt>
                <c:pt idx="1">
                  <c:v>1970000000</c:v>
                </c:pt>
                <c:pt idx="2">
                  <c:v>1710000000</c:v>
                </c:pt>
                <c:pt idx="3">
                  <c:v>2590000000</c:v>
                </c:pt>
                <c:pt idx="4">
                  <c:v>1060000000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9-4AE6-AB2A-6D9FAA8E7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709480"/>
        <c:axId val="751707840"/>
      </c:barChart>
      <c:catAx>
        <c:axId val="75170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07840"/>
        <c:crosses val="autoZero"/>
        <c:auto val="1"/>
        <c:lblAlgn val="ctr"/>
        <c:lblOffset val="100"/>
        <c:noMultiLvlLbl val="0"/>
      </c:catAx>
      <c:valAx>
        <c:axId val="7517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0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'BDX ProForma'!$A$40</c:f>
              <c:strCache>
                <c:ptCount val="1"/>
                <c:pt idx="0">
                  <c:v>Total Assets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'BDX ProForma'!$B$40:$F$40</c:f>
              <c:numCache>
                <c:formatCode>#,##0</c:formatCode>
                <c:ptCount val="5"/>
                <c:pt idx="0">
                  <c:v>11360000000</c:v>
                </c:pt>
                <c:pt idx="1">
                  <c:v>12150000000</c:v>
                </c:pt>
                <c:pt idx="2">
                  <c:v>12450000000</c:v>
                </c:pt>
                <c:pt idx="3">
                  <c:v>26820000000</c:v>
                </c:pt>
                <c:pt idx="4">
                  <c:v>25590000000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3-4153-85E8-337AA10B8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945576"/>
        <c:axId val="712945904"/>
      </c:barChart>
      <c:catAx>
        <c:axId val="71294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45904"/>
        <c:crosses val="autoZero"/>
        <c:auto val="1"/>
        <c:lblAlgn val="ctr"/>
        <c:lblOffset val="100"/>
        <c:noMultiLvlLbl val="0"/>
      </c:catAx>
      <c:valAx>
        <c:axId val="7129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45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'BDX ProForma'!$A$64</c:f>
              <c:strCache>
                <c:ptCount val="1"/>
                <c:pt idx="0">
                  <c:v>Liabilities &amp; Shareholders' Equity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'BDX ProForma'!$B$64:$F$64</c:f>
              <c:numCache>
                <c:formatCode>#,##0</c:formatCode>
                <c:ptCount val="5"/>
                <c:pt idx="0">
                  <c:v>11360000000</c:v>
                </c:pt>
                <c:pt idx="1">
                  <c:v>12150000000</c:v>
                </c:pt>
                <c:pt idx="2">
                  <c:v>12450000000</c:v>
                </c:pt>
                <c:pt idx="3">
                  <c:v>26820000000</c:v>
                </c:pt>
                <c:pt idx="4">
                  <c:v>25590000000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5-4BCA-A8B9-DD6941E5F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956072"/>
        <c:axId val="712957712"/>
      </c:barChart>
      <c:catAx>
        <c:axId val="71295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57712"/>
        <c:crosses val="autoZero"/>
        <c:auto val="1"/>
        <c:lblAlgn val="ctr"/>
        <c:lblOffset val="100"/>
        <c:noMultiLvlLbl val="0"/>
      </c:catAx>
      <c:valAx>
        <c:axId val="71295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5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'BDX ProForma'!$A$96</c:f>
              <c:strCache>
                <c:ptCount val="1"/>
                <c:pt idx="0">
                  <c:v>Net Financing Cash Flow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'BDX ProForma'!$B$96:$F$96</c:f>
              <c:numCache>
                <c:formatCode>#,##0</c:formatCode>
                <c:ptCount val="5"/>
                <c:pt idx="0">
                  <c:v>-370170000</c:v>
                </c:pt>
                <c:pt idx="1">
                  <c:v>-968000000</c:v>
                </c:pt>
                <c:pt idx="2">
                  <c:v>-807000000</c:v>
                </c:pt>
                <c:pt idx="3">
                  <c:v>6190000000</c:v>
                </c:pt>
                <c:pt idx="4">
                  <c:v>-1760000000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6-481B-9F58-B8CF14DF9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924584"/>
        <c:axId val="712922616"/>
      </c:barChart>
      <c:catAx>
        <c:axId val="71292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22616"/>
        <c:crosses val="autoZero"/>
        <c:auto val="1"/>
        <c:lblAlgn val="ctr"/>
        <c:lblOffset val="100"/>
        <c:noMultiLvlLbl val="0"/>
      </c:catAx>
      <c:valAx>
        <c:axId val="71292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24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'BMY ProForma'!$A$64</c:f>
              <c:strCache>
                <c:ptCount val="1"/>
                <c:pt idx="0">
                  <c:v>Liabilities &amp; Shareholders' Equity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'BMY ProForma'!$B$64:$F$64</c:f>
              <c:numCache>
                <c:formatCode>#,##0</c:formatCode>
                <c:ptCount val="5"/>
                <c:pt idx="0">
                  <c:v>35900000000</c:v>
                </c:pt>
                <c:pt idx="1">
                  <c:v>38590000000</c:v>
                </c:pt>
                <c:pt idx="2">
                  <c:v>33750000000</c:v>
                </c:pt>
                <c:pt idx="3">
                  <c:v>31750000000</c:v>
                </c:pt>
                <c:pt idx="4">
                  <c:v>333710000000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2-4104-8FF0-6A7B3C44C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104456"/>
        <c:axId val="643097568"/>
      </c:barChart>
      <c:catAx>
        <c:axId val="643104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097568"/>
        <c:crosses val="autoZero"/>
        <c:auto val="1"/>
        <c:lblAlgn val="ctr"/>
        <c:lblOffset val="100"/>
        <c:noMultiLvlLbl val="0"/>
      </c:catAx>
      <c:valAx>
        <c:axId val="6430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04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'BDX ProForma'!$A$23</c:f>
              <c:strCache>
                <c:ptCount val="1"/>
                <c:pt idx="0">
                  <c:v> 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'BDX ProForma'!$B$23:$F$23</c:f>
              <c:numCache>
                <c:formatCode>#,##0</c:formatCode>
                <c:ptCount val="5"/>
                <c:pt idx="0">
                  <c:v>1110000000</c:v>
                </c:pt>
                <c:pt idx="1">
                  <c:v>929000000</c:v>
                </c:pt>
                <c:pt idx="2">
                  <c:v>1190000000</c:v>
                </c:pt>
                <c:pt idx="3">
                  <c:v>695000000</c:v>
                </c:pt>
                <c:pt idx="4">
                  <c:v>976000000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D-410E-BF66-5AC0C7394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474392"/>
        <c:axId val="712474064"/>
      </c:barChart>
      <c:catAx>
        <c:axId val="71247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474064"/>
        <c:crosses val="autoZero"/>
        <c:auto val="1"/>
        <c:lblAlgn val="ctr"/>
        <c:lblOffset val="100"/>
        <c:noMultiLvlLbl val="0"/>
      </c:catAx>
      <c:valAx>
        <c:axId val="71247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474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'BMY ProForma'!$A$96</c:f>
              <c:strCache>
                <c:ptCount val="1"/>
                <c:pt idx="0">
                  <c:v>Net Financing Cash Flow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'BMY ProForma'!$B$96:$F$96</c:f>
              <c:numCache>
                <c:formatCode>#,##0</c:formatCode>
                <c:ptCount val="5"/>
                <c:pt idx="0">
                  <c:v>-4330000000</c:v>
                </c:pt>
                <c:pt idx="1">
                  <c:v>-1070000000</c:v>
                </c:pt>
                <c:pt idx="2">
                  <c:v>-2440000000</c:v>
                </c:pt>
                <c:pt idx="3">
                  <c:v>-3350000000</c:v>
                </c:pt>
                <c:pt idx="4">
                  <c:v>-2450000000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A-446D-B117-2C1901D2A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072888"/>
        <c:axId val="451075512"/>
      </c:barChart>
      <c:catAx>
        <c:axId val="451072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75512"/>
        <c:crosses val="autoZero"/>
        <c:auto val="1"/>
        <c:lblAlgn val="ctr"/>
        <c:lblOffset val="100"/>
        <c:noMultiLvlLbl val="0"/>
      </c:catAx>
      <c:valAx>
        <c:axId val="45107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72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'BMY ProForma'!$A$23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'BMY ProForma'!$B$23:$F$23</c:f>
              <c:numCache>
                <c:formatCode>#,##0</c:formatCode>
                <c:ptCount val="5"/>
                <c:pt idx="0">
                  <c:v>1960000000</c:v>
                </c:pt>
                <c:pt idx="1">
                  <c:v>2560000000</c:v>
                </c:pt>
                <c:pt idx="2">
                  <c:v>2000000000</c:v>
                </c:pt>
                <c:pt idx="3">
                  <c:v>1570000000</c:v>
                </c:pt>
                <c:pt idx="4">
                  <c:v>4460000000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A-4AB8-B506-E7C317190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110928"/>
        <c:axId val="454112240"/>
      </c:barChart>
      <c:catAx>
        <c:axId val="45411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12240"/>
        <c:crosses val="autoZero"/>
        <c:auto val="1"/>
        <c:lblAlgn val="ctr"/>
        <c:lblOffset val="100"/>
        <c:noMultiLvlLbl val="0"/>
      </c:catAx>
      <c:valAx>
        <c:axId val="4541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1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'CAH ProForma'!$A$23</c:f>
              <c:strCache>
                <c:ptCount val="1"/>
                <c:pt idx="0">
                  <c:v> 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'CAH ProForma'!$B$23:$F$23</c:f>
              <c:numCache>
                <c:formatCode>#,##0</c:formatCode>
                <c:ptCount val="5"/>
                <c:pt idx="0">
                  <c:v>1070000000</c:v>
                </c:pt>
                <c:pt idx="1">
                  <c:v>335000000</c:v>
                </c:pt>
                <c:pt idx="2">
                  <c:v>1160000000</c:v>
                </c:pt>
                <c:pt idx="3">
                  <c:v>1210000000</c:v>
                </c:pt>
                <c:pt idx="4">
                  <c:v>1430000000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0-44B3-8720-182A9E40E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512664"/>
        <c:axId val="624509384"/>
      </c:barChart>
      <c:catAx>
        <c:axId val="62451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09384"/>
        <c:crosses val="autoZero"/>
        <c:auto val="1"/>
        <c:lblAlgn val="ctr"/>
        <c:lblOffset val="100"/>
        <c:noMultiLvlLbl val="0"/>
      </c:catAx>
      <c:valAx>
        <c:axId val="62450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12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'CAH ProForma'!$A$40</c:f>
              <c:strCache>
                <c:ptCount val="1"/>
                <c:pt idx="0">
                  <c:v>Total Assets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'CAH ProForma'!$B$40:$F$40</c:f>
              <c:numCache>
                <c:formatCode>#,##0</c:formatCode>
                <c:ptCount val="5"/>
                <c:pt idx="0">
                  <c:v>24260000000</c:v>
                </c:pt>
                <c:pt idx="1">
                  <c:v>25820000000</c:v>
                </c:pt>
                <c:pt idx="2">
                  <c:v>26030000000</c:v>
                </c:pt>
                <c:pt idx="3">
                  <c:v>30140000000</c:v>
                </c:pt>
                <c:pt idx="4">
                  <c:v>34120000000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5-41DA-A562-490E3709E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808288"/>
        <c:axId val="520816816"/>
      </c:barChart>
      <c:catAx>
        <c:axId val="52080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16816"/>
        <c:crosses val="autoZero"/>
        <c:auto val="1"/>
        <c:lblAlgn val="ctr"/>
        <c:lblOffset val="100"/>
        <c:noMultiLvlLbl val="0"/>
      </c:catAx>
      <c:valAx>
        <c:axId val="52081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0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'CAH ProForma'!$A$64</c:f>
              <c:strCache>
                <c:ptCount val="1"/>
                <c:pt idx="0">
                  <c:v>Liabilities &amp; Shareholders' Equity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'CAH ProForma'!$B$64:$F$64</c:f>
              <c:numCache>
                <c:formatCode>#,##0</c:formatCode>
                <c:ptCount val="5"/>
                <c:pt idx="0">
                  <c:v>24260000000</c:v>
                </c:pt>
                <c:pt idx="1">
                  <c:v>25820000000</c:v>
                </c:pt>
                <c:pt idx="2">
                  <c:v>26030000000</c:v>
                </c:pt>
                <c:pt idx="3">
                  <c:v>30140000000</c:v>
                </c:pt>
                <c:pt idx="4">
                  <c:v>34120000000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B-458F-B906-19A6F0ED3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496264"/>
        <c:axId val="624501840"/>
      </c:barChart>
      <c:catAx>
        <c:axId val="62449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01840"/>
        <c:crosses val="autoZero"/>
        <c:auto val="1"/>
        <c:lblAlgn val="ctr"/>
        <c:lblOffset val="100"/>
        <c:noMultiLvlLbl val="0"/>
      </c:catAx>
      <c:valAx>
        <c:axId val="6245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96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'CAH ProForma'!$A$96</c:f>
              <c:strCache>
                <c:ptCount val="1"/>
                <c:pt idx="0">
                  <c:v>Net Financing Cash Flow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'CAH ProForma'!$B$96:$F$96</c:f>
              <c:numCache>
                <c:formatCode>#,##0</c:formatCode>
                <c:ptCount val="5"/>
                <c:pt idx="0">
                  <c:v>-454000000</c:v>
                </c:pt>
                <c:pt idx="1">
                  <c:v>275000000</c:v>
                </c:pt>
                <c:pt idx="2">
                  <c:v>-710000000</c:v>
                </c:pt>
                <c:pt idx="3">
                  <c:v>60000000</c:v>
                </c:pt>
                <c:pt idx="4">
                  <c:v>-1130000000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B-4015-B9BF-8F4051B90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506760"/>
        <c:axId val="624508072"/>
      </c:barChart>
      <c:catAx>
        <c:axId val="62450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08072"/>
        <c:crosses val="autoZero"/>
        <c:auto val="1"/>
        <c:lblAlgn val="ctr"/>
        <c:lblOffset val="100"/>
        <c:noMultiLvlLbl val="0"/>
      </c:catAx>
      <c:valAx>
        <c:axId val="62450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06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ProForma'!$A$23</c:f>
              <c:strCache>
                <c:ptCount val="1"/>
                <c:pt idx="0">
                  <c:v> 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 ProForma'!$B$23:$F$23</c:f>
              <c:numCache>
                <c:formatCode>#,##0</c:formatCode>
                <c:ptCount val="5"/>
                <c:pt idx="0">
                  <c:v>1150000000</c:v>
                </c:pt>
                <c:pt idx="1">
                  <c:v>724000000</c:v>
                </c:pt>
                <c:pt idx="2">
                  <c:v>504000000</c:v>
                </c:pt>
                <c:pt idx="3">
                  <c:v>438000000</c:v>
                </c:pt>
                <c:pt idx="4">
                  <c:v>462000000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B-4FC2-B511-B6863063C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439552"/>
        <c:axId val="345439224"/>
      </c:barChart>
      <c:catAx>
        <c:axId val="34543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39224"/>
        <c:crosses val="autoZero"/>
        <c:auto val="1"/>
        <c:lblAlgn val="ctr"/>
        <c:lblOffset val="100"/>
        <c:noMultiLvlLbl val="0"/>
      </c:catAx>
      <c:valAx>
        <c:axId val="34543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3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</xdr:colOff>
      <xdr:row>25</xdr:row>
      <xdr:rowOff>9525</xdr:rowOff>
    </xdr:from>
    <xdr:to>
      <xdr:col>14</xdr:col>
      <xdr:colOff>365125</xdr:colOff>
      <xdr:row>39</xdr:row>
      <xdr:rowOff>174625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FD5A98-3AC1-4F01-BD16-9F5DFAA3F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48</xdr:row>
      <xdr:rowOff>3175</xdr:rowOff>
    </xdr:from>
    <xdr:to>
      <xdr:col>14</xdr:col>
      <xdr:colOff>371475</xdr:colOff>
      <xdr:row>62</xdr:row>
      <xdr:rowOff>168275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A4AA02-2BB8-4964-AC54-83E8C34A0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485775</xdr:colOff>
      <xdr:row>80</xdr:row>
      <xdr:rowOff>180975</xdr:rowOff>
    </xdr:from>
    <xdr:to>
      <xdr:col>15</xdr:col>
      <xdr:colOff>180975</xdr:colOff>
      <xdr:row>95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E680FD-F84F-4C87-B2DC-B04A1D2BB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60325</xdr:colOff>
      <xdr:row>8</xdr:row>
      <xdr:rowOff>3175</xdr:rowOff>
    </xdr:from>
    <xdr:to>
      <xdr:col>14</xdr:col>
      <xdr:colOff>365125</xdr:colOff>
      <xdr:row>22</xdr:row>
      <xdr:rowOff>168275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C572CF-FFC5-444A-9705-54C79CDE9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377825</xdr:colOff>
      <xdr:row>8</xdr:row>
      <xdr:rowOff>15875</xdr:rowOff>
    </xdr:from>
    <xdr:to>
      <xdr:col>15</xdr:col>
      <xdr:colOff>73025</xdr:colOff>
      <xdr:row>22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60D3E-3613-4633-A52F-64D74C6E1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371475</xdr:colOff>
      <xdr:row>25</xdr:row>
      <xdr:rowOff>28575</xdr:rowOff>
    </xdr:from>
    <xdr:to>
      <xdr:col>15</xdr:col>
      <xdr:colOff>66675</xdr:colOff>
      <xdr:row>40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5D4290-1371-454D-9867-448227272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3175</xdr:colOff>
      <xdr:row>48</xdr:row>
      <xdr:rowOff>15875</xdr:rowOff>
    </xdr:from>
    <xdr:to>
      <xdr:col>15</xdr:col>
      <xdr:colOff>307975</xdr:colOff>
      <xdr:row>62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F648D6-55F0-464D-8458-2F634A247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377825</xdr:colOff>
      <xdr:row>77</xdr:row>
      <xdr:rowOff>15875</xdr:rowOff>
    </xdr:from>
    <xdr:to>
      <xdr:col>15</xdr:col>
      <xdr:colOff>73025</xdr:colOff>
      <xdr:row>91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E8C0AA-780F-4DD5-B4C0-A65B60E03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288925</xdr:colOff>
      <xdr:row>8</xdr:row>
      <xdr:rowOff>9525</xdr:rowOff>
    </xdr:from>
    <xdr:to>
      <xdr:col>15</xdr:col>
      <xdr:colOff>593725</xdr:colOff>
      <xdr:row>22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28F7A5-4000-4F00-B535-8233FE439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307975</xdr:colOff>
      <xdr:row>25</xdr:row>
      <xdr:rowOff>117475</xdr:rowOff>
    </xdr:from>
    <xdr:to>
      <xdr:col>16</xdr:col>
      <xdr:colOff>3175</xdr:colOff>
      <xdr:row>40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D60488-1510-42B9-BA73-FDD4A874B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301625</xdr:colOff>
      <xdr:row>46</xdr:row>
      <xdr:rowOff>142875</xdr:rowOff>
    </xdr:from>
    <xdr:to>
      <xdr:col>15</xdr:col>
      <xdr:colOff>606425</xdr:colOff>
      <xdr:row>61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78B01C-9694-44EE-AEAE-B7CE0FBAC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219075</xdr:colOff>
      <xdr:row>77</xdr:row>
      <xdr:rowOff>98425</xdr:rowOff>
    </xdr:from>
    <xdr:to>
      <xdr:col>14</xdr:col>
      <xdr:colOff>523875</xdr:colOff>
      <xdr:row>92</xdr:row>
      <xdr:rowOff>79375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25A217-133C-439A-B908-65D3C4FD2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568325</xdr:colOff>
      <xdr:row>25</xdr:row>
      <xdr:rowOff>3175</xdr:rowOff>
    </xdr:from>
    <xdr:to>
      <xdr:col>15</xdr:col>
      <xdr:colOff>263525</xdr:colOff>
      <xdr:row>39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53F76D-27A7-469A-A230-61B054AF4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587375</xdr:colOff>
      <xdr:row>45</xdr:row>
      <xdr:rowOff>3175</xdr:rowOff>
    </xdr:from>
    <xdr:to>
      <xdr:col>15</xdr:col>
      <xdr:colOff>282575</xdr:colOff>
      <xdr:row>59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47B902-7D70-4676-8779-40FF47E4C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15875</xdr:colOff>
      <xdr:row>74</xdr:row>
      <xdr:rowOff>22225</xdr:rowOff>
    </xdr:from>
    <xdr:to>
      <xdr:col>16</xdr:col>
      <xdr:colOff>320675</xdr:colOff>
      <xdr:row>89</xdr:row>
      <xdr:rowOff>3175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BD98A9-DFE9-4495-8E76-4C67CBB4E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</xdr:colOff>
      <xdr:row>5</xdr:row>
      <xdr:rowOff>92075</xdr:rowOff>
    </xdr:from>
    <xdr:to>
      <xdr:col>15</xdr:col>
      <xdr:colOff>333375</xdr:colOff>
      <xdr:row>20</xdr:row>
      <xdr:rowOff>73025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D4B8BF-53FB-4624-A8A1-A7F1EFA1C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536575</xdr:colOff>
      <xdr:row>24</xdr:row>
      <xdr:rowOff>73025</xdr:rowOff>
    </xdr:from>
    <xdr:to>
      <xdr:col>16</xdr:col>
      <xdr:colOff>231775</xdr:colOff>
      <xdr:row>39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D09FE-5A24-4464-B830-EA3A1683B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473075</xdr:colOff>
      <xdr:row>44</xdr:row>
      <xdr:rowOff>79375</xdr:rowOff>
    </xdr:from>
    <xdr:to>
      <xdr:col>16</xdr:col>
      <xdr:colOff>168275</xdr:colOff>
      <xdr:row>59</xdr:row>
      <xdr:rowOff>60325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AAD125-8EB9-478D-9774-5C3065605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73025</xdr:colOff>
      <xdr:row>78</xdr:row>
      <xdr:rowOff>47625</xdr:rowOff>
    </xdr:from>
    <xdr:to>
      <xdr:col>15</xdr:col>
      <xdr:colOff>377825</xdr:colOff>
      <xdr:row>93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C14151-DFBD-4327-8000-0F7774617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307975</xdr:colOff>
      <xdr:row>4</xdr:row>
      <xdr:rowOff>123825</xdr:rowOff>
    </xdr:from>
    <xdr:to>
      <xdr:col>16</xdr:col>
      <xdr:colOff>3175</xdr:colOff>
      <xdr:row>19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25B004-1C21-4610-9C33-001827089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abSelected="1" workbookViewId="0">
      <selection activeCell="F91" sqref="F91"/>
    </sheetView>
  </sheetViews>
  <sheetFormatPr defaultRowHeight="14.5" x14ac:dyDescent="0.35"/>
  <cols>
    <col min="1" max="1" width="31.08984375" customWidth="1"/>
    <col min="2" max="2" width="20.1796875" customWidth="1"/>
    <col min="3" max="3" width="19.90625" customWidth="1"/>
    <col min="4" max="4" width="15.54296875" customWidth="1"/>
    <col min="5" max="5" width="14.7265625" customWidth="1"/>
    <col min="6" max="6" width="16.6328125" customWidth="1"/>
    <col min="7" max="7" width="8.7265625" customWidth="1"/>
  </cols>
  <sheetData>
    <row r="1" spans="1:6" x14ac:dyDescent="0.35">
      <c r="A1" s="1" t="s">
        <v>0</v>
      </c>
    </row>
    <row r="2" spans="1:6" x14ac:dyDescent="0.35">
      <c r="B2" s="2"/>
      <c r="C2" s="2"/>
      <c r="D2" s="2"/>
      <c r="E2" s="2"/>
      <c r="F2" s="2"/>
    </row>
    <row r="3" spans="1:6" x14ac:dyDescent="0.35">
      <c r="A3" t="s">
        <v>1</v>
      </c>
      <c r="B3">
        <v>2012</v>
      </c>
      <c r="C3">
        <v>2013</v>
      </c>
      <c r="D3">
        <v>2014</v>
      </c>
      <c r="E3">
        <v>2015</v>
      </c>
      <c r="F3">
        <v>2016</v>
      </c>
    </row>
    <row r="5" spans="1:6" x14ac:dyDescent="0.35">
      <c r="A5" t="s">
        <v>2</v>
      </c>
      <c r="B5" s="2">
        <v>17620000000</v>
      </c>
      <c r="C5" s="2">
        <v>16390000000</v>
      </c>
      <c r="D5" s="2">
        <v>15880000000</v>
      </c>
      <c r="E5" s="2">
        <v>16560000000</v>
      </c>
      <c r="F5" s="2">
        <v>19430000000</v>
      </c>
    </row>
    <row r="6" spans="1:6" x14ac:dyDescent="0.35">
      <c r="A6" t="s">
        <v>3</v>
      </c>
      <c r="B6" s="2">
        <v>3470000000</v>
      </c>
      <c r="C6" s="2">
        <v>3360000000</v>
      </c>
      <c r="D6" s="2">
        <v>2910000000</v>
      </c>
      <c r="E6" s="2">
        <v>3070000000</v>
      </c>
      <c r="F6" s="2">
        <v>4930000000</v>
      </c>
    </row>
    <row r="7" spans="1:6" x14ac:dyDescent="0.35">
      <c r="A7" t="s">
        <v>4</v>
      </c>
      <c r="B7" s="2">
        <f>(B5-B6)</f>
        <v>14150000000</v>
      </c>
      <c r="C7" s="2">
        <f>(C5-C6)</f>
        <v>13030000000</v>
      </c>
      <c r="D7" s="2">
        <f>(D5-D6)</f>
        <v>12970000000</v>
      </c>
      <c r="E7" s="2">
        <f>(E5-E6)</f>
        <v>13490000000</v>
      </c>
      <c r="F7" s="2">
        <f>(F5-F6)</f>
        <v>14500000000</v>
      </c>
    </row>
    <row r="8" spans="1:6" x14ac:dyDescent="0.35">
      <c r="B8" s="2"/>
      <c r="C8" s="2"/>
      <c r="D8" s="2"/>
      <c r="E8" s="2"/>
      <c r="F8" s="2"/>
    </row>
    <row r="9" spans="1:6" x14ac:dyDescent="0.35">
      <c r="A9" t="s">
        <v>5</v>
      </c>
      <c r="B9" s="2">
        <v>8920000000</v>
      </c>
      <c r="C9" s="2">
        <v>8670000000</v>
      </c>
      <c r="D9" s="2">
        <v>8870000000</v>
      </c>
      <c r="E9" s="2">
        <v>8870000000</v>
      </c>
      <c r="F9" s="2">
        <v>9320000000</v>
      </c>
    </row>
    <row r="10" spans="1:6" x14ac:dyDescent="0.35">
      <c r="A10" t="s">
        <v>6</v>
      </c>
      <c r="B10" s="2">
        <v>2300000000</v>
      </c>
      <c r="C10" s="2">
        <v>246000000</v>
      </c>
      <c r="D10" s="2">
        <v>1730000000</v>
      </c>
      <c r="E10" s="2">
        <v>2550000000</v>
      </c>
      <c r="F10" s="2">
        <v>868000000</v>
      </c>
    </row>
    <row r="11" spans="1:6" x14ac:dyDescent="0.35">
      <c r="A11" t="s">
        <v>7</v>
      </c>
      <c r="B11" s="2">
        <v>382000000</v>
      </c>
      <c r="C11" s="2">
        <v>453000000</v>
      </c>
      <c r="D11" s="2">
        <v>543000000</v>
      </c>
      <c r="E11" s="2">
        <v>500000000</v>
      </c>
      <c r="F11" s="2">
        <v>448000000</v>
      </c>
    </row>
    <row r="12" spans="1:6" x14ac:dyDescent="0.35">
      <c r="A12" t="s">
        <v>8</v>
      </c>
      <c r="B12" s="2">
        <v>607000000</v>
      </c>
      <c r="C12" s="2">
        <v>858000000</v>
      </c>
      <c r="D12" s="2">
        <v>286000000</v>
      </c>
      <c r="E12" s="2">
        <v>183000000</v>
      </c>
      <c r="F12" s="2">
        <v>178000000</v>
      </c>
    </row>
    <row r="13" spans="1:6" x14ac:dyDescent="0.35">
      <c r="B13" s="2"/>
      <c r="C13" s="2"/>
      <c r="D13" s="2"/>
      <c r="E13" s="2"/>
      <c r="F13" s="2"/>
    </row>
    <row r="14" spans="1:6" x14ac:dyDescent="0.35">
      <c r="A14" t="s">
        <v>9</v>
      </c>
      <c r="B14" s="2">
        <v>298000000</v>
      </c>
      <c r="C14" s="2">
        <v>26000000</v>
      </c>
      <c r="D14" s="2">
        <v>836000000</v>
      </c>
      <c r="E14" s="2">
        <v>687000000</v>
      </c>
      <c r="F14" s="2">
        <v>1590000000</v>
      </c>
    </row>
    <row r="15" spans="1:6" x14ac:dyDescent="0.35">
      <c r="A15" t="s">
        <v>10</v>
      </c>
      <c r="B15" s="2">
        <v>106000000</v>
      </c>
      <c r="C15" s="2">
        <v>104000000</v>
      </c>
      <c r="D15" s="2">
        <v>101000000</v>
      </c>
      <c r="E15" s="2">
        <v>101000000</v>
      </c>
      <c r="F15" s="2">
        <v>105000000</v>
      </c>
    </row>
    <row r="16" spans="1:6" x14ac:dyDescent="0.35">
      <c r="A16" t="s">
        <v>11</v>
      </c>
      <c r="B16" s="2">
        <v>183000000</v>
      </c>
      <c r="C16" s="2">
        <v>166000000</v>
      </c>
      <c r="D16" s="2">
        <v>107000000</v>
      </c>
      <c r="E16" s="2">
        <v>83000000</v>
      </c>
      <c r="F16" s="2">
        <v>77000000</v>
      </c>
    </row>
    <row r="17" spans="1:6" x14ac:dyDescent="0.35">
      <c r="A17" t="s">
        <v>12</v>
      </c>
      <c r="B17" s="2">
        <v>182000000</v>
      </c>
      <c r="C17" s="2">
        <v>199000000</v>
      </c>
      <c r="D17" s="2">
        <v>203000000</v>
      </c>
      <c r="E17" s="2">
        <v>184000000</v>
      </c>
      <c r="F17" s="2">
        <v>167000000</v>
      </c>
    </row>
    <row r="19" spans="1:6" x14ac:dyDescent="0.35">
      <c r="A19" t="s">
        <v>13</v>
      </c>
      <c r="B19" s="2">
        <v>2340000000</v>
      </c>
      <c r="C19" s="2">
        <v>2890000000</v>
      </c>
      <c r="D19" s="2">
        <v>2380000000</v>
      </c>
      <c r="E19" s="2">
        <v>2080000000</v>
      </c>
      <c r="F19" s="2">
        <v>5920000000</v>
      </c>
    </row>
    <row r="21" spans="1:6" x14ac:dyDescent="0.35">
      <c r="A21" t="s">
        <v>14</v>
      </c>
      <c r="B21" s="2">
        <v>-161000000</v>
      </c>
      <c r="C21" s="2">
        <v>311000000</v>
      </c>
      <c r="D21" s="2">
        <v>352000000</v>
      </c>
      <c r="E21" s="2">
        <v>446000000</v>
      </c>
      <c r="F21" s="2">
        <v>1410000000</v>
      </c>
    </row>
    <row r="22" spans="1:6" x14ac:dyDescent="0.35">
      <c r="A22" t="s">
        <v>15</v>
      </c>
      <c r="B22" s="2">
        <v>541000000</v>
      </c>
      <c r="C22" s="2">
        <v>17000000</v>
      </c>
      <c r="D22" s="2">
        <v>25000000</v>
      </c>
      <c r="E22" s="2">
        <v>66000000</v>
      </c>
      <c r="F22" s="2">
        <v>50000000</v>
      </c>
    </row>
    <row r="23" spans="1:6" x14ac:dyDescent="0.35">
      <c r="A23" t="s">
        <v>80</v>
      </c>
      <c r="B23" s="2">
        <v>1960000000</v>
      </c>
      <c r="C23" s="2">
        <v>2560000000</v>
      </c>
      <c r="D23" s="2">
        <v>2000000000</v>
      </c>
      <c r="E23" s="2">
        <v>1570000000</v>
      </c>
      <c r="F23" s="2">
        <v>4460000000</v>
      </c>
    </row>
    <row r="25" spans="1:6" x14ac:dyDescent="0.35">
      <c r="A25" s="1" t="s">
        <v>17</v>
      </c>
    </row>
    <row r="27" spans="1:6" x14ac:dyDescent="0.35">
      <c r="A27" t="s">
        <v>18</v>
      </c>
    </row>
    <row r="28" spans="1:6" x14ac:dyDescent="0.35">
      <c r="A28" t="s">
        <v>19</v>
      </c>
      <c r="B28" s="2">
        <v>2830000000</v>
      </c>
      <c r="C28" s="2">
        <v>4530000000</v>
      </c>
      <c r="D28" s="2">
        <v>7440000000</v>
      </c>
      <c r="E28" s="2">
        <v>4270000000</v>
      </c>
      <c r="F28" s="2">
        <v>6350000000</v>
      </c>
    </row>
    <row r="29" spans="1:6" x14ac:dyDescent="0.35">
      <c r="A29" t="s">
        <v>20</v>
      </c>
      <c r="B29" s="2">
        <v>3080000000</v>
      </c>
      <c r="C29" s="2">
        <v>3360000000</v>
      </c>
      <c r="D29" s="2">
        <v>3390000000</v>
      </c>
      <c r="E29" s="2">
        <v>4120000000</v>
      </c>
      <c r="F29" s="2">
        <v>5540000000</v>
      </c>
    </row>
    <row r="30" spans="1:6" x14ac:dyDescent="0.35">
      <c r="A30" t="s">
        <v>21</v>
      </c>
      <c r="B30" s="2">
        <v>1660000000</v>
      </c>
      <c r="C30" s="2">
        <v>1500000000</v>
      </c>
      <c r="D30" s="2">
        <v>1560000000</v>
      </c>
      <c r="E30" s="2">
        <v>1220000000</v>
      </c>
      <c r="F30" s="2">
        <v>1240000000</v>
      </c>
    </row>
    <row r="31" spans="1:6" x14ac:dyDescent="0.35">
      <c r="A31" t="s">
        <v>22</v>
      </c>
      <c r="B31" s="2">
        <v>1950000000</v>
      </c>
      <c r="C31" s="2">
        <v>9530000000</v>
      </c>
      <c r="D31" s="2">
        <v>2220000000</v>
      </c>
      <c r="E31" s="2">
        <v>807000000</v>
      </c>
      <c r="F31" s="2">
        <v>570000000</v>
      </c>
    </row>
    <row r="33" spans="1:6" x14ac:dyDescent="0.35">
      <c r="A33" t="s">
        <v>23</v>
      </c>
      <c r="B33" s="2">
        <v>9520000000</v>
      </c>
      <c r="C33" s="2">
        <v>18920000000</v>
      </c>
      <c r="D33" s="2">
        <v>14610000000</v>
      </c>
      <c r="E33" s="2">
        <v>10420000000</v>
      </c>
      <c r="F33" s="2">
        <v>13700000000</v>
      </c>
    </row>
    <row r="35" spans="1:6" x14ac:dyDescent="0.35">
      <c r="A35" t="s">
        <v>24</v>
      </c>
      <c r="B35" s="2">
        <v>5330000000</v>
      </c>
      <c r="C35" s="2">
        <v>4580000000</v>
      </c>
      <c r="D35" s="2">
        <v>4420000000</v>
      </c>
      <c r="E35" s="2">
        <v>4410000000</v>
      </c>
      <c r="F35" s="2">
        <v>4980000000</v>
      </c>
    </row>
    <row r="36" spans="1:6" x14ac:dyDescent="0.35">
      <c r="A36" t="s">
        <v>25</v>
      </c>
      <c r="B36" s="2">
        <v>3520000000</v>
      </c>
      <c r="C36" s="2">
        <v>3750000000</v>
      </c>
      <c r="D36" s="2">
        <v>4440000000</v>
      </c>
      <c r="E36" s="2">
        <v>4720000000</v>
      </c>
      <c r="F36" s="2">
        <v>2720000000</v>
      </c>
    </row>
    <row r="37" spans="1:6" x14ac:dyDescent="0.35">
      <c r="A37" t="s">
        <v>26</v>
      </c>
      <c r="B37" s="2">
        <v>16410000000</v>
      </c>
      <c r="C37" s="2">
        <v>9410000000</v>
      </c>
      <c r="D37" s="2">
        <v>8780000000</v>
      </c>
      <c r="E37" s="2">
        <v>8300000000</v>
      </c>
      <c r="F37" s="2">
        <v>8270000000</v>
      </c>
    </row>
    <row r="38" spans="1:6" x14ac:dyDescent="0.35">
      <c r="A38" t="s">
        <v>27</v>
      </c>
      <c r="B38" s="2">
        <v>904000000</v>
      </c>
      <c r="C38" s="2">
        <v>1430000000</v>
      </c>
      <c r="D38" s="2">
        <v>585000000</v>
      </c>
      <c r="E38" s="2">
        <v>1060000000</v>
      </c>
      <c r="F38" s="2">
        <v>1050000000</v>
      </c>
    </row>
    <row r="40" spans="1:6" x14ac:dyDescent="0.35">
      <c r="A40" t="s">
        <v>28</v>
      </c>
      <c r="B40" s="2">
        <v>35900000000</v>
      </c>
      <c r="C40" s="2">
        <v>38590000000</v>
      </c>
      <c r="D40" s="2">
        <v>33750000000</v>
      </c>
      <c r="E40" s="2">
        <v>31750000000</v>
      </c>
      <c r="F40" s="2">
        <v>33710000000</v>
      </c>
    </row>
    <row r="42" spans="1:6" x14ac:dyDescent="0.35">
      <c r="A42" t="s">
        <v>29</v>
      </c>
    </row>
    <row r="44" spans="1:6" x14ac:dyDescent="0.35">
      <c r="A44" t="s">
        <v>30</v>
      </c>
      <c r="B44" s="2">
        <v>826000000</v>
      </c>
      <c r="C44" s="2">
        <v>359000000</v>
      </c>
      <c r="D44" s="2">
        <v>590000000</v>
      </c>
      <c r="E44" s="2">
        <v>139000000</v>
      </c>
      <c r="F44" s="2">
        <v>992000000</v>
      </c>
    </row>
    <row r="45" spans="1:6" x14ac:dyDescent="0.35">
      <c r="A45" t="s">
        <v>31</v>
      </c>
      <c r="B45" s="2">
        <v>2200000000</v>
      </c>
      <c r="C45" s="2">
        <v>2560000000</v>
      </c>
      <c r="D45" s="2">
        <v>2490000000</v>
      </c>
      <c r="E45" s="2">
        <v>1570000000</v>
      </c>
      <c r="F45" s="2">
        <v>1660000000</v>
      </c>
    </row>
    <row r="46" spans="1:6" x14ac:dyDescent="0.35">
      <c r="A46" t="s">
        <v>32</v>
      </c>
      <c r="B46" s="2">
        <v>193000000</v>
      </c>
      <c r="C46" s="2">
        <v>160000000</v>
      </c>
      <c r="D46" s="2">
        <v>262000000</v>
      </c>
      <c r="E46" s="2">
        <v>572000000</v>
      </c>
      <c r="F46" s="2">
        <v>152000000</v>
      </c>
    </row>
    <row r="47" spans="1:6" x14ac:dyDescent="0.35">
      <c r="A47" t="s">
        <v>33</v>
      </c>
      <c r="B47" s="2">
        <v>5060000000</v>
      </c>
      <c r="C47" s="2">
        <v>9360000000</v>
      </c>
      <c r="D47" s="2">
        <v>5120000000</v>
      </c>
      <c r="E47" s="2">
        <v>5740000000</v>
      </c>
      <c r="F47" s="2">
        <v>6030000000</v>
      </c>
    </row>
    <row r="49" spans="1:6" x14ac:dyDescent="0.35">
      <c r="A49" t="s">
        <v>34</v>
      </c>
      <c r="B49" s="2">
        <v>8280000000</v>
      </c>
      <c r="C49" s="2">
        <v>12440000000</v>
      </c>
      <c r="D49" s="2">
        <v>8460000000</v>
      </c>
      <c r="E49" s="2">
        <v>8020000000</v>
      </c>
      <c r="F49" s="2">
        <v>8840000000</v>
      </c>
    </row>
    <row r="51" spans="1:6" x14ac:dyDescent="0.35">
      <c r="A51" t="s">
        <v>35</v>
      </c>
      <c r="B51" s="2">
        <v>6570000000</v>
      </c>
      <c r="C51" s="2">
        <v>7980000000</v>
      </c>
      <c r="D51" s="2">
        <v>7240000000</v>
      </c>
      <c r="E51" s="2">
        <v>6550000000</v>
      </c>
      <c r="F51" s="2">
        <v>5720000000</v>
      </c>
    </row>
    <row r="52" spans="1:6" x14ac:dyDescent="0.35">
      <c r="A52" t="s">
        <v>36</v>
      </c>
      <c r="B52" s="2">
        <v>1880000000</v>
      </c>
      <c r="C52" s="2">
        <v>718000000</v>
      </c>
      <c r="D52" s="2">
        <v>1120000000</v>
      </c>
      <c r="E52" s="2">
        <v>949000000</v>
      </c>
      <c r="F52">
        <v>0</v>
      </c>
    </row>
    <row r="53" spans="1:6" x14ac:dyDescent="0.35">
      <c r="A53" t="s">
        <v>37</v>
      </c>
      <c r="B53" s="2">
        <v>180000000</v>
      </c>
      <c r="C53" s="2">
        <v>435000000</v>
      </c>
      <c r="D53" s="2">
        <v>915000000</v>
      </c>
      <c r="E53" s="2">
        <v>2840000000</v>
      </c>
      <c r="F53" s="2">
        <v>3000000000</v>
      </c>
    </row>
    <row r="54" spans="1:6" x14ac:dyDescent="0.35">
      <c r="A54" t="s">
        <v>38</v>
      </c>
      <c r="B54" s="2">
        <v>5150000000</v>
      </c>
      <c r="C54" s="2">
        <v>2140000000</v>
      </c>
      <c r="D54" s="2">
        <v>1950000000</v>
      </c>
      <c r="E54" s="2">
        <v>1810000000</v>
      </c>
      <c r="F54" s="2">
        <v>6032000000</v>
      </c>
    </row>
    <row r="56" spans="1:6" x14ac:dyDescent="0.35">
      <c r="A56" t="s">
        <v>39</v>
      </c>
      <c r="B56" s="2">
        <v>22260000000</v>
      </c>
      <c r="C56" s="2">
        <v>23360000000</v>
      </c>
      <c r="D56" s="2">
        <v>18770000000</v>
      </c>
      <c r="E56" s="2">
        <v>17320000000</v>
      </c>
      <c r="F56" s="2">
        <v>5720000000</v>
      </c>
    </row>
    <row r="58" spans="1:6" x14ac:dyDescent="0.35">
      <c r="A58" t="s">
        <v>40</v>
      </c>
      <c r="B58" s="2">
        <v>13620000000</v>
      </c>
      <c r="C58" s="2">
        <v>15150000000</v>
      </c>
      <c r="D58" s="2">
        <v>14850000000</v>
      </c>
      <c r="E58" s="2">
        <v>14270000000</v>
      </c>
      <c r="F58" s="2">
        <v>15072000000</v>
      </c>
    </row>
    <row r="60" spans="1:6" x14ac:dyDescent="0.35">
      <c r="A60" t="s">
        <v>41</v>
      </c>
      <c r="B60" s="2">
        <v>13620000000</v>
      </c>
      <c r="C60" s="2">
        <v>15150000000</v>
      </c>
      <c r="D60" s="2">
        <v>14850000000</v>
      </c>
      <c r="E60" s="2">
        <v>14270000000</v>
      </c>
      <c r="F60" s="2">
        <v>16180000000</v>
      </c>
    </row>
    <row r="61" spans="1:6" x14ac:dyDescent="0.35">
      <c r="A61" t="s">
        <v>42</v>
      </c>
      <c r="B61" s="2">
        <v>15000000</v>
      </c>
      <c r="C61" s="2">
        <v>82000000</v>
      </c>
      <c r="D61" s="2">
        <v>131000000</v>
      </c>
      <c r="E61" s="2">
        <v>158000000</v>
      </c>
      <c r="F61" s="2">
        <v>170000000</v>
      </c>
    </row>
    <row r="62" spans="1:6" x14ac:dyDescent="0.35">
      <c r="A62" t="s">
        <v>43</v>
      </c>
      <c r="B62" s="2">
        <v>13640000000</v>
      </c>
      <c r="C62" s="2">
        <v>15240000000</v>
      </c>
      <c r="D62" s="2">
        <v>14980000000</v>
      </c>
      <c r="E62" s="2">
        <v>14420000000</v>
      </c>
      <c r="F62" s="2">
        <v>16350000000</v>
      </c>
    </row>
    <row r="64" spans="1:6" x14ac:dyDescent="0.35">
      <c r="A64" t="s">
        <v>44</v>
      </c>
      <c r="B64" s="2">
        <v>35900000000</v>
      </c>
      <c r="C64" s="2">
        <v>38590000000</v>
      </c>
      <c r="D64" s="2">
        <v>33750000000</v>
      </c>
      <c r="E64" s="2">
        <v>31750000000</v>
      </c>
      <c r="F64" s="2">
        <v>333710000000</v>
      </c>
    </row>
    <row r="65" spans="1:6" x14ac:dyDescent="0.35">
      <c r="B65" s="2"/>
      <c r="C65" s="2"/>
      <c r="D65" s="2"/>
      <c r="E65" s="2"/>
    </row>
    <row r="67" spans="1:6" x14ac:dyDescent="0.35">
      <c r="A67" s="1" t="s">
        <v>45</v>
      </c>
    </row>
    <row r="69" spans="1:6" x14ac:dyDescent="0.35">
      <c r="A69" t="s">
        <v>46</v>
      </c>
      <c r="B69" s="2">
        <v>2500000000</v>
      </c>
      <c r="C69" s="2">
        <v>2580000000</v>
      </c>
      <c r="D69" s="2">
        <v>2030000000</v>
      </c>
      <c r="E69" s="2">
        <v>1630000000</v>
      </c>
      <c r="F69" s="2">
        <v>4510000000</v>
      </c>
    </row>
    <row r="70" spans="1:6" x14ac:dyDescent="0.35">
      <c r="A70" t="s">
        <v>47</v>
      </c>
      <c r="B70" s="2">
        <v>681000000</v>
      </c>
      <c r="C70" s="2">
        <v>763000000</v>
      </c>
      <c r="D70" s="2">
        <v>467000000</v>
      </c>
      <c r="E70" s="2">
        <v>376000000</v>
      </c>
      <c r="F70" s="2">
        <v>382000000</v>
      </c>
    </row>
    <row r="72" spans="1:6" x14ac:dyDescent="0.35">
      <c r="A72" t="s">
        <v>48</v>
      </c>
      <c r="B72" s="2">
        <v>-1230000000</v>
      </c>
      <c r="C72" s="2">
        <v>-491000000</v>
      </c>
      <c r="D72" s="2">
        <v>-542000000</v>
      </c>
      <c r="E72" s="2">
        <v>-347000000</v>
      </c>
      <c r="F72" s="2">
        <v>-204000000</v>
      </c>
    </row>
    <row r="74" spans="1:6" x14ac:dyDescent="0.35">
      <c r="A74" t="s">
        <v>49</v>
      </c>
      <c r="B74" s="2">
        <v>5330000000</v>
      </c>
      <c r="C74" s="2">
        <v>205000000</v>
      </c>
      <c r="D74" s="2">
        <v>993000000</v>
      </c>
      <c r="E74" s="2">
        <v>1200000000</v>
      </c>
      <c r="F74" s="2">
        <v>-475000000</v>
      </c>
    </row>
    <row r="75" spans="1:6" x14ac:dyDescent="0.35">
      <c r="A75" t="s">
        <v>50</v>
      </c>
      <c r="B75" s="2">
        <v>7280000000</v>
      </c>
      <c r="C75" s="2">
        <v>3060000000</v>
      </c>
      <c r="D75" s="2">
        <v>2950000000</v>
      </c>
      <c r="E75" s="2">
        <v>2860000000</v>
      </c>
      <c r="F75" s="2">
        <v>4210000000</v>
      </c>
    </row>
    <row r="77" spans="1:6" x14ac:dyDescent="0.35">
      <c r="A77" t="s">
        <v>51</v>
      </c>
      <c r="B77" s="2">
        <v>-339000000</v>
      </c>
      <c r="C77" s="2">
        <v>488000000</v>
      </c>
      <c r="D77" s="2">
        <v>201000000</v>
      </c>
      <c r="E77" s="2">
        <v>-1030000000</v>
      </c>
      <c r="F77" s="2">
        <v>-1360000000</v>
      </c>
    </row>
    <row r="79" spans="1:6" x14ac:dyDescent="0.35">
      <c r="A79" t="s">
        <v>52</v>
      </c>
      <c r="B79" s="2">
        <v>6940000000</v>
      </c>
      <c r="C79" s="2">
        <v>3550000000</v>
      </c>
      <c r="D79" s="2">
        <v>3150000000</v>
      </c>
      <c r="E79" s="2">
        <v>1830000000</v>
      </c>
      <c r="F79" s="2">
        <v>2850000000</v>
      </c>
    </row>
    <row r="81" spans="1:6" x14ac:dyDescent="0.35">
      <c r="A81" t="s">
        <v>53</v>
      </c>
      <c r="B81" s="2">
        <v>-548000000</v>
      </c>
      <c r="C81" s="2">
        <v>-537000000</v>
      </c>
      <c r="D81" s="2">
        <v>-526000000</v>
      </c>
      <c r="E81" s="2">
        <v>-820000000</v>
      </c>
      <c r="F81" s="2">
        <v>-1220000000</v>
      </c>
    </row>
    <row r="84" spans="1:6" x14ac:dyDescent="0.35">
      <c r="A84" t="s">
        <v>54</v>
      </c>
      <c r="B84" s="2">
        <v>-7530000000</v>
      </c>
      <c r="C84">
        <v>0</v>
      </c>
      <c r="D84" s="2">
        <v>-219000000</v>
      </c>
      <c r="E84" s="2">
        <v>-1110000000</v>
      </c>
      <c r="F84" s="2">
        <v>-359000000</v>
      </c>
    </row>
    <row r="85" spans="1:6" x14ac:dyDescent="0.35">
      <c r="A85" t="s">
        <v>55</v>
      </c>
      <c r="B85" s="2">
        <v>68000000</v>
      </c>
      <c r="C85" s="2">
        <v>9000000</v>
      </c>
      <c r="D85" s="2">
        <v>3590000000</v>
      </c>
      <c r="E85" s="2">
        <v>708000000</v>
      </c>
      <c r="F85" s="2">
        <v>1330000000</v>
      </c>
    </row>
    <row r="86" spans="1:6" x14ac:dyDescent="0.35">
      <c r="A86" t="s">
        <v>56</v>
      </c>
      <c r="B86" s="2">
        <v>1280000000</v>
      </c>
      <c r="C86" s="2">
        <v>-44000000</v>
      </c>
      <c r="D86" s="2">
        <v>-1620000000</v>
      </c>
      <c r="E86" s="2">
        <v>-349000000</v>
      </c>
      <c r="F86" s="2">
        <v>1720000000</v>
      </c>
    </row>
    <row r="88" spans="1:6" x14ac:dyDescent="0.35">
      <c r="A88" t="s">
        <v>57</v>
      </c>
      <c r="B88" s="2">
        <v>-2290000000</v>
      </c>
      <c r="C88" s="2">
        <v>-2310000000</v>
      </c>
      <c r="D88" s="2">
        <v>-2400000000</v>
      </c>
      <c r="E88" s="2">
        <v>-2480000000</v>
      </c>
      <c r="F88" s="2">
        <v>-2550000000</v>
      </c>
    </row>
    <row r="90" spans="1:6" x14ac:dyDescent="0.35">
      <c r="A90" t="s">
        <v>58</v>
      </c>
      <c r="B90" s="2">
        <v>-1940000000</v>
      </c>
      <c r="C90" s="2">
        <v>131000000</v>
      </c>
      <c r="D90" s="2">
        <v>288000000</v>
      </c>
      <c r="E90" s="2">
        <v>266000000</v>
      </c>
      <c r="F90" s="2">
        <v>-50000000</v>
      </c>
    </row>
    <row r="92" spans="1:6" x14ac:dyDescent="0.35">
      <c r="A92" t="s">
        <v>59</v>
      </c>
      <c r="B92" s="2">
        <v>-109000000</v>
      </c>
      <c r="C92" s="2">
        <v>1090000000</v>
      </c>
      <c r="D92" s="2">
        <v>-432000000</v>
      </c>
      <c r="E92" s="2">
        <v>-1140000000</v>
      </c>
      <c r="F92" s="2">
        <v>110000000</v>
      </c>
    </row>
    <row r="94" spans="1:6" x14ac:dyDescent="0.35">
      <c r="A94" t="s">
        <v>49</v>
      </c>
      <c r="B94" s="2">
        <v>2000000</v>
      </c>
      <c r="C94" s="2">
        <v>20000000</v>
      </c>
      <c r="D94" s="2">
        <v>105000000</v>
      </c>
      <c r="E94" s="2">
        <v>-2000000</v>
      </c>
      <c r="F94" s="2">
        <v>42000000</v>
      </c>
    </row>
    <row r="96" spans="1:6" x14ac:dyDescent="0.35">
      <c r="A96" t="s">
        <v>60</v>
      </c>
      <c r="B96" s="2">
        <v>-4330000000</v>
      </c>
      <c r="C96" s="2">
        <v>-1070000000</v>
      </c>
      <c r="D96" s="2">
        <v>-2440000000</v>
      </c>
      <c r="E96" s="2">
        <v>-3350000000</v>
      </c>
      <c r="F96" s="2">
        <v>-2450000000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="90" zoomScaleNormal="90" workbookViewId="0">
      <selection activeCell="A28" sqref="A28"/>
    </sheetView>
  </sheetViews>
  <sheetFormatPr defaultRowHeight="14.5" x14ac:dyDescent="0.35"/>
  <cols>
    <col min="1" max="1" width="22.08984375" customWidth="1"/>
    <col min="2" max="2" width="18.26953125" customWidth="1"/>
    <col min="3" max="3" width="17.54296875" customWidth="1"/>
    <col min="4" max="5" width="13.90625" customWidth="1"/>
    <col min="6" max="6" width="15.54296875" customWidth="1"/>
    <col min="7" max="7" width="14.7265625" customWidth="1"/>
    <col min="8" max="8" width="15.54296875" customWidth="1"/>
  </cols>
  <sheetData>
    <row r="1" spans="1:8" x14ac:dyDescent="0.35">
      <c r="A1" s="3" t="s">
        <v>61</v>
      </c>
    </row>
    <row r="3" spans="1:8" x14ac:dyDescent="0.35">
      <c r="A3" s="3" t="s">
        <v>62</v>
      </c>
    </row>
    <row r="4" spans="1:8" x14ac:dyDescent="0.35">
      <c r="A4" t="s">
        <v>63</v>
      </c>
      <c r="B4" s="4">
        <f>G26</f>
        <v>0.13119141352533345</v>
      </c>
      <c r="G4" s="4">
        <f>B4</f>
        <v>0.13119141352533345</v>
      </c>
      <c r="H4" s="4">
        <f>G4-($B$4-$B$9)/10</f>
        <v>0.20707227217280011</v>
      </c>
    </row>
    <row r="5" spans="1:8" x14ac:dyDescent="0.35">
      <c r="A5" t="s">
        <v>64</v>
      </c>
      <c r="B5" s="4">
        <f>G25</f>
        <v>0.5049150981306687</v>
      </c>
      <c r="G5" s="4"/>
    </row>
    <row r="6" spans="1:8" x14ac:dyDescent="0.35">
      <c r="A6" t="s">
        <v>65</v>
      </c>
      <c r="B6" s="4">
        <f>G23</f>
        <v>6.2507647249856746E-2</v>
      </c>
    </row>
    <row r="7" spans="1:8" x14ac:dyDescent="0.35">
      <c r="A7" t="s">
        <v>66</v>
      </c>
      <c r="B7" s="4">
        <f>G24</f>
        <v>0.30909557328228854</v>
      </c>
    </row>
    <row r="8" spans="1:8" x14ac:dyDescent="0.35">
      <c r="A8" t="s">
        <v>67</v>
      </c>
      <c r="B8" s="4">
        <v>0.03</v>
      </c>
    </row>
    <row r="9" spans="1:8" x14ac:dyDescent="0.35">
      <c r="A9" t="s">
        <v>68</v>
      </c>
      <c r="B9">
        <v>0.89</v>
      </c>
      <c r="F9" t="s">
        <v>69</v>
      </c>
      <c r="G9" s="4">
        <f>B10+B11*B9</f>
        <v>9.0550000000000005E-2</v>
      </c>
    </row>
    <row r="10" spans="1:8" x14ac:dyDescent="0.35">
      <c r="A10" t="s">
        <v>70</v>
      </c>
      <c r="B10" s="4">
        <v>2.3800000000000002E-2</v>
      </c>
    </row>
    <row r="11" spans="1:8" x14ac:dyDescent="0.35">
      <c r="A11" t="s">
        <v>71</v>
      </c>
      <c r="B11" s="4">
        <v>7.4999999999999997E-2</v>
      </c>
    </row>
    <row r="12" spans="1:8" x14ac:dyDescent="0.35">
      <c r="A12" t="s">
        <v>72</v>
      </c>
      <c r="B12" s="5">
        <v>0.05</v>
      </c>
    </row>
    <row r="14" spans="1:8" x14ac:dyDescent="0.35">
      <c r="A14" t="s">
        <v>1</v>
      </c>
      <c r="B14">
        <v>2012</v>
      </c>
      <c r="C14">
        <v>2013</v>
      </c>
      <c r="D14">
        <v>2014</v>
      </c>
      <c r="E14">
        <v>2015</v>
      </c>
      <c r="F14">
        <v>2016</v>
      </c>
      <c r="G14">
        <v>2017</v>
      </c>
      <c r="H14">
        <v>2018</v>
      </c>
    </row>
    <row r="15" spans="1:8" x14ac:dyDescent="0.35">
      <c r="A15" t="s">
        <v>2</v>
      </c>
      <c r="B15" s="2">
        <v>7710000000</v>
      </c>
      <c r="C15" s="2">
        <v>8050000000</v>
      </c>
      <c r="D15" s="2">
        <v>8430000000</v>
      </c>
      <c r="E15" s="2">
        <v>10280000000</v>
      </c>
      <c r="F15" s="2">
        <v>12480000000</v>
      </c>
      <c r="G15" s="7">
        <f>F15*(1+G4)</f>
        <v>14117268840.79616</v>
      </c>
      <c r="H15" s="7">
        <f>G15*(1+H4)</f>
        <v>17040563776.53409</v>
      </c>
    </row>
    <row r="16" spans="1:8" x14ac:dyDescent="0.35">
      <c r="A16" t="s">
        <v>73</v>
      </c>
      <c r="B16" s="2">
        <v>3760000000</v>
      </c>
      <c r="C16" s="2">
        <v>3880000000</v>
      </c>
      <c r="D16" s="2">
        <v>4140000000</v>
      </c>
      <c r="E16" s="2">
        <v>5590000000</v>
      </c>
      <c r="F16" s="2">
        <v>6490000000</v>
      </c>
      <c r="G16" s="7">
        <f>$B$5*G15</f>
        <v>7128022182.0876245</v>
      </c>
      <c r="H16" s="7">
        <f>$B$5*H15</f>
        <v>8604037931.4306278</v>
      </c>
    </row>
    <row r="17" spans="1:8" x14ac:dyDescent="0.35">
      <c r="A17" t="s">
        <v>74</v>
      </c>
      <c r="B17" s="2">
        <v>471760000</v>
      </c>
      <c r="C17" s="2">
        <v>494000000</v>
      </c>
      <c r="D17" s="2">
        <v>524000000</v>
      </c>
      <c r="E17" s="2">
        <v>632000000</v>
      </c>
      <c r="F17" s="2">
        <v>828000000</v>
      </c>
      <c r="G17">
        <f>$B$6*G15</f>
        <v>882437260.83188045</v>
      </c>
      <c r="H17">
        <f>$B$6*H15</f>
        <v>1065165549.4822795</v>
      </c>
    </row>
    <row r="18" spans="1:8" x14ac:dyDescent="0.35">
      <c r="A18" t="s">
        <v>5</v>
      </c>
      <c r="B18" s="2">
        <v>2390000000</v>
      </c>
      <c r="C18" s="2">
        <v>2550000000</v>
      </c>
      <c r="D18" s="2">
        <v>2550000000</v>
      </c>
      <c r="E18" s="2">
        <v>3180000000</v>
      </c>
      <c r="F18" s="2">
        <v>3830000000</v>
      </c>
      <c r="G18" s="7">
        <f>$B$7*G15</f>
        <v>4363585305.5260782</v>
      </c>
      <c r="H18" s="7">
        <f>$B$7*H15</f>
        <v>5267162829.561204</v>
      </c>
    </row>
    <row r="19" spans="1:8" x14ac:dyDescent="0.35">
      <c r="A19" t="s">
        <v>13</v>
      </c>
      <c r="B19" s="2">
        <v>1470000000</v>
      </c>
      <c r="C19" s="2">
        <v>1170000000</v>
      </c>
      <c r="D19" s="2">
        <v>1520000000</v>
      </c>
      <c r="E19" s="2">
        <v>739000000</v>
      </c>
      <c r="F19" s="2">
        <v>1070000000</v>
      </c>
      <c r="G19" s="7">
        <f>G15-G16-G17-G18</f>
        <v>1743224092.3505764</v>
      </c>
      <c r="H19" s="7">
        <f>H15-H16-H17-H18</f>
        <v>2104197466.0599785</v>
      </c>
    </row>
    <row r="20" spans="1:8" x14ac:dyDescent="0.35">
      <c r="A20" t="s">
        <v>16</v>
      </c>
      <c r="B20" s="2">
        <v>1110000000</v>
      </c>
      <c r="C20" s="2">
        <v>929000000</v>
      </c>
      <c r="D20" s="2">
        <v>1190000000</v>
      </c>
      <c r="E20" s="2">
        <v>695000000</v>
      </c>
      <c r="F20" s="2">
        <v>976000000</v>
      </c>
      <c r="G20">
        <f>_xll.VoseOutput(,,"Net Income",1)+G19*(1-$B$12)</f>
        <v>1656062887.7330475</v>
      </c>
      <c r="H20">
        <f>_xll.VoseOutput(,,"Net Income",1)+H19*(1-$B$12)</f>
        <v>1998987592.7569795</v>
      </c>
    </row>
    <row r="21" spans="1:8" x14ac:dyDescent="0.35">
      <c r="B21" s="2"/>
      <c r="C21" s="2"/>
      <c r="D21" s="2"/>
      <c r="E21" s="2"/>
      <c r="F21" s="2"/>
    </row>
    <row r="22" spans="1:8" x14ac:dyDescent="0.35">
      <c r="G22" s="3" t="s">
        <v>75</v>
      </c>
    </row>
    <row r="23" spans="1:8" x14ac:dyDescent="0.35">
      <c r="A23" t="s">
        <v>76</v>
      </c>
      <c r="B23" s="4">
        <f>B17/B15</f>
        <v>6.118806744487678E-2</v>
      </c>
      <c r="C23" s="4">
        <f t="shared" ref="C23:F23" si="0">C17/C15</f>
        <v>6.1366459627329194E-2</v>
      </c>
      <c r="D23" s="4">
        <f t="shared" si="0"/>
        <v>6.2158956109134043E-2</v>
      </c>
      <c r="E23" s="4">
        <f t="shared" si="0"/>
        <v>6.147859922178988E-2</v>
      </c>
      <c r="F23" s="4">
        <f t="shared" si="0"/>
        <v>6.6346153846153846E-2</v>
      </c>
      <c r="G23" s="6">
        <f>AVERAGE(B23:F23)</f>
        <v>6.2507647249856746E-2</v>
      </c>
    </row>
    <row r="24" spans="1:8" x14ac:dyDescent="0.35">
      <c r="A24" t="s">
        <v>77</v>
      </c>
      <c r="B24" s="4">
        <f>B18/B15</f>
        <v>0.30998702983138782</v>
      </c>
      <c r="C24" s="4">
        <f t="shared" ref="C24:F24" si="1">C18/C15</f>
        <v>0.31677018633540371</v>
      </c>
      <c r="D24" s="4">
        <f t="shared" si="1"/>
        <v>0.302491103202847</v>
      </c>
      <c r="E24" s="4">
        <f t="shared" si="1"/>
        <v>0.30933852140077822</v>
      </c>
      <c r="F24" s="4">
        <f t="shared" si="1"/>
        <v>0.30689102564102566</v>
      </c>
      <c r="G24" s="6">
        <f t="shared" ref="G24:G26" si="2">AVERAGE(B24:F24)</f>
        <v>0.30909557328228854</v>
      </c>
    </row>
    <row r="25" spans="1:8" x14ac:dyDescent="0.35">
      <c r="A25" t="s">
        <v>78</v>
      </c>
      <c r="B25" s="4">
        <f>B16/B15</f>
        <v>0.48767833981841763</v>
      </c>
      <c r="C25" s="4">
        <f t="shared" ref="C25:F25" si="3">C16/C15</f>
        <v>0.48198757763975153</v>
      </c>
      <c r="D25" s="4">
        <f t="shared" si="3"/>
        <v>0.49110320284697506</v>
      </c>
      <c r="E25" s="4">
        <f t="shared" si="3"/>
        <v>0.54377431906614782</v>
      </c>
      <c r="F25" s="4">
        <f t="shared" si="3"/>
        <v>0.52003205128205132</v>
      </c>
      <c r="G25" s="6">
        <f t="shared" si="2"/>
        <v>0.5049150981306687</v>
      </c>
    </row>
    <row r="26" spans="1:8" x14ac:dyDescent="0.35">
      <c r="A26" t="s">
        <v>79</v>
      </c>
      <c r="C26" s="4">
        <f>(C15-B15)/B15</f>
        <v>4.4098573281452662E-2</v>
      </c>
      <c r="D26" s="4">
        <f t="shared" ref="D26:F26" si="4">(D15-C15)/C15</f>
        <v>4.7204968944099382E-2</v>
      </c>
      <c r="E26" s="4">
        <f t="shared" si="4"/>
        <v>0.21945432977461446</v>
      </c>
      <c r="F26" s="4">
        <f t="shared" si="4"/>
        <v>0.2140077821011673</v>
      </c>
      <c r="G26" s="6">
        <f t="shared" si="2"/>
        <v>0.13119141352533345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B28" sqref="B28"/>
    </sheetView>
  </sheetViews>
  <sheetFormatPr defaultRowHeight="14.5" x14ac:dyDescent="0.35"/>
  <cols>
    <col min="1" max="1" width="26.81640625" customWidth="1"/>
    <col min="2" max="2" width="18.7265625" customWidth="1"/>
    <col min="3" max="3" width="16.90625" customWidth="1"/>
    <col min="4" max="4" width="13.90625" customWidth="1"/>
    <col min="5" max="5" width="14.7265625" customWidth="1"/>
    <col min="6" max="7" width="13.54296875" customWidth="1"/>
    <col min="8" max="8" width="13.6328125" customWidth="1"/>
  </cols>
  <sheetData>
    <row r="1" spans="1:8" x14ac:dyDescent="0.35">
      <c r="A1" s="3" t="s">
        <v>61</v>
      </c>
    </row>
    <row r="3" spans="1:8" x14ac:dyDescent="0.35">
      <c r="A3" s="3" t="s">
        <v>62</v>
      </c>
    </row>
    <row r="4" spans="1:8" x14ac:dyDescent="0.35">
      <c r="A4" t="s">
        <v>63</v>
      </c>
      <c r="B4" s="4">
        <v>2.8799999999999999E-2</v>
      </c>
      <c r="G4" s="4">
        <f>B4</f>
        <v>2.8799999999999999E-2</v>
      </c>
      <c r="H4" s="4">
        <f>G4-($B$4-$B$9)/10</f>
        <v>0.11491999999999999</v>
      </c>
    </row>
    <row r="5" spans="1:8" x14ac:dyDescent="0.35">
      <c r="A5" t="s">
        <v>64</v>
      </c>
      <c r="B5" s="4">
        <v>0.25090000000000001</v>
      </c>
      <c r="G5" s="4"/>
    </row>
    <row r="6" spans="1:8" x14ac:dyDescent="0.35">
      <c r="A6" t="s">
        <v>65</v>
      </c>
      <c r="B6" s="4">
        <v>0.2349</v>
      </c>
    </row>
    <row r="7" spans="1:8" x14ac:dyDescent="0.35">
      <c r="A7" t="s">
        <v>66</v>
      </c>
      <c r="B7" s="4">
        <v>0.52180000000000004</v>
      </c>
    </row>
    <row r="8" spans="1:8" x14ac:dyDescent="0.35">
      <c r="A8" t="s">
        <v>67</v>
      </c>
      <c r="B8" s="4">
        <v>0.03</v>
      </c>
    </row>
    <row r="9" spans="1:8" x14ac:dyDescent="0.35">
      <c r="A9" t="s">
        <v>68</v>
      </c>
      <c r="B9">
        <v>0.89</v>
      </c>
      <c r="F9" t="s">
        <v>69</v>
      </c>
      <c r="G9" s="4">
        <f>B10+B11*B9</f>
        <v>9.0550000000000005E-2</v>
      </c>
    </row>
    <row r="10" spans="1:8" x14ac:dyDescent="0.35">
      <c r="A10" t="s">
        <v>70</v>
      </c>
      <c r="B10" s="4">
        <v>2.3800000000000002E-2</v>
      </c>
    </row>
    <row r="11" spans="1:8" x14ac:dyDescent="0.35">
      <c r="A11" t="s">
        <v>71</v>
      </c>
      <c r="B11" s="4">
        <v>7.4999999999999997E-2</v>
      </c>
    </row>
    <row r="12" spans="1:8" x14ac:dyDescent="0.35">
      <c r="A12" t="s">
        <v>72</v>
      </c>
      <c r="B12" s="5">
        <v>0.05</v>
      </c>
    </row>
    <row r="14" spans="1:8" x14ac:dyDescent="0.35">
      <c r="A14" t="s">
        <v>1</v>
      </c>
      <c r="B14">
        <v>2012</v>
      </c>
      <c r="C14">
        <v>2013</v>
      </c>
      <c r="D14">
        <v>2014</v>
      </c>
      <c r="E14">
        <v>2015</v>
      </c>
      <c r="F14">
        <v>2016</v>
      </c>
      <c r="G14">
        <v>2017</v>
      </c>
      <c r="H14">
        <v>2018</v>
      </c>
    </row>
    <row r="15" spans="1:8" x14ac:dyDescent="0.35">
      <c r="A15" t="s">
        <v>2</v>
      </c>
      <c r="B15" s="2">
        <v>17620000000</v>
      </c>
      <c r="C15" s="2">
        <v>16390000000</v>
      </c>
      <c r="D15" s="2">
        <v>15880000000</v>
      </c>
      <c r="E15" s="2">
        <v>16560000000</v>
      </c>
      <c r="F15" s="2">
        <v>19430000000</v>
      </c>
      <c r="G15">
        <f>F15*(1+G4)</f>
        <v>19989584000</v>
      </c>
      <c r="H15">
        <f>G15*(1+H4)</f>
        <v>22286786993.279999</v>
      </c>
    </row>
    <row r="16" spans="1:8" x14ac:dyDescent="0.35">
      <c r="A16" t="s">
        <v>73</v>
      </c>
      <c r="B16" s="2">
        <v>4460000000</v>
      </c>
      <c r="C16" s="2">
        <v>4680000000</v>
      </c>
      <c r="D16" s="2">
        <v>3740000000</v>
      </c>
      <c r="E16" s="2">
        <v>3750000000</v>
      </c>
      <c r="F16" s="2">
        <v>4930000000</v>
      </c>
      <c r="G16">
        <f>$B$5*G15</f>
        <v>5015386625.6000004</v>
      </c>
      <c r="H16">
        <f>$B$5*H15</f>
        <v>5591754856.6139517</v>
      </c>
    </row>
    <row r="17" spans="1:8" x14ac:dyDescent="0.35">
      <c r="A17" t="s">
        <v>74</v>
      </c>
      <c r="B17" s="2">
        <v>3900000000</v>
      </c>
      <c r="C17" s="2">
        <v>3730000000</v>
      </c>
      <c r="D17" s="2">
        <v>4040000000</v>
      </c>
      <c r="E17" s="2">
        <v>4040000000</v>
      </c>
      <c r="F17" s="2">
        <v>4410000000</v>
      </c>
      <c r="G17">
        <f>$B$6*G15</f>
        <v>4695553281.6000004</v>
      </c>
      <c r="H17">
        <f>$B$6*H15</f>
        <v>5235166264.7214718</v>
      </c>
    </row>
    <row r="18" spans="1:8" x14ac:dyDescent="0.35">
      <c r="A18" t="s">
        <v>5</v>
      </c>
      <c r="B18" s="2">
        <v>8920000000</v>
      </c>
      <c r="C18" s="2">
        <v>8670000000</v>
      </c>
      <c r="D18" s="2">
        <v>8870000000</v>
      </c>
      <c r="E18" s="2">
        <v>8870000000</v>
      </c>
      <c r="F18" s="2">
        <v>9320000000</v>
      </c>
      <c r="G18">
        <f>$B$7*G15</f>
        <v>10430564931.200001</v>
      </c>
      <c r="H18">
        <f>$B$7*H15</f>
        <v>11629245453.093504</v>
      </c>
    </row>
    <row r="19" spans="1:8" x14ac:dyDescent="0.35">
      <c r="A19" t="s">
        <v>13</v>
      </c>
      <c r="B19" s="2">
        <v>2340000000</v>
      </c>
      <c r="C19" s="2">
        <v>2890000000</v>
      </c>
      <c r="D19" s="2">
        <v>2380000000</v>
      </c>
      <c r="E19" s="2">
        <v>2080000000</v>
      </c>
      <c r="F19" s="2">
        <v>5920000000</v>
      </c>
      <c r="G19">
        <f>G15-G16-G17-G18</f>
        <v>-151920838.40000153</v>
      </c>
      <c r="H19">
        <f>H15-H16-H17-H18</f>
        <v>-169379581.1489296</v>
      </c>
    </row>
    <row r="20" spans="1:8" x14ac:dyDescent="0.35">
      <c r="A20" t="s">
        <v>16</v>
      </c>
      <c r="B20" s="2">
        <v>1960000000</v>
      </c>
      <c r="C20" s="2">
        <v>2560000000</v>
      </c>
      <c r="D20" s="2">
        <v>2000000000</v>
      </c>
      <c r="E20" s="2">
        <v>1570000000</v>
      </c>
      <c r="F20" s="2">
        <v>4460000000</v>
      </c>
      <c r="G20">
        <f>_xll.VoseOutput(,,"Net Income",1)+G19*(1-$B$12)</f>
        <v>-144324796.48000145</v>
      </c>
      <c r="H20">
        <f>_xll.VoseOutput(,,"Net Income",1)+H19*(1-$B$12)</f>
        <v>-160910602.09148312</v>
      </c>
    </row>
    <row r="21" spans="1:8" x14ac:dyDescent="0.35">
      <c r="B21" s="2"/>
      <c r="C21" s="2"/>
      <c r="D21" s="2"/>
      <c r="E21" s="2"/>
      <c r="F21" s="2"/>
    </row>
    <row r="22" spans="1:8" x14ac:dyDescent="0.35">
      <c r="G22" s="3" t="s">
        <v>75</v>
      </c>
    </row>
    <row r="23" spans="1:8" x14ac:dyDescent="0.35">
      <c r="A23" t="s">
        <v>76</v>
      </c>
      <c r="B23" s="4">
        <f>B17/B15</f>
        <v>0.2213393870601589</v>
      </c>
      <c r="C23" s="4">
        <f t="shared" ref="C23:F23" si="0">C17/C15</f>
        <v>0.22757779133618058</v>
      </c>
      <c r="D23" s="4">
        <f t="shared" si="0"/>
        <v>0.25440806045340053</v>
      </c>
      <c r="E23" s="4">
        <f t="shared" si="0"/>
        <v>0.24396135265700483</v>
      </c>
      <c r="F23" s="4">
        <f t="shared" si="0"/>
        <v>0.22696860524961399</v>
      </c>
      <c r="G23" s="6">
        <f>AVERAGE(B23:F23)</f>
        <v>0.23485103935127177</v>
      </c>
    </row>
    <row r="24" spans="1:8" x14ac:dyDescent="0.35">
      <c r="A24" t="s">
        <v>77</v>
      </c>
      <c r="B24" s="4">
        <f>B18/B15</f>
        <v>0.50624290578887632</v>
      </c>
      <c r="C24" s="4">
        <f t="shared" ref="C24:F24" si="1">C18/C15</f>
        <v>0.52898108602806593</v>
      </c>
      <c r="D24" s="4">
        <f t="shared" si="1"/>
        <v>0.55856423173803527</v>
      </c>
      <c r="E24" s="4">
        <f t="shared" si="1"/>
        <v>0.53562801932367154</v>
      </c>
      <c r="F24" s="4">
        <f t="shared" si="1"/>
        <v>0.47967061245496656</v>
      </c>
      <c r="G24" s="6">
        <f t="shared" ref="G24:G26" si="2">AVERAGE(B24:F24)</f>
        <v>0.52181737106672299</v>
      </c>
    </row>
    <row r="25" spans="1:8" x14ac:dyDescent="0.35">
      <c r="A25" t="s">
        <v>78</v>
      </c>
      <c r="B25" s="4">
        <f>B16/B15</f>
        <v>0.25312145289443816</v>
      </c>
      <c r="C25" s="4">
        <f t="shared" ref="C25:F25" si="3">C16/C15</f>
        <v>0.28553996339231241</v>
      </c>
      <c r="D25" s="4">
        <f t="shared" si="3"/>
        <v>0.23551637279596976</v>
      </c>
      <c r="E25" s="4">
        <f t="shared" si="3"/>
        <v>0.22644927536231885</v>
      </c>
      <c r="F25" s="4">
        <f t="shared" si="3"/>
        <v>0.2537313432835821</v>
      </c>
      <c r="G25" s="6">
        <f t="shared" si="2"/>
        <v>0.25087168154572426</v>
      </c>
    </row>
    <row r="26" spans="1:8" x14ac:dyDescent="0.35">
      <c r="A26" t="s">
        <v>79</v>
      </c>
      <c r="C26" s="4">
        <f>(C15-B15)/B15</f>
        <v>-6.9807037457434731E-2</v>
      </c>
      <c r="D26" s="4">
        <f t="shared" ref="D26:F26" si="4">(D15-C15)/C15</f>
        <v>-3.1116534472239169E-2</v>
      </c>
      <c r="E26" s="4">
        <f t="shared" si="4"/>
        <v>4.2821158690176324E-2</v>
      </c>
      <c r="F26" s="4">
        <f t="shared" si="4"/>
        <v>0.17330917874396135</v>
      </c>
      <c r="G26" s="6">
        <f t="shared" si="2"/>
        <v>2.8801691376115941E-2</v>
      </c>
    </row>
    <row r="28" spans="1:8" x14ac:dyDescent="0.35">
      <c r="A2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workbookViewId="0">
      <selection activeCell="F52" sqref="F52"/>
    </sheetView>
  </sheetViews>
  <sheetFormatPr defaultRowHeight="14.5" x14ac:dyDescent="0.35"/>
  <cols>
    <col min="1" max="1" width="30.90625" customWidth="1"/>
    <col min="2" max="2" width="18.1796875" customWidth="1"/>
    <col min="3" max="3" width="15.81640625" customWidth="1"/>
    <col min="4" max="4" width="13.90625" customWidth="1"/>
    <col min="5" max="5" width="14.7265625" customWidth="1"/>
    <col min="6" max="6" width="15.1796875" customWidth="1"/>
  </cols>
  <sheetData>
    <row r="1" spans="1:6" x14ac:dyDescent="0.35">
      <c r="A1" s="1" t="s">
        <v>0</v>
      </c>
    </row>
    <row r="3" spans="1:6" x14ac:dyDescent="0.35">
      <c r="A3" t="s">
        <v>1</v>
      </c>
      <c r="B3">
        <v>2012</v>
      </c>
      <c r="C3">
        <v>2013</v>
      </c>
      <c r="D3">
        <v>2014</v>
      </c>
      <c r="E3">
        <v>2015</v>
      </c>
      <c r="F3">
        <v>2016</v>
      </c>
    </row>
    <row r="5" spans="1:6" x14ac:dyDescent="0.35">
      <c r="A5" t="s">
        <v>2</v>
      </c>
      <c r="B5" s="2">
        <v>107550000000</v>
      </c>
      <c r="C5" s="2">
        <v>101090000000</v>
      </c>
      <c r="D5" s="2">
        <v>91080000000</v>
      </c>
      <c r="E5" s="2">
        <v>102530000000</v>
      </c>
      <c r="F5" s="2">
        <v>121550000000</v>
      </c>
    </row>
    <row r="6" spans="1:6" x14ac:dyDescent="0.35">
      <c r="A6" t="s">
        <v>3</v>
      </c>
      <c r="B6" s="2">
        <v>102690000000</v>
      </c>
      <c r="C6" s="2">
        <v>95780000000</v>
      </c>
      <c r="D6" s="2">
        <v>85650000000</v>
      </c>
      <c r="E6" s="2">
        <v>96560000000</v>
      </c>
      <c r="F6" s="2">
        <v>114720000000</v>
      </c>
    </row>
    <row r="7" spans="1:6" x14ac:dyDescent="0.35">
      <c r="A7" t="s">
        <v>4</v>
      </c>
      <c r="B7" s="2">
        <v>4540000000</v>
      </c>
      <c r="C7" s="2">
        <v>4920000000</v>
      </c>
      <c r="D7" s="2">
        <v>4970000000</v>
      </c>
      <c r="E7" s="2">
        <v>5520000000</v>
      </c>
      <c r="F7" s="2">
        <v>6180000000</v>
      </c>
    </row>
    <row r="9" spans="1:6" x14ac:dyDescent="0.35">
      <c r="A9" t="s">
        <v>5</v>
      </c>
      <c r="B9" s="2">
        <v>2610000000</v>
      </c>
      <c r="C9" s="2">
        <v>2790000000</v>
      </c>
      <c r="D9" s="2">
        <v>3030000000</v>
      </c>
      <c r="E9" s="2">
        <v>3240000000</v>
      </c>
      <c r="F9" s="2">
        <v>3640000000</v>
      </c>
    </row>
    <row r="10" spans="1:6" x14ac:dyDescent="0.35">
      <c r="A10" t="s">
        <v>6</v>
      </c>
      <c r="B10" s="2">
        <v>156000000</v>
      </c>
      <c r="C10" s="2">
        <v>1120000000</v>
      </c>
      <c r="D10" s="2">
        <v>33000000</v>
      </c>
      <c r="E10" s="2">
        <v>244000000</v>
      </c>
      <c r="F10" s="2">
        <v>77000000</v>
      </c>
    </row>
    <row r="11" spans="1:6" x14ac:dyDescent="0.35">
      <c r="A11" t="s">
        <v>7</v>
      </c>
      <c r="B11" s="2">
        <v>241000000</v>
      </c>
      <c r="C11" s="2">
        <v>259000000</v>
      </c>
      <c r="D11" s="2">
        <v>265000000</v>
      </c>
      <c r="E11" s="2">
        <v>254000000</v>
      </c>
      <c r="F11" s="2">
        <v>286000000</v>
      </c>
    </row>
    <row r="12" spans="1:6" x14ac:dyDescent="0.35">
      <c r="A12" t="s">
        <v>8</v>
      </c>
      <c r="B12" s="2">
        <v>84000000</v>
      </c>
      <c r="C12" s="2">
        <v>138000000</v>
      </c>
      <c r="D12" s="2">
        <v>194000000</v>
      </c>
      <c r="E12" s="2">
        <v>197000000</v>
      </c>
      <c r="F12" s="2">
        <v>355000000</v>
      </c>
    </row>
    <row r="14" spans="1:6" x14ac:dyDescent="0.35">
      <c r="A14" t="s">
        <v>9</v>
      </c>
      <c r="B14" s="2">
        <v>21000000</v>
      </c>
      <c r="C14" s="2">
        <v>2000000</v>
      </c>
      <c r="D14" s="2">
        <v>22000000</v>
      </c>
      <c r="E14" s="2">
        <v>73000000</v>
      </c>
      <c r="F14" s="2">
        <v>11000000</v>
      </c>
    </row>
    <row r="15" spans="1:6" x14ac:dyDescent="0.35">
      <c r="A15" t="s">
        <v>10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35">
      <c r="A16" t="s">
        <v>11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35">
      <c r="A17" t="s">
        <v>12</v>
      </c>
      <c r="B17" s="2">
        <v>95000000</v>
      </c>
      <c r="C17" s="2">
        <v>124000000</v>
      </c>
      <c r="D17" s="2">
        <v>133000000</v>
      </c>
      <c r="E17" s="2">
        <v>141000000</v>
      </c>
      <c r="F17" s="2">
        <v>178000000</v>
      </c>
    </row>
    <row r="19" spans="1:6" x14ac:dyDescent="0.35">
      <c r="A19" t="s">
        <v>13</v>
      </c>
      <c r="B19" s="2">
        <v>1700000000</v>
      </c>
      <c r="C19" s="2">
        <v>888000000</v>
      </c>
      <c r="D19" s="2">
        <v>1800000000</v>
      </c>
      <c r="E19" s="2">
        <v>1970000000</v>
      </c>
      <c r="F19" s="2">
        <v>2280000000</v>
      </c>
    </row>
    <row r="21" spans="1:6" x14ac:dyDescent="0.35">
      <c r="A21" t="s">
        <v>14</v>
      </c>
      <c r="B21" s="2">
        <v>628000000</v>
      </c>
      <c r="C21" s="2">
        <v>553000000</v>
      </c>
      <c r="D21" s="2">
        <v>635000000</v>
      </c>
      <c r="E21" s="2">
        <v>755000000</v>
      </c>
      <c r="F21" s="2">
        <v>845000000</v>
      </c>
    </row>
    <row r="22" spans="1:6" x14ac:dyDescent="0.35">
      <c r="A22" t="s">
        <v>15</v>
      </c>
      <c r="B22">
        <v>0</v>
      </c>
      <c r="C22">
        <v>0</v>
      </c>
      <c r="D22">
        <v>0</v>
      </c>
      <c r="E22">
        <v>0</v>
      </c>
      <c r="F22" s="2">
        <v>4000000</v>
      </c>
    </row>
    <row r="23" spans="1:6" x14ac:dyDescent="0.35">
      <c r="A23" t="s">
        <v>16</v>
      </c>
      <c r="B23" s="2">
        <v>1070000000</v>
      </c>
      <c r="C23" s="2">
        <v>335000000</v>
      </c>
      <c r="D23" s="2">
        <v>1160000000</v>
      </c>
      <c r="E23" s="2">
        <v>1210000000</v>
      </c>
      <c r="F23" s="2">
        <v>1430000000</v>
      </c>
    </row>
    <row r="25" spans="1:6" x14ac:dyDescent="0.35">
      <c r="A25" s="1" t="s">
        <v>17</v>
      </c>
    </row>
    <row r="27" spans="1:6" x14ac:dyDescent="0.35">
      <c r="A27" t="s">
        <v>18</v>
      </c>
    </row>
    <row r="28" spans="1:6" x14ac:dyDescent="0.35">
      <c r="A28" t="s">
        <v>19</v>
      </c>
      <c r="B28" s="2">
        <v>2270000000</v>
      </c>
      <c r="C28" s="2">
        <v>1900000000</v>
      </c>
      <c r="D28" s="2">
        <v>2870000000</v>
      </c>
      <c r="E28" s="2">
        <v>4620000000</v>
      </c>
      <c r="F28" s="2">
        <v>2360000000</v>
      </c>
    </row>
    <row r="29" spans="1:6" x14ac:dyDescent="0.35">
      <c r="A29" t="s">
        <v>20</v>
      </c>
      <c r="B29" s="2">
        <v>6360000000</v>
      </c>
      <c r="C29" s="2">
        <v>6300000000</v>
      </c>
      <c r="D29" s="2">
        <v>5430000000</v>
      </c>
      <c r="E29" s="2">
        <v>6580000000</v>
      </c>
      <c r="F29" s="2">
        <v>7440000000</v>
      </c>
    </row>
    <row r="30" spans="1:6" x14ac:dyDescent="0.35">
      <c r="A30" t="s">
        <v>21</v>
      </c>
      <c r="B30" s="2">
        <v>7860000000</v>
      </c>
      <c r="C30" s="2">
        <v>8370000000</v>
      </c>
      <c r="D30" s="2">
        <v>8270000000</v>
      </c>
      <c r="E30" s="2">
        <v>9210000000</v>
      </c>
      <c r="F30" s="2">
        <v>10620000000</v>
      </c>
    </row>
    <row r="31" spans="1:6" x14ac:dyDescent="0.35">
      <c r="A31" t="s">
        <v>22</v>
      </c>
      <c r="B31" s="2">
        <v>1020000000</v>
      </c>
      <c r="C31" s="2">
        <v>1190000000</v>
      </c>
      <c r="D31" s="2">
        <v>1380000000</v>
      </c>
      <c r="E31" s="2">
        <v>1350000000</v>
      </c>
      <c r="F31" s="2">
        <v>1550000000</v>
      </c>
    </row>
    <row r="33" spans="1:6" x14ac:dyDescent="0.35">
      <c r="A33" t="s">
        <v>23</v>
      </c>
      <c r="B33" s="2">
        <v>17510000000</v>
      </c>
      <c r="C33" s="2">
        <v>17770000000</v>
      </c>
      <c r="D33" s="2">
        <v>17940000000</v>
      </c>
      <c r="E33" s="2">
        <v>21750000000</v>
      </c>
      <c r="F33" s="2">
        <v>21960000000</v>
      </c>
    </row>
    <row r="35" spans="1:6" x14ac:dyDescent="0.35">
      <c r="A35" t="s">
        <v>24</v>
      </c>
      <c r="B35" s="2">
        <v>1550000000</v>
      </c>
      <c r="C35" s="2">
        <v>1490000000</v>
      </c>
      <c r="D35" s="2">
        <v>1460000000</v>
      </c>
      <c r="E35" s="2">
        <v>1510000000</v>
      </c>
      <c r="F35" s="2">
        <v>1800000000</v>
      </c>
    </row>
    <row r="36" spans="1:6" x14ac:dyDescent="0.35">
      <c r="A36" t="s">
        <v>25</v>
      </c>
      <c r="B36">
        <v>0</v>
      </c>
      <c r="C36">
        <v>0</v>
      </c>
      <c r="D36" s="2">
        <v>7000000</v>
      </c>
      <c r="E36" s="2">
        <v>102000000</v>
      </c>
      <c r="F36" s="2">
        <v>87000000</v>
      </c>
    </row>
    <row r="37" spans="1:6" x14ac:dyDescent="0.35">
      <c r="A37" t="s">
        <v>26</v>
      </c>
      <c r="B37" s="2">
        <v>4390000000</v>
      </c>
      <c r="C37" s="2">
        <v>5570000000</v>
      </c>
      <c r="D37" s="2">
        <v>5870000000</v>
      </c>
      <c r="E37" s="2">
        <v>6020000000</v>
      </c>
      <c r="F37" s="2">
        <v>9430000000</v>
      </c>
    </row>
    <row r="38" spans="1:6" x14ac:dyDescent="0.35">
      <c r="A38" t="s">
        <v>27</v>
      </c>
      <c r="B38" s="2">
        <v>717000000</v>
      </c>
      <c r="C38" s="2">
        <v>808000000</v>
      </c>
      <c r="D38" s="2">
        <v>426000000</v>
      </c>
      <c r="E38" s="2">
        <v>420000000</v>
      </c>
      <c r="F38" s="2">
        <v>482000000</v>
      </c>
    </row>
    <row r="40" spans="1:6" x14ac:dyDescent="0.35">
      <c r="A40" t="s">
        <v>28</v>
      </c>
      <c r="B40" s="2">
        <v>24260000000</v>
      </c>
      <c r="C40" s="2">
        <v>25820000000</v>
      </c>
      <c r="D40" s="2">
        <v>26030000000</v>
      </c>
      <c r="E40" s="2">
        <v>30140000000</v>
      </c>
      <c r="F40" s="2">
        <v>34120000000</v>
      </c>
    </row>
    <row r="42" spans="1:6" x14ac:dyDescent="0.35">
      <c r="A42" t="s">
        <v>29</v>
      </c>
    </row>
    <row r="44" spans="1:6" x14ac:dyDescent="0.35">
      <c r="A44" t="s">
        <v>30</v>
      </c>
      <c r="B44" s="2">
        <v>476000000</v>
      </c>
      <c r="C44" s="2">
        <v>168000000</v>
      </c>
      <c r="D44" s="2">
        <v>801000000</v>
      </c>
      <c r="E44" s="2">
        <v>281000000</v>
      </c>
      <c r="F44" s="2">
        <v>587000000</v>
      </c>
    </row>
    <row r="45" spans="1:6" x14ac:dyDescent="0.35">
      <c r="A45" t="s">
        <v>31</v>
      </c>
      <c r="B45" s="2">
        <v>11730000000</v>
      </c>
      <c r="C45" s="2">
        <v>12300000000</v>
      </c>
      <c r="D45" s="2">
        <v>12150000000</v>
      </c>
      <c r="E45" s="2">
        <v>14370000000</v>
      </c>
      <c r="F45" s="2">
        <v>17310000000</v>
      </c>
    </row>
    <row r="46" spans="1:6" x14ac:dyDescent="0.35">
      <c r="A46" t="s">
        <v>32</v>
      </c>
      <c r="B46" s="2">
        <v>858000000</v>
      </c>
      <c r="C46" s="2">
        <v>908000000</v>
      </c>
      <c r="D46" s="2">
        <v>918000000</v>
      </c>
      <c r="E46" s="2">
        <v>1070000000</v>
      </c>
      <c r="F46">
        <v>0</v>
      </c>
    </row>
    <row r="47" spans="1:6" x14ac:dyDescent="0.35">
      <c r="A47" t="s">
        <v>33</v>
      </c>
      <c r="B47" s="2">
        <v>1110000000</v>
      </c>
      <c r="C47" s="2">
        <v>1220000000</v>
      </c>
      <c r="D47" s="2">
        <v>1250000000</v>
      </c>
      <c r="E47" s="2">
        <v>1530000000</v>
      </c>
      <c r="F47" s="2">
        <v>1810000000</v>
      </c>
    </row>
    <row r="49" spans="1:6" x14ac:dyDescent="0.35">
      <c r="A49" t="s">
        <v>34</v>
      </c>
      <c r="B49" s="2">
        <v>14170000000</v>
      </c>
      <c r="C49" s="2">
        <v>14590000000</v>
      </c>
      <c r="D49" s="2">
        <v>15120000000</v>
      </c>
      <c r="E49" s="2">
        <v>17240000000</v>
      </c>
      <c r="F49" s="2">
        <v>19700000000</v>
      </c>
    </row>
    <row r="51" spans="1:6" x14ac:dyDescent="0.35">
      <c r="A51" t="s">
        <v>35</v>
      </c>
      <c r="B51" s="2">
        <v>2420000000</v>
      </c>
      <c r="C51" s="2">
        <v>3690000000</v>
      </c>
      <c r="D51" s="2">
        <v>3170000000</v>
      </c>
      <c r="E51" s="2">
        <v>5210000000</v>
      </c>
      <c r="F51" s="2">
        <v>4950000000</v>
      </c>
    </row>
    <row r="52" spans="1:6" x14ac:dyDescent="0.35">
      <c r="A52" t="s">
        <v>36</v>
      </c>
      <c r="B52">
        <v>0</v>
      </c>
      <c r="C52">
        <v>0</v>
      </c>
      <c r="D52">
        <v>0</v>
      </c>
      <c r="E52">
        <v>0</v>
      </c>
      <c r="F52" s="2">
        <v>527000000</v>
      </c>
    </row>
    <row r="53" spans="1:6" x14ac:dyDescent="0.35">
      <c r="A53" t="s">
        <v>37</v>
      </c>
      <c r="B53" s="2">
        <v>151000000</v>
      </c>
      <c r="C53" s="2">
        <v>235000000</v>
      </c>
      <c r="D53" s="2">
        <v>309000000</v>
      </c>
      <c r="E53" s="2">
        <v>311000000</v>
      </c>
      <c r="F53" s="2">
        <v>1660000000</v>
      </c>
    </row>
    <row r="54" spans="1:6" x14ac:dyDescent="0.35">
      <c r="A54" t="s">
        <v>38</v>
      </c>
      <c r="B54" s="2">
        <v>1270000000</v>
      </c>
      <c r="C54" s="2">
        <v>1320000000</v>
      </c>
      <c r="D54" s="2">
        <v>1020000000</v>
      </c>
      <c r="E54" s="2">
        <v>1100000000</v>
      </c>
      <c r="F54" s="2">
        <v>556000000</v>
      </c>
    </row>
    <row r="56" spans="1:6" x14ac:dyDescent="0.35">
      <c r="A56" t="s">
        <v>39</v>
      </c>
      <c r="B56" s="2">
        <v>18020000000</v>
      </c>
      <c r="C56" s="2">
        <v>19840000000</v>
      </c>
      <c r="D56" s="2">
        <v>19630000000</v>
      </c>
      <c r="E56" s="2">
        <v>23890000000</v>
      </c>
      <c r="F56" s="2">
        <v>27430000000</v>
      </c>
    </row>
    <row r="58" spans="1:6" x14ac:dyDescent="0.35">
      <c r="A58" t="s">
        <v>40</v>
      </c>
      <c r="B58" s="2">
        <v>6240000000</v>
      </c>
      <c r="C58" s="2">
        <v>5980000000</v>
      </c>
      <c r="D58" s="2">
        <v>6400000000</v>
      </c>
      <c r="E58" s="2">
        <v>6260000000</v>
      </c>
      <c r="F58" s="2">
        <v>6550000000</v>
      </c>
    </row>
    <row r="60" spans="1:6" x14ac:dyDescent="0.35">
      <c r="A60" t="s">
        <v>41</v>
      </c>
      <c r="B60" s="2">
        <v>6240000000</v>
      </c>
      <c r="C60" s="2">
        <v>5980000000</v>
      </c>
      <c r="D60" s="2">
        <v>6400000000</v>
      </c>
      <c r="E60" s="2">
        <v>6260000000</v>
      </c>
      <c r="F60" s="2">
        <v>6550000000</v>
      </c>
    </row>
    <row r="61" spans="1:6" x14ac:dyDescent="0.35">
      <c r="A61" t="s">
        <v>42</v>
      </c>
      <c r="B61">
        <v>0</v>
      </c>
      <c r="C61">
        <v>0</v>
      </c>
      <c r="D61">
        <v>0</v>
      </c>
      <c r="E61">
        <v>0</v>
      </c>
      <c r="F61" s="2">
        <v>134000000</v>
      </c>
    </row>
    <row r="62" spans="1:6" x14ac:dyDescent="0.35">
      <c r="A62" t="s">
        <v>43</v>
      </c>
      <c r="B62" s="2">
        <v>6240000000</v>
      </c>
      <c r="C62" s="2">
        <v>5980000000</v>
      </c>
      <c r="D62" s="2">
        <v>6400000000</v>
      </c>
      <c r="E62" s="2">
        <v>6260000000</v>
      </c>
      <c r="F62" s="2">
        <v>6690000000</v>
      </c>
    </row>
    <row r="64" spans="1:6" x14ac:dyDescent="0.35">
      <c r="A64" t="s">
        <v>44</v>
      </c>
      <c r="B64" s="2">
        <v>24260000000</v>
      </c>
      <c r="C64" s="2">
        <v>25820000000</v>
      </c>
      <c r="D64" s="2">
        <v>26030000000</v>
      </c>
      <c r="E64" s="2">
        <v>30140000000</v>
      </c>
      <c r="F64" s="2">
        <v>34120000000</v>
      </c>
    </row>
    <row r="67" spans="1:6" x14ac:dyDescent="0.35">
      <c r="A67" s="1" t="s">
        <v>45</v>
      </c>
    </row>
    <row r="69" spans="1:6" x14ac:dyDescent="0.35">
      <c r="A69" t="s">
        <v>46</v>
      </c>
      <c r="B69" s="2">
        <v>1070000000</v>
      </c>
      <c r="C69" s="2">
        <v>334000000</v>
      </c>
      <c r="D69" s="2">
        <v>1170000000</v>
      </c>
      <c r="E69" s="2">
        <v>1220000000</v>
      </c>
      <c r="F69" s="2">
        <v>1420000000</v>
      </c>
    </row>
    <row r="70" spans="1:6" x14ac:dyDescent="0.35">
      <c r="A70" t="s">
        <v>47</v>
      </c>
      <c r="B70" s="2">
        <v>325000000</v>
      </c>
      <c r="C70" s="2">
        <v>397000000</v>
      </c>
      <c r="D70" s="2">
        <v>459000000</v>
      </c>
      <c r="E70" s="2">
        <v>451000000</v>
      </c>
      <c r="F70" s="2">
        <v>641000000</v>
      </c>
    </row>
    <row r="72" spans="1:6" x14ac:dyDescent="0.35">
      <c r="A72" t="s">
        <v>48</v>
      </c>
      <c r="B72" s="2">
        <v>158000000</v>
      </c>
      <c r="C72" s="2">
        <v>21000000</v>
      </c>
      <c r="D72" s="2">
        <v>26000000</v>
      </c>
      <c r="E72" s="2">
        <v>219000000</v>
      </c>
      <c r="F72" s="2">
        <v>87000000</v>
      </c>
    </row>
    <row r="74" spans="1:6" x14ac:dyDescent="0.35">
      <c r="A74" t="s">
        <v>49</v>
      </c>
      <c r="B74" s="2">
        <v>58000000</v>
      </c>
      <c r="C74" s="2">
        <v>984000000</v>
      </c>
      <c r="D74" s="2">
        <v>118000000</v>
      </c>
      <c r="E74" s="2">
        <v>203000000</v>
      </c>
      <c r="F74" s="2">
        <v>197000000</v>
      </c>
    </row>
    <row r="75" spans="1:6" x14ac:dyDescent="0.35">
      <c r="A75" t="s">
        <v>50</v>
      </c>
      <c r="B75" s="2">
        <v>1610000000</v>
      </c>
      <c r="C75" s="2">
        <v>1740000000</v>
      </c>
      <c r="D75" s="2">
        <v>1770000000</v>
      </c>
      <c r="E75" s="2">
        <v>2090000000</v>
      </c>
      <c r="F75" s="2">
        <v>2350000000</v>
      </c>
    </row>
    <row r="77" spans="1:6" x14ac:dyDescent="0.35">
      <c r="A77" t="s">
        <v>51</v>
      </c>
      <c r="B77" s="2">
        <v>-434000000</v>
      </c>
      <c r="C77" s="2">
        <v>-9000000</v>
      </c>
      <c r="D77" s="2">
        <v>755000000</v>
      </c>
      <c r="E77" s="2">
        <v>452000000</v>
      </c>
      <c r="F77" s="2">
        <v>623000000</v>
      </c>
    </row>
    <row r="79" spans="1:6" x14ac:dyDescent="0.35">
      <c r="A79" t="s">
        <v>52</v>
      </c>
      <c r="B79" s="2">
        <v>1180000000</v>
      </c>
      <c r="C79" s="2">
        <v>1730000000</v>
      </c>
      <c r="D79" s="2">
        <v>2520000000</v>
      </c>
      <c r="E79" s="2">
        <v>2540000000</v>
      </c>
      <c r="F79" s="2">
        <v>2970000000</v>
      </c>
    </row>
    <row r="81" spans="1:6" x14ac:dyDescent="0.35">
      <c r="A81" t="s">
        <v>53</v>
      </c>
      <c r="B81" s="2">
        <v>-263000000</v>
      </c>
      <c r="C81" s="2">
        <v>-195000000</v>
      </c>
      <c r="D81" s="2">
        <v>-249000000</v>
      </c>
      <c r="E81" s="2">
        <v>-300000000</v>
      </c>
      <c r="F81" s="2">
        <v>-465000000</v>
      </c>
    </row>
    <row r="84" spans="1:6" x14ac:dyDescent="0.35">
      <c r="A84" t="s">
        <v>54</v>
      </c>
      <c r="B84" s="2">
        <v>-174000000</v>
      </c>
      <c r="C84" s="2">
        <v>-2240000000</v>
      </c>
      <c r="D84" s="2">
        <v>-519000000</v>
      </c>
      <c r="E84" s="2">
        <v>-503000000</v>
      </c>
      <c r="F84" s="2">
        <v>-3620000000</v>
      </c>
    </row>
    <row r="85" spans="1:6" x14ac:dyDescent="0.35">
      <c r="A85" t="s">
        <v>55</v>
      </c>
      <c r="B85" s="2">
        <v>3000000</v>
      </c>
      <c r="C85">
        <v>0</v>
      </c>
      <c r="D85">
        <v>0</v>
      </c>
      <c r="E85" s="2">
        <v>53000000</v>
      </c>
      <c r="F85">
        <v>0</v>
      </c>
    </row>
    <row r="86" spans="1:6" x14ac:dyDescent="0.35">
      <c r="A86" t="s">
        <v>56</v>
      </c>
      <c r="B86" s="2">
        <v>57000000</v>
      </c>
      <c r="C86" s="2">
        <v>59000000</v>
      </c>
      <c r="D86" s="2">
        <v>-82000000</v>
      </c>
      <c r="E86" s="2">
        <v>-99000000</v>
      </c>
      <c r="F86" s="2">
        <v>-14000000</v>
      </c>
    </row>
    <row r="88" spans="1:6" x14ac:dyDescent="0.35">
      <c r="A88" t="s">
        <v>57</v>
      </c>
      <c r="B88" s="2">
        <v>-300000000</v>
      </c>
      <c r="C88" s="2">
        <v>-353000000</v>
      </c>
      <c r="D88" s="2">
        <v>-415000000</v>
      </c>
      <c r="E88" s="2">
        <v>-460000000</v>
      </c>
      <c r="F88" s="2">
        <v>-512000000</v>
      </c>
    </row>
    <row r="90" spans="1:6" x14ac:dyDescent="0.35">
      <c r="A90" t="s">
        <v>58</v>
      </c>
      <c r="B90" s="2">
        <v>-408000000</v>
      </c>
      <c r="C90" s="2">
        <v>-329000000</v>
      </c>
      <c r="D90" s="2">
        <v>-446000000</v>
      </c>
      <c r="E90" s="2">
        <v>-964000000</v>
      </c>
      <c r="F90" s="2">
        <v>-645000000</v>
      </c>
    </row>
    <row r="92" spans="1:6" x14ac:dyDescent="0.35">
      <c r="A92" t="s">
        <v>59</v>
      </c>
      <c r="B92" s="2">
        <v>258000000</v>
      </c>
      <c r="C92" s="2">
        <v>980000000</v>
      </c>
      <c r="D92" s="2">
        <v>112000000</v>
      </c>
      <c r="E92" s="2">
        <v>1440000000</v>
      </c>
      <c r="F92" s="2">
        <v>20000000</v>
      </c>
    </row>
    <row r="94" spans="1:6" x14ac:dyDescent="0.35">
      <c r="A94" t="s">
        <v>49</v>
      </c>
      <c r="B94" s="2">
        <v>-4000000</v>
      </c>
      <c r="C94" s="2">
        <v>-23000000</v>
      </c>
      <c r="D94" s="2">
        <v>39000000</v>
      </c>
      <c r="E94" s="2">
        <v>45000000</v>
      </c>
      <c r="F94" s="2">
        <v>8000000</v>
      </c>
    </row>
    <row r="96" spans="1:6" x14ac:dyDescent="0.35">
      <c r="A96" t="s">
        <v>60</v>
      </c>
      <c r="B96" s="2">
        <v>-454000000</v>
      </c>
      <c r="C96" s="2">
        <v>275000000</v>
      </c>
      <c r="D96" s="2">
        <v>-710000000</v>
      </c>
      <c r="E96" s="2">
        <v>60000000</v>
      </c>
      <c r="F96" s="2">
        <v>-1130000000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B1" workbookViewId="0">
      <selection activeCell="H22" sqref="H22"/>
    </sheetView>
  </sheetViews>
  <sheetFormatPr defaultRowHeight="14.5" x14ac:dyDescent="0.35"/>
  <cols>
    <col min="1" max="1" width="36.1796875" customWidth="1"/>
    <col min="2" max="2" width="17.1796875" customWidth="1"/>
    <col min="3" max="3" width="21.36328125" customWidth="1"/>
    <col min="4" max="4" width="19.08984375" customWidth="1"/>
    <col min="5" max="5" width="15.6328125" customWidth="1"/>
    <col min="6" max="6" width="14.54296875" customWidth="1"/>
    <col min="7" max="7" width="16.26953125" customWidth="1"/>
    <col min="8" max="8" width="15.90625" customWidth="1"/>
  </cols>
  <sheetData>
    <row r="1" spans="1:8" x14ac:dyDescent="0.35">
      <c r="A1" s="3" t="s">
        <v>61</v>
      </c>
    </row>
    <row r="3" spans="1:8" x14ac:dyDescent="0.35">
      <c r="A3" s="3" t="s">
        <v>62</v>
      </c>
    </row>
    <row r="4" spans="1:8" x14ac:dyDescent="0.35">
      <c r="A4" t="s">
        <v>63</v>
      </c>
      <c r="B4" s="4">
        <f>G26</f>
        <v>3.8033644660228412E-2</v>
      </c>
      <c r="G4" s="4">
        <f>B4</f>
        <v>3.8033644660228412E-2</v>
      </c>
      <c r="H4" s="4">
        <f>G4-($B$4-$B$9)/10</f>
        <v>0.12323028019420557</v>
      </c>
    </row>
    <row r="5" spans="1:8" x14ac:dyDescent="0.35">
      <c r="A5" t="s">
        <v>64</v>
      </c>
      <c r="B5" s="4">
        <f>G25</f>
        <v>0.94995734278935018</v>
      </c>
      <c r="G5" s="4"/>
    </row>
    <row r="6" spans="1:8" x14ac:dyDescent="0.35">
      <c r="A6" t="s">
        <v>65</v>
      </c>
      <c r="B6" s="4">
        <f>G23</f>
        <v>0</v>
      </c>
    </row>
    <row r="7" spans="1:8" x14ac:dyDescent="0.35">
      <c r="A7" t="s">
        <v>66</v>
      </c>
      <c r="B7" s="4">
        <f>G24</f>
        <v>2.933628797947186E-2</v>
      </c>
    </row>
    <row r="8" spans="1:8" x14ac:dyDescent="0.35">
      <c r="A8" t="s">
        <v>67</v>
      </c>
      <c r="B8" s="4">
        <v>0.03</v>
      </c>
    </row>
    <row r="9" spans="1:8" x14ac:dyDescent="0.35">
      <c r="A9" t="s">
        <v>68</v>
      </c>
      <c r="B9">
        <v>0.89</v>
      </c>
      <c r="F9" t="s">
        <v>69</v>
      </c>
      <c r="G9" s="4">
        <f>B10+B11*B9</f>
        <v>9.0550000000000005E-2</v>
      </c>
    </row>
    <row r="10" spans="1:8" x14ac:dyDescent="0.35">
      <c r="A10" t="s">
        <v>70</v>
      </c>
      <c r="B10" s="4">
        <v>2.3800000000000002E-2</v>
      </c>
    </row>
    <row r="11" spans="1:8" x14ac:dyDescent="0.35">
      <c r="A11" t="s">
        <v>71</v>
      </c>
      <c r="B11" s="4">
        <v>7.4999999999999997E-2</v>
      </c>
    </row>
    <row r="12" spans="1:8" x14ac:dyDescent="0.35">
      <c r="A12" t="s">
        <v>72</v>
      </c>
      <c r="B12" s="5">
        <v>0.05</v>
      </c>
    </row>
    <row r="14" spans="1:8" x14ac:dyDescent="0.35">
      <c r="A14" t="s">
        <v>1</v>
      </c>
      <c r="B14">
        <v>2012</v>
      </c>
      <c r="C14">
        <v>2013</v>
      </c>
      <c r="D14">
        <v>2014</v>
      </c>
      <c r="E14">
        <v>2015</v>
      </c>
      <c r="F14">
        <v>2016</v>
      </c>
      <c r="G14">
        <v>2017</v>
      </c>
      <c r="H14">
        <v>2018</v>
      </c>
    </row>
    <row r="15" spans="1:8" x14ac:dyDescent="0.35">
      <c r="A15" t="s">
        <v>2</v>
      </c>
      <c r="B15" s="2">
        <v>107550000000</v>
      </c>
      <c r="C15" s="2">
        <v>101090000000</v>
      </c>
      <c r="D15" s="2">
        <v>91080000000</v>
      </c>
      <c r="E15" s="2">
        <v>102530000000</v>
      </c>
      <c r="F15" s="2">
        <v>121550000000</v>
      </c>
      <c r="G15" s="7">
        <f>F15*(1+G4)</f>
        <v>126172989508.45078</v>
      </c>
      <c r="H15" s="7">
        <f>G15*(1+H4)</f>
        <v>141721322358.51773</v>
      </c>
    </row>
    <row r="16" spans="1:8" x14ac:dyDescent="0.35">
      <c r="A16" t="s">
        <v>73</v>
      </c>
      <c r="B16" s="2">
        <v>103010000000</v>
      </c>
      <c r="C16" s="2">
        <v>96170000000</v>
      </c>
      <c r="D16" s="2">
        <v>86110000000</v>
      </c>
      <c r="E16" s="2">
        <v>97010000000</v>
      </c>
      <c r="F16" s="2">
        <v>115360000000</v>
      </c>
      <c r="G16" s="7">
        <f>$B$5*G15</f>
        <v>119858957845.23645</v>
      </c>
      <c r="H16" s="7">
        <f>$B$5*H15</f>
        <v>134629210804.29042</v>
      </c>
    </row>
    <row r="17" spans="1:8" x14ac:dyDescent="0.35">
      <c r="A17" t="s">
        <v>74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>
        <f>$B$6*G15</f>
        <v>0</v>
      </c>
      <c r="H17">
        <f>$B$6*H15</f>
        <v>0</v>
      </c>
    </row>
    <row r="18" spans="1:8" x14ac:dyDescent="0.35">
      <c r="A18" t="s">
        <v>5</v>
      </c>
      <c r="B18" s="2">
        <v>2610000000</v>
      </c>
      <c r="C18" s="2">
        <v>2790000000</v>
      </c>
      <c r="D18" s="2">
        <v>3030000000</v>
      </c>
      <c r="E18" s="2">
        <v>3240000000</v>
      </c>
      <c r="F18" s="2">
        <v>3640000000</v>
      </c>
      <c r="G18" s="7">
        <f>$B$7*G15</f>
        <v>3701447155.4507937</v>
      </c>
      <c r="H18" s="7">
        <f>$B$7*H15</f>
        <v>4157577525.5410404</v>
      </c>
    </row>
    <row r="19" spans="1:8" x14ac:dyDescent="0.35">
      <c r="A19" t="s">
        <v>13</v>
      </c>
      <c r="B19" s="2">
        <v>1700000000</v>
      </c>
      <c r="C19" s="2">
        <v>888000000</v>
      </c>
      <c r="D19" s="2">
        <v>1800000000</v>
      </c>
      <c r="E19" s="2">
        <v>1970000000</v>
      </c>
      <c r="F19" s="2">
        <v>2280000000</v>
      </c>
      <c r="G19" s="7">
        <f>G15-G16-G17-G18</f>
        <v>2612584507.7635312</v>
      </c>
      <c r="H19" s="7">
        <f>H15-H16-H17-H18</f>
        <v>2934534028.6862698</v>
      </c>
    </row>
    <row r="20" spans="1:8" x14ac:dyDescent="0.35">
      <c r="A20" t="s">
        <v>16</v>
      </c>
      <c r="B20" s="2">
        <v>1070000000</v>
      </c>
      <c r="C20" s="2">
        <v>335000000</v>
      </c>
      <c r="D20" s="2">
        <v>1160000000</v>
      </c>
      <c r="E20" s="2">
        <v>1210000000</v>
      </c>
      <c r="F20" s="2">
        <v>1430000000</v>
      </c>
      <c r="G20">
        <f>_xll.VoseOutput(,,"Net Income",1)+G19*(1-$B$12)</f>
        <v>2481955282.3753548</v>
      </c>
      <c r="H20">
        <f>_xll.VoseOutput(,,"Net Income",1)+H19*(1-$B$12)</f>
        <v>2787807327.251956</v>
      </c>
    </row>
    <row r="21" spans="1:8" x14ac:dyDescent="0.35">
      <c r="B21" s="2"/>
      <c r="C21" s="2"/>
      <c r="D21" s="2"/>
      <c r="E21" s="2"/>
      <c r="F21" s="2"/>
    </row>
    <row r="22" spans="1:8" x14ac:dyDescent="0.35">
      <c r="G22" s="3" t="s">
        <v>75</v>
      </c>
    </row>
    <row r="23" spans="1:8" x14ac:dyDescent="0.35">
      <c r="A23" t="s">
        <v>76</v>
      </c>
      <c r="B23" s="4">
        <f>B17/B15</f>
        <v>0</v>
      </c>
      <c r="C23" s="4">
        <f t="shared" ref="C23:F23" si="0">C17/C15</f>
        <v>0</v>
      </c>
      <c r="D23" s="4">
        <f t="shared" si="0"/>
        <v>0</v>
      </c>
      <c r="E23" s="4">
        <f t="shared" si="0"/>
        <v>0</v>
      </c>
      <c r="F23" s="4">
        <f t="shared" si="0"/>
        <v>0</v>
      </c>
      <c r="G23" s="6">
        <f>AVERAGE(B23:F23)</f>
        <v>0</v>
      </c>
    </row>
    <row r="24" spans="1:8" x14ac:dyDescent="0.35">
      <c r="A24" t="s">
        <v>77</v>
      </c>
      <c r="B24" s="4">
        <f>B18/B15</f>
        <v>2.4267782426778243E-2</v>
      </c>
      <c r="C24" s="4">
        <f t="shared" ref="C24:F24" si="1">C18/C15</f>
        <v>2.7599169057275694E-2</v>
      </c>
      <c r="D24" s="4">
        <f t="shared" si="1"/>
        <v>3.3267457180500656E-2</v>
      </c>
      <c r="E24" s="4">
        <f t="shared" si="1"/>
        <v>3.1600507168633572E-2</v>
      </c>
      <c r="F24" s="4">
        <f t="shared" si="1"/>
        <v>2.9946524064171122E-2</v>
      </c>
      <c r="G24" s="6">
        <f t="shared" ref="G24:G26" si="2">AVERAGE(B24:F24)</f>
        <v>2.933628797947186E-2</v>
      </c>
    </row>
    <row r="25" spans="1:8" x14ac:dyDescent="0.35">
      <c r="A25" t="s">
        <v>78</v>
      </c>
      <c r="B25" s="4">
        <f>B16/B15</f>
        <v>0.95778707577870759</v>
      </c>
      <c r="C25" s="4">
        <f t="shared" ref="C25:F25" si="3">C16/C15</f>
        <v>0.95133049757641708</v>
      </c>
      <c r="D25" s="4">
        <f t="shared" si="3"/>
        <v>0.94543258673693453</v>
      </c>
      <c r="E25" s="4">
        <f t="shared" si="3"/>
        <v>0.9461620988978835</v>
      </c>
      <c r="F25" s="4">
        <f t="shared" si="3"/>
        <v>0.94907445495680787</v>
      </c>
      <c r="G25" s="6">
        <f t="shared" si="2"/>
        <v>0.94995734278935018</v>
      </c>
    </row>
    <row r="26" spans="1:8" x14ac:dyDescent="0.35">
      <c r="A26" t="s">
        <v>79</v>
      </c>
      <c r="C26" s="4">
        <f>(C15-B15)/B15</f>
        <v>-6.0065086006508603E-2</v>
      </c>
      <c r="D26" s="4">
        <f t="shared" ref="D26:F26" si="4">(D15-C15)/C15</f>
        <v>-9.9020674646354737E-2</v>
      </c>
      <c r="E26" s="4">
        <f t="shared" si="4"/>
        <v>0.12571365832235398</v>
      </c>
      <c r="F26" s="4">
        <f t="shared" si="4"/>
        <v>0.185506680971423</v>
      </c>
      <c r="G26" s="6">
        <f t="shared" si="2"/>
        <v>3.8033644660228412E-2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opLeftCell="B1" workbookViewId="0">
      <selection activeCell="B23" sqref="B23:F23"/>
    </sheetView>
  </sheetViews>
  <sheetFormatPr defaultRowHeight="14.5" x14ac:dyDescent="0.35"/>
  <cols>
    <col min="1" max="1" width="29.6328125" customWidth="1"/>
    <col min="2" max="2" width="23.453125" customWidth="1"/>
    <col min="3" max="3" width="22.26953125" customWidth="1"/>
    <col min="4" max="4" width="24.54296875" customWidth="1"/>
    <col min="5" max="5" width="17.1796875" customWidth="1"/>
    <col min="6" max="6" width="18.453125" customWidth="1"/>
  </cols>
  <sheetData>
    <row r="1" spans="1:6" x14ac:dyDescent="0.35">
      <c r="A1" s="1" t="s">
        <v>0</v>
      </c>
    </row>
    <row r="3" spans="1:6" x14ac:dyDescent="0.35">
      <c r="A3" t="s">
        <v>1</v>
      </c>
      <c r="B3">
        <v>2012</v>
      </c>
      <c r="C3">
        <v>2013</v>
      </c>
      <c r="D3">
        <v>2014</v>
      </c>
      <c r="E3">
        <v>2015</v>
      </c>
      <c r="F3">
        <v>2016</v>
      </c>
    </row>
    <row r="5" spans="1:6" x14ac:dyDescent="0.35">
      <c r="A5" t="s">
        <v>2</v>
      </c>
      <c r="B5" s="2">
        <v>6860000000</v>
      </c>
      <c r="C5" s="2">
        <v>6780000000</v>
      </c>
      <c r="D5" s="2">
        <v>6980000000</v>
      </c>
      <c r="E5" s="2">
        <v>4040000000</v>
      </c>
      <c r="F5" s="2">
        <v>4200000000</v>
      </c>
    </row>
    <row r="6" spans="1:6" x14ac:dyDescent="0.35">
      <c r="A6" t="s">
        <v>3</v>
      </c>
      <c r="B6" s="2">
        <v>2950000000</v>
      </c>
      <c r="C6" s="2">
        <v>2860000000</v>
      </c>
      <c r="D6" s="2">
        <v>2950000000</v>
      </c>
      <c r="E6" s="2">
        <v>1760000000</v>
      </c>
      <c r="F6" s="2">
        <v>1760000000</v>
      </c>
    </row>
    <row r="7" spans="1:6" x14ac:dyDescent="0.35">
      <c r="A7" t="s">
        <v>4</v>
      </c>
      <c r="B7" s="2">
        <v>3610000000</v>
      </c>
      <c r="C7" s="2">
        <v>3540000000</v>
      </c>
      <c r="D7" s="2">
        <v>3640000000</v>
      </c>
      <c r="E7" s="2">
        <v>2020000000</v>
      </c>
      <c r="F7" s="2">
        <v>2200000000</v>
      </c>
    </row>
    <row r="9" spans="1:6" x14ac:dyDescent="0.35">
      <c r="A9" t="s">
        <v>5</v>
      </c>
      <c r="B9" s="2">
        <v>2470000000</v>
      </c>
      <c r="C9" s="2">
        <v>2540000000</v>
      </c>
      <c r="D9" s="2">
        <v>2750000000</v>
      </c>
      <c r="E9" s="2">
        <v>1500000000</v>
      </c>
      <c r="F9" s="2">
        <v>1470000000</v>
      </c>
    </row>
    <row r="10" spans="1:6" x14ac:dyDescent="0.35">
      <c r="A10" t="s">
        <v>6</v>
      </c>
      <c r="B10" s="2">
        <v>68000000</v>
      </c>
      <c r="C10" s="2">
        <v>62000000</v>
      </c>
      <c r="D10" s="2">
        <v>87000000</v>
      </c>
      <c r="E10" s="2">
        <v>50000000</v>
      </c>
      <c r="F10" s="2">
        <v>117000000</v>
      </c>
    </row>
    <row r="11" spans="1:6" x14ac:dyDescent="0.35">
      <c r="A11" t="s">
        <v>7</v>
      </c>
      <c r="B11" s="2">
        <v>171000000</v>
      </c>
      <c r="C11" s="2">
        <v>181000000</v>
      </c>
      <c r="D11" s="2">
        <v>194000000</v>
      </c>
      <c r="E11" s="2">
        <v>98000000</v>
      </c>
      <c r="F11" s="2">
        <v>95000000</v>
      </c>
    </row>
    <row r="12" spans="1:6" x14ac:dyDescent="0.35">
      <c r="A12" t="s">
        <v>8</v>
      </c>
      <c r="B12" s="2">
        <v>130000000</v>
      </c>
      <c r="C12" s="2">
        <v>199000000</v>
      </c>
      <c r="D12" s="2">
        <v>197000000</v>
      </c>
      <c r="E12" s="2">
        <v>156000000</v>
      </c>
      <c r="F12" s="2">
        <v>151000000</v>
      </c>
    </row>
    <row r="14" spans="1:6" x14ac:dyDescent="0.35">
      <c r="A14" t="s">
        <v>9</v>
      </c>
      <c r="B14" s="2">
        <v>64000000</v>
      </c>
      <c r="C14" s="2">
        <v>15000000</v>
      </c>
      <c r="D14" s="2">
        <v>48000000</v>
      </c>
      <c r="E14" s="2">
        <v>50000000</v>
      </c>
      <c r="F14" s="2">
        <v>13000000</v>
      </c>
    </row>
    <row r="15" spans="1:6" x14ac:dyDescent="0.35">
      <c r="A15" t="s">
        <v>10</v>
      </c>
      <c r="B15" s="2">
        <v>9000000</v>
      </c>
      <c r="C15" s="2">
        <v>7000000</v>
      </c>
      <c r="D15" s="2">
        <v>9000000</v>
      </c>
      <c r="E15" s="2">
        <v>7000000</v>
      </c>
      <c r="F15" s="2">
        <v>11000000</v>
      </c>
    </row>
    <row r="16" spans="1:6" x14ac:dyDescent="0.35">
      <c r="A16" t="s">
        <v>11</v>
      </c>
      <c r="B16">
        <v>0</v>
      </c>
      <c r="C16">
        <v>0</v>
      </c>
      <c r="D16">
        <v>0</v>
      </c>
      <c r="E16" s="2">
        <v>9000000</v>
      </c>
      <c r="F16">
        <v>0</v>
      </c>
    </row>
    <row r="17" spans="1:6" x14ac:dyDescent="0.35">
      <c r="A17" t="s">
        <v>12</v>
      </c>
      <c r="B17" s="2">
        <v>104000000</v>
      </c>
      <c r="C17" s="2">
        <v>107000000</v>
      </c>
      <c r="D17" s="2">
        <v>113000000</v>
      </c>
      <c r="E17" s="2">
        <v>66000000</v>
      </c>
      <c r="F17" s="2">
        <v>72000000</v>
      </c>
    </row>
    <row r="19" spans="1:6" x14ac:dyDescent="0.35">
      <c r="A19" t="s">
        <v>13</v>
      </c>
      <c r="B19" s="2">
        <v>1040000000</v>
      </c>
      <c r="C19" s="2">
        <v>859000000</v>
      </c>
      <c r="D19" s="2">
        <v>646000000</v>
      </c>
      <c r="E19" s="2">
        <v>480000000</v>
      </c>
      <c r="F19" s="2">
        <v>544000000</v>
      </c>
    </row>
    <row r="21" spans="1:6" x14ac:dyDescent="0.35">
      <c r="A21" t="s">
        <v>14</v>
      </c>
      <c r="B21" s="2">
        <v>110000000</v>
      </c>
      <c r="C21" s="2">
        <v>135000000</v>
      </c>
      <c r="D21" s="2">
        <v>142000000</v>
      </c>
      <c r="E21" s="2">
        <v>42000000</v>
      </c>
      <c r="F21" s="2">
        <v>82000000</v>
      </c>
    </row>
    <row r="22" spans="1:6" x14ac:dyDescent="0.35">
      <c r="A22" t="s">
        <v>15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35">
      <c r="A23" t="s">
        <v>16</v>
      </c>
      <c r="B23" s="2">
        <v>1150000000</v>
      </c>
      <c r="C23" s="2">
        <v>724000000</v>
      </c>
      <c r="D23" s="2">
        <v>504000000</v>
      </c>
      <c r="E23" s="2">
        <v>438000000</v>
      </c>
      <c r="F23" s="2">
        <v>462000000</v>
      </c>
    </row>
    <row r="25" spans="1:6" x14ac:dyDescent="0.35">
      <c r="A25" s="1" t="s">
        <v>17</v>
      </c>
    </row>
    <row r="27" spans="1:6" x14ac:dyDescent="0.35">
      <c r="A27" t="s">
        <v>18</v>
      </c>
    </row>
    <row r="28" spans="1:6" x14ac:dyDescent="0.35">
      <c r="A28" t="s">
        <v>19</v>
      </c>
      <c r="B28" s="2">
        <v>2350000000</v>
      </c>
      <c r="C28" s="2">
        <v>2680000000</v>
      </c>
      <c r="D28" s="2">
        <v>3030000000</v>
      </c>
      <c r="E28" s="2">
        <v>2250000000</v>
      </c>
      <c r="F28" s="2">
        <v>2290000000</v>
      </c>
    </row>
    <row r="29" spans="1:6" x14ac:dyDescent="0.35">
      <c r="A29" t="s">
        <v>20</v>
      </c>
      <c r="B29" s="2">
        <v>988000000</v>
      </c>
      <c r="C29" s="2">
        <v>941000000</v>
      </c>
      <c r="D29" s="2">
        <v>1080000000</v>
      </c>
      <c r="E29" s="2">
        <v>710000000</v>
      </c>
      <c r="F29" s="2">
        <v>714000000</v>
      </c>
    </row>
    <row r="30" spans="1:6" x14ac:dyDescent="0.35">
      <c r="A30" t="s">
        <v>21</v>
      </c>
      <c r="B30" s="2">
        <v>1010000000</v>
      </c>
      <c r="C30" s="2">
        <v>1070000000</v>
      </c>
      <c r="D30" s="2">
        <v>1070000000</v>
      </c>
      <c r="E30" s="2">
        <v>541000000</v>
      </c>
      <c r="F30" s="2">
        <v>533000000</v>
      </c>
    </row>
    <row r="31" spans="1:6" x14ac:dyDescent="0.35">
      <c r="A31" t="s">
        <v>22</v>
      </c>
      <c r="B31" s="2">
        <v>276000000</v>
      </c>
      <c r="C31" s="2">
        <v>301000000</v>
      </c>
      <c r="D31" s="2">
        <v>318000000</v>
      </c>
      <c r="E31" s="2">
        <v>190000000</v>
      </c>
      <c r="F31" s="2">
        <v>99000000</v>
      </c>
    </row>
    <row r="33" spans="1:6" x14ac:dyDescent="0.35">
      <c r="A33" t="s">
        <v>23</v>
      </c>
      <c r="B33" s="2">
        <v>4630000000</v>
      </c>
      <c r="C33" s="2">
        <v>4980000000</v>
      </c>
      <c r="D33" s="2">
        <v>5500000000</v>
      </c>
      <c r="E33" s="2">
        <v>3690000000</v>
      </c>
      <c r="F33" s="2">
        <v>3640000000</v>
      </c>
    </row>
    <row r="35" spans="1:6" x14ac:dyDescent="0.35">
      <c r="A35" t="s">
        <v>24</v>
      </c>
      <c r="B35" s="2">
        <v>1160000000</v>
      </c>
      <c r="C35" s="2">
        <v>1130000000</v>
      </c>
      <c r="D35" s="2">
        <v>1100000000</v>
      </c>
      <c r="E35" s="2">
        <v>604000000</v>
      </c>
      <c r="F35" s="2">
        <v>639000000</v>
      </c>
    </row>
    <row r="36" spans="1:6" x14ac:dyDescent="0.35">
      <c r="A36" t="s">
        <v>25</v>
      </c>
      <c r="B36" s="2">
        <v>109000000</v>
      </c>
      <c r="C36" s="2">
        <v>139000000</v>
      </c>
      <c r="D36" s="2">
        <v>159000000</v>
      </c>
      <c r="E36" s="2">
        <v>86000000</v>
      </c>
      <c r="F36" s="2">
        <v>135000000</v>
      </c>
    </row>
    <row r="37" spans="1:6" x14ac:dyDescent="0.35">
      <c r="A37" t="s">
        <v>26</v>
      </c>
      <c r="B37" s="2">
        <v>4110000000</v>
      </c>
      <c r="C37" s="2">
        <v>3960000000</v>
      </c>
      <c r="D37" s="2">
        <v>3570000000</v>
      </c>
      <c r="E37" s="2">
        <v>2810000000</v>
      </c>
      <c r="F37" s="2">
        <v>2930000000</v>
      </c>
    </row>
    <row r="38" spans="1:6" x14ac:dyDescent="0.35">
      <c r="A38" t="s">
        <v>27</v>
      </c>
      <c r="B38" s="2">
        <v>74000000</v>
      </c>
      <c r="C38" s="2">
        <v>169000000</v>
      </c>
      <c r="D38" s="2">
        <v>168000000</v>
      </c>
      <c r="E38" s="2">
        <v>92000000</v>
      </c>
      <c r="F38" s="2">
        <v>63000000</v>
      </c>
    </row>
    <row r="40" spans="1:6" x14ac:dyDescent="0.35">
      <c r="A40" t="s">
        <v>28</v>
      </c>
      <c r="B40" s="2">
        <v>10540000000</v>
      </c>
      <c r="C40" s="2">
        <v>10690000000</v>
      </c>
      <c r="D40" s="2">
        <v>10830000000</v>
      </c>
      <c r="E40" s="2">
        <v>7480000000</v>
      </c>
      <c r="F40" s="2">
        <v>7800000000</v>
      </c>
    </row>
    <row r="42" spans="1:6" x14ac:dyDescent="0.35">
      <c r="A42" t="s">
        <v>29</v>
      </c>
    </row>
    <row r="44" spans="1:6" x14ac:dyDescent="0.35">
      <c r="A44" t="s">
        <v>30</v>
      </c>
      <c r="B44" s="2">
        <v>250000000</v>
      </c>
      <c r="C44">
        <v>0</v>
      </c>
      <c r="D44">
        <v>0</v>
      </c>
      <c r="E44">
        <v>0</v>
      </c>
      <c r="F44">
        <v>0</v>
      </c>
    </row>
    <row r="45" spans="1:6" x14ac:dyDescent="0.35">
      <c r="A45" t="s">
        <v>31</v>
      </c>
      <c r="B45" s="2">
        <v>461000000</v>
      </c>
      <c r="C45" s="2">
        <v>432000000</v>
      </c>
      <c r="D45" s="2">
        <v>475000000</v>
      </c>
      <c r="E45" s="2">
        <v>279000000</v>
      </c>
      <c r="F45" s="2">
        <v>257000000</v>
      </c>
    </row>
    <row r="46" spans="1:6" x14ac:dyDescent="0.35">
      <c r="A46" t="s">
        <v>32</v>
      </c>
      <c r="B46" s="2">
        <v>-117000000</v>
      </c>
      <c r="C46" s="2">
        <v>52000000</v>
      </c>
      <c r="D46" s="2">
        <v>157000000</v>
      </c>
      <c r="E46" s="2">
        <v>72000000</v>
      </c>
      <c r="F46" s="2">
        <v>49000000</v>
      </c>
    </row>
    <row r="47" spans="1:6" x14ac:dyDescent="0.35">
      <c r="A47" t="s">
        <v>33</v>
      </c>
      <c r="B47" s="2">
        <v>1300000000</v>
      </c>
      <c r="C47" s="2">
        <v>1120000000</v>
      </c>
      <c r="D47" s="2">
        <v>1070000000</v>
      </c>
      <c r="E47" s="2">
        <v>625000000</v>
      </c>
      <c r="F47" s="2">
        <v>639000000</v>
      </c>
    </row>
    <row r="49" spans="1:6" x14ac:dyDescent="0.35">
      <c r="A49" t="s">
        <v>34</v>
      </c>
      <c r="B49" s="2">
        <v>1890000000</v>
      </c>
      <c r="C49" s="2">
        <v>1600000000</v>
      </c>
      <c r="D49" s="2">
        <v>1700000000</v>
      </c>
      <c r="E49" s="2">
        <v>976000000</v>
      </c>
      <c r="F49" s="2">
        <v>945000000</v>
      </c>
    </row>
    <row r="51" spans="1:6" x14ac:dyDescent="0.35">
      <c r="A51" t="s">
        <v>35</v>
      </c>
      <c r="B51" s="2">
        <v>2110000000</v>
      </c>
      <c r="C51" s="2">
        <v>2700000000</v>
      </c>
      <c r="D51" s="2">
        <v>2760000000</v>
      </c>
      <c r="E51" s="2">
        <v>1660000000</v>
      </c>
      <c r="F51" s="2">
        <v>1910000000</v>
      </c>
    </row>
    <row r="52" spans="1:6" x14ac:dyDescent="0.35">
      <c r="A52" t="s">
        <v>36</v>
      </c>
      <c r="B52" s="2">
        <v>554000000</v>
      </c>
      <c r="C52" s="2">
        <v>294000000</v>
      </c>
      <c r="D52" s="2">
        <v>422000000</v>
      </c>
      <c r="E52" s="2">
        <v>264000000</v>
      </c>
      <c r="F52" s="2">
        <v>360000000</v>
      </c>
    </row>
    <row r="53" spans="1:6" x14ac:dyDescent="0.35">
      <c r="A53" t="s">
        <v>37</v>
      </c>
      <c r="B53" s="2">
        <v>-197000000</v>
      </c>
      <c r="C53" s="2">
        <v>-51000000</v>
      </c>
      <c r="D53" s="2">
        <v>-152000000</v>
      </c>
      <c r="E53" s="2">
        <v>-84000000</v>
      </c>
      <c r="F53" s="2">
        <v>-321000000</v>
      </c>
    </row>
    <row r="54" spans="1:6" x14ac:dyDescent="0.35">
      <c r="A54" t="s">
        <v>38</v>
      </c>
      <c r="B54" s="2">
        <v>589000000</v>
      </c>
      <c r="C54" s="2">
        <v>589000000</v>
      </c>
      <c r="D54" s="2">
        <v>507000000</v>
      </c>
      <c r="E54" s="2">
        <v>318000000</v>
      </c>
      <c r="F54" s="2">
        <v>274000000</v>
      </c>
    </row>
    <row r="56" spans="1:6" x14ac:dyDescent="0.35">
      <c r="A56" t="s">
        <v>39</v>
      </c>
      <c r="B56" s="2">
        <v>5350000000</v>
      </c>
      <c r="C56" s="2">
        <v>5400000000</v>
      </c>
      <c r="D56" s="2">
        <v>5530000000</v>
      </c>
      <c r="E56" s="2">
        <v>3310000000</v>
      </c>
      <c r="F56" s="2">
        <v>3560000000</v>
      </c>
    </row>
    <row r="58" spans="1:6" x14ac:dyDescent="0.35">
      <c r="A58" t="s">
        <v>40</v>
      </c>
      <c r="B58" s="2">
        <v>5180000000</v>
      </c>
      <c r="C58" s="2">
        <v>5290000000</v>
      </c>
      <c r="D58" s="2">
        <v>5300000000</v>
      </c>
      <c r="E58" s="2">
        <v>4170000000</v>
      </c>
      <c r="F58" s="2">
        <v>4240000000</v>
      </c>
    </row>
    <row r="60" spans="1:6" x14ac:dyDescent="0.35">
      <c r="A60" t="s">
        <v>41</v>
      </c>
      <c r="B60" s="2">
        <v>5180000000</v>
      </c>
      <c r="C60" s="2">
        <v>5290000000</v>
      </c>
      <c r="D60" s="2">
        <v>5300000000</v>
      </c>
      <c r="E60" s="2">
        <v>4170000000</v>
      </c>
      <c r="F60" s="2">
        <v>4240000000</v>
      </c>
    </row>
    <row r="61" spans="1:6" x14ac:dyDescent="0.35">
      <c r="A61" t="s">
        <v>42</v>
      </c>
      <c r="B61" s="2">
        <v>3000000</v>
      </c>
      <c r="C61" s="2">
        <v>3000000</v>
      </c>
      <c r="D61" s="2">
        <v>3000000</v>
      </c>
      <c r="E61" s="2">
        <v>3000000</v>
      </c>
      <c r="F61" s="2">
        <v>3000000</v>
      </c>
    </row>
    <row r="62" spans="1:6" x14ac:dyDescent="0.35">
      <c r="A62" t="s">
        <v>43</v>
      </c>
      <c r="B62" s="2">
        <v>5190000000</v>
      </c>
      <c r="C62" s="2">
        <v>5290000000</v>
      </c>
      <c r="D62" s="2">
        <v>5300000000</v>
      </c>
      <c r="E62" s="2">
        <v>4170000000</v>
      </c>
      <c r="F62" s="2">
        <v>4250000000</v>
      </c>
    </row>
    <row r="64" spans="1:6" x14ac:dyDescent="0.35">
      <c r="A64" t="s">
        <v>44</v>
      </c>
      <c r="B64" s="2">
        <v>10540000000</v>
      </c>
      <c r="C64" s="2">
        <v>10690000000</v>
      </c>
      <c r="D64" s="2">
        <v>10830000000</v>
      </c>
      <c r="E64" s="2">
        <v>7480000000</v>
      </c>
      <c r="F64" s="2">
        <v>7800000000</v>
      </c>
    </row>
    <row r="67" spans="1:6" x14ac:dyDescent="0.35">
      <c r="A67" s="1" t="s">
        <v>45</v>
      </c>
    </row>
    <row r="69" spans="1:6" x14ac:dyDescent="0.35">
      <c r="A69" t="s">
        <v>46</v>
      </c>
      <c r="B69" s="2">
        <v>1150000000</v>
      </c>
      <c r="C69" s="2">
        <v>724000000</v>
      </c>
      <c r="D69" s="2">
        <v>504000000</v>
      </c>
      <c r="E69" s="2">
        <v>401000000</v>
      </c>
      <c r="F69" s="2">
        <v>462000000</v>
      </c>
    </row>
    <row r="70" spans="1:6" x14ac:dyDescent="0.35">
      <c r="A70" t="s">
        <v>47</v>
      </c>
      <c r="B70" s="2">
        <v>301000000</v>
      </c>
      <c r="C70" s="2">
        <v>372000000</v>
      </c>
      <c r="D70" s="2">
        <v>384000000</v>
      </c>
      <c r="E70" s="2">
        <v>253000000</v>
      </c>
      <c r="F70" s="2">
        <v>246000000</v>
      </c>
    </row>
    <row r="72" spans="1:6" x14ac:dyDescent="0.35">
      <c r="A72" t="s">
        <v>48</v>
      </c>
      <c r="B72" s="2">
        <v>-158000000</v>
      </c>
      <c r="C72" s="2">
        <v>31000000</v>
      </c>
      <c r="D72" s="2">
        <v>-132000000</v>
      </c>
      <c r="E72" s="2">
        <v>70000000</v>
      </c>
      <c r="F72" s="2">
        <v>3000000</v>
      </c>
    </row>
    <row r="74" spans="1:6" x14ac:dyDescent="0.35">
      <c r="A74" t="s">
        <v>49</v>
      </c>
      <c r="B74" s="2">
        <v>108000000</v>
      </c>
      <c r="C74" s="2">
        <v>139000000</v>
      </c>
      <c r="D74" s="2">
        <v>174000000</v>
      </c>
      <c r="E74" s="2">
        <v>95000000</v>
      </c>
      <c r="F74" s="2">
        <v>122000000</v>
      </c>
    </row>
    <row r="75" spans="1:6" x14ac:dyDescent="0.35">
      <c r="A75" t="s">
        <v>50</v>
      </c>
      <c r="B75" s="2">
        <v>1400000000</v>
      </c>
      <c r="C75" s="2">
        <v>1270000000</v>
      </c>
      <c r="D75" s="2">
        <v>930000000</v>
      </c>
      <c r="E75" s="2">
        <v>819000000</v>
      </c>
      <c r="F75" s="2">
        <v>833000000</v>
      </c>
    </row>
    <row r="77" spans="1:6" x14ac:dyDescent="0.35">
      <c r="A77" t="s">
        <v>51</v>
      </c>
      <c r="B77" s="2">
        <v>-1760000000</v>
      </c>
      <c r="C77" s="2">
        <v>-114000000</v>
      </c>
      <c r="D77" s="2">
        <v>-219000000</v>
      </c>
      <c r="E77" s="2">
        <v>-328000000</v>
      </c>
      <c r="F77" s="2">
        <v>-40000000</v>
      </c>
    </row>
    <row r="79" spans="1:6" x14ac:dyDescent="0.35">
      <c r="A79" t="s">
        <v>52</v>
      </c>
      <c r="B79" s="2">
        <v>1230000000</v>
      </c>
      <c r="C79" s="2">
        <v>1150000000</v>
      </c>
      <c r="D79" s="2">
        <v>711000000</v>
      </c>
      <c r="E79" s="2">
        <v>491000000</v>
      </c>
      <c r="F79" s="2">
        <v>793000000</v>
      </c>
    </row>
    <row r="81" spans="1:6" x14ac:dyDescent="0.35">
      <c r="A81" t="s">
        <v>53</v>
      </c>
      <c r="B81" s="2">
        <v>-1940000000</v>
      </c>
      <c r="C81" s="2">
        <v>-216000000</v>
      </c>
      <c r="D81" s="2">
        <v>-205000000</v>
      </c>
      <c r="E81" s="2">
        <v>-98000000</v>
      </c>
      <c r="F81" s="2">
        <v>-139000000</v>
      </c>
    </row>
    <row r="84" spans="1:6" x14ac:dyDescent="0.35">
      <c r="A84" t="s">
        <v>54</v>
      </c>
      <c r="B84" s="2">
        <v>-2260000000</v>
      </c>
      <c r="C84">
        <v>0</v>
      </c>
      <c r="D84" s="2">
        <v>-13000000</v>
      </c>
      <c r="E84" s="2">
        <v>-74000000</v>
      </c>
      <c r="F84" s="2">
        <v>-261000000</v>
      </c>
    </row>
    <row r="85" spans="1:6" x14ac:dyDescent="0.35">
      <c r="A85" t="s">
        <v>55</v>
      </c>
      <c r="B85">
        <v>0</v>
      </c>
      <c r="C85" s="2">
        <v>2000000</v>
      </c>
      <c r="D85" s="2">
        <v>14000000</v>
      </c>
      <c r="E85" s="2">
        <v>15000000</v>
      </c>
      <c r="F85">
        <v>0</v>
      </c>
    </row>
    <row r="86" spans="1:6" x14ac:dyDescent="0.35">
      <c r="A86" t="s">
        <v>56</v>
      </c>
      <c r="B86" s="2">
        <v>5000000</v>
      </c>
      <c r="C86" s="2">
        <v>-34000000</v>
      </c>
      <c r="D86" s="2">
        <v>-24000000</v>
      </c>
      <c r="E86" s="2">
        <v>-1000000</v>
      </c>
      <c r="F86" s="2">
        <v>-82000000</v>
      </c>
    </row>
    <row r="88" spans="1:6" x14ac:dyDescent="0.35">
      <c r="A88" t="s">
        <v>57</v>
      </c>
      <c r="B88" s="2">
        <v>-104000000</v>
      </c>
      <c r="C88" s="2">
        <v>-156000000</v>
      </c>
      <c r="D88" s="2">
        <v>-176000000</v>
      </c>
      <c r="E88" s="2">
        <v>-133000000</v>
      </c>
      <c r="F88" s="2">
        <v>-150000000</v>
      </c>
    </row>
    <row r="90" spans="1:6" x14ac:dyDescent="0.35">
      <c r="A90" t="s">
        <v>58</v>
      </c>
      <c r="B90" s="2">
        <v>-72000000</v>
      </c>
      <c r="C90" s="2">
        <v>-739000000</v>
      </c>
      <c r="D90" s="2">
        <v>-120000000</v>
      </c>
      <c r="E90" s="2">
        <v>-209000000</v>
      </c>
      <c r="F90" s="2">
        <v>-372000000</v>
      </c>
    </row>
    <row r="92" spans="1:6" x14ac:dyDescent="0.35">
      <c r="A92" t="s">
        <v>59</v>
      </c>
      <c r="B92" s="2">
        <v>145000000</v>
      </c>
      <c r="C92" s="2">
        <v>342000000</v>
      </c>
      <c r="D92" s="2">
        <v>90000000</v>
      </c>
      <c r="E92">
        <v>0</v>
      </c>
      <c r="F92" s="2">
        <v>260000000</v>
      </c>
    </row>
    <row r="94" spans="1:6" x14ac:dyDescent="0.35">
      <c r="A94" t="s">
        <v>49</v>
      </c>
      <c r="B94">
        <v>0</v>
      </c>
      <c r="C94" s="2">
        <v>-1000000</v>
      </c>
      <c r="D94" s="2">
        <v>1000000</v>
      </c>
      <c r="E94" s="2">
        <v>-726000000</v>
      </c>
      <c r="F94" s="2">
        <v>-6000000</v>
      </c>
    </row>
    <row r="96" spans="1:6" x14ac:dyDescent="0.35">
      <c r="A96" t="s">
        <v>60</v>
      </c>
      <c r="B96" s="2">
        <v>-31000000</v>
      </c>
      <c r="C96" s="2">
        <v>-554000000</v>
      </c>
      <c r="D96" s="2">
        <v>-97000000</v>
      </c>
      <c r="E96" s="2">
        <v>-1070000000</v>
      </c>
      <c r="F96" s="2">
        <v>-268000000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C1" zoomScale="90" zoomScaleNormal="90" workbookViewId="0">
      <selection activeCell="K20" sqref="K20"/>
    </sheetView>
  </sheetViews>
  <sheetFormatPr defaultRowHeight="14.5" x14ac:dyDescent="0.35"/>
  <cols>
    <col min="1" max="1" width="18.08984375" customWidth="1"/>
    <col min="2" max="2" width="19.453125" customWidth="1"/>
    <col min="3" max="3" width="17.36328125" customWidth="1"/>
    <col min="4" max="4" width="15.36328125" customWidth="1"/>
    <col min="5" max="5" width="15.08984375" customWidth="1"/>
    <col min="6" max="6" width="19.81640625" customWidth="1"/>
    <col min="7" max="7" width="19" customWidth="1"/>
    <col min="8" max="8" width="15.7265625" customWidth="1"/>
  </cols>
  <sheetData>
    <row r="1" spans="1:8" x14ac:dyDescent="0.35">
      <c r="A1" s="3" t="s">
        <v>61</v>
      </c>
    </row>
    <row r="3" spans="1:8" x14ac:dyDescent="0.35">
      <c r="A3" s="3" t="s">
        <v>62</v>
      </c>
    </row>
    <row r="4" spans="1:8" x14ac:dyDescent="0.35">
      <c r="A4" t="s">
        <v>63</v>
      </c>
      <c r="B4" s="4">
        <f>G26</f>
        <v>-9.0940690126451118E-2</v>
      </c>
      <c r="G4" s="4">
        <f>B4</f>
        <v>-9.0940690126451118E-2</v>
      </c>
      <c r="H4" s="4">
        <f>G4-($B$4-$B$9)/10</f>
        <v>7.1533788861939951E-3</v>
      </c>
    </row>
    <row r="5" spans="1:8" x14ac:dyDescent="0.35">
      <c r="A5" t="s">
        <v>64</v>
      </c>
      <c r="B5" s="4">
        <f>G25</f>
        <v>0.48126750879661362</v>
      </c>
      <c r="G5" s="4"/>
    </row>
    <row r="6" spans="1:8" x14ac:dyDescent="0.35">
      <c r="A6" t="s">
        <v>65</v>
      </c>
      <c r="B6" s="4">
        <f>G23</f>
        <v>9.2078603939914419E-2</v>
      </c>
    </row>
    <row r="7" spans="1:8" x14ac:dyDescent="0.35">
      <c r="A7" t="s">
        <v>66</v>
      </c>
      <c r="B7" s="4">
        <f>G24</f>
        <v>0.36999190284205463</v>
      </c>
    </row>
    <row r="8" spans="1:8" x14ac:dyDescent="0.35">
      <c r="A8" t="s">
        <v>67</v>
      </c>
      <c r="B8" s="4">
        <v>0.03</v>
      </c>
    </row>
    <row r="9" spans="1:8" x14ac:dyDescent="0.35">
      <c r="A9" t="s">
        <v>68</v>
      </c>
      <c r="B9">
        <v>0.89</v>
      </c>
      <c r="F9" t="s">
        <v>69</v>
      </c>
      <c r="G9" s="4">
        <f>B10+B11*B9</f>
        <v>9.0550000000000005E-2</v>
      </c>
    </row>
    <row r="10" spans="1:8" x14ac:dyDescent="0.35">
      <c r="A10" t="s">
        <v>70</v>
      </c>
      <c r="B10" s="4">
        <v>2.3800000000000002E-2</v>
      </c>
    </row>
    <row r="11" spans="1:8" x14ac:dyDescent="0.35">
      <c r="A11" t="s">
        <v>71</v>
      </c>
      <c r="B11" s="4">
        <v>7.4999999999999997E-2</v>
      </c>
    </row>
    <row r="12" spans="1:8" x14ac:dyDescent="0.35">
      <c r="A12" t="s">
        <v>72</v>
      </c>
      <c r="B12" s="5">
        <v>0.05</v>
      </c>
    </row>
    <row r="14" spans="1:8" x14ac:dyDescent="0.35">
      <c r="A14" t="s">
        <v>1</v>
      </c>
      <c r="B14">
        <v>2012</v>
      </c>
      <c r="C14">
        <v>2013</v>
      </c>
      <c r="D14">
        <v>2014</v>
      </c>
      <c r="E14">
        <v>2015</v>
      </c>
      <c r="F14">
        <v>2016</v>
      </c>
      <c r="G14">
        <v>2017</v>
      </c>
      <c r="H14">
        <v>2018</v>
      </c>
    </row>
    <row r="15" spans="1:8" x14ac:dyDescent="0.35">
      <c r="A15" t="s">
        <v>2</v>
      </c>
      <c r="B15" s="2">
        <v>6860000000</v>
      </c>
      <c r="C15" s="2">
        <v>6780000000</v>
      </c>
      <c r="D15" s="2">
        <v>6980000000</v>
      </c>
      <c r="E15" s="2">
        <v>4040000000</v>
      </c>
      <c r="F15" s="2">
        <v>4200000000</v>
      </c>
      <c r="G15" s="7">
        <f>F15*(1+G4)</f>
        <v>3818049101.4689054</v>
      </c>
      <c r="H15" s="7">
        <f>G15*(1+H4)</f>
        <v>3845361053.2978048</v>
      </c>
    </row>
    <row r="16" spans="1:8" x14ac:dyDescent="0.35">
      <c r="A16" t="s">
        <v>73</v>
      </c>
      <c r="B16" s="2">
        <v>3250000000</v>
      </c>
      <c r="C16" s="2">
        <v>3240000000</v>
      </c>
      <c r="D16" s="2">
        <v>3340000000</v>
      </c>
      <c r="E16" s="2">
        <v>2020000000</v>
      </c>
      <c r="F16" s="2">
        <v>2000000000</v>
      </c>
      <c r="G16" s="7">
        <f>$B$5*G15</f>
        <v>1837502979.5270891</v>
      </c>
      <c r="H16" s="7">
        <f>$B$5*H15</f>
        <v>1850647334.5441568</v>
      </c>
    </row>
    <row r="17" spans="1:8" x14ac:dyDescent="0.35">
      <c r="A17" t="s">
        <v>74</v>
      </c>
      <c r="B17" s="2">
        <v>668000000</v>
      </c>
      <c r="C17" s="2">
        <v>695000000</v>
      </c>
      <c r="D17" s="2">
        <v>715000000</v>
      </c>
      <c r="E17" s="2">
        <v>326000000</v>
      </c>
      <c r="F17" s="2">
        <v>325000000</v>
      </c>
      <c r="G17">
        <f>$B$6*G15</f>
        <v>351560631.03730148</v>
      </c>
      <c r="H17">
        <f>$B$6*H15</f>
        <v>354075477.43258071</v>
      </c>
    </row>
    <row r="18" spans="1:8" x14ac:dyDescent="0.35">
      <c r="A18" t="s">
        <v>5</v>
      </c>
      <c r="B18" s="2">
        <v>2470000000</v>
      </c>
      <c r="C18" s="2">
        <v>2540000000</v>
      </c>
      <c r="D18" s="2">
        <v>2750000000</v>
      </c>
      <c r="E18" s="2">
        <v>1500000000</v>
      </c>
      <c r="F18" s="2">
        <v>1470000000</v>
      </c>
      <c r="G18" s="7">
        <f>$B$7*G15</f>
        <v>1412647252.1968772</v>
      </c>
      <c r="H18" s="7">
        <f>$B$7*H15</f>
        <v>1422752453.2243822</v>
      </c>
    </row>
    <row r="19" spans="1:8" x14ac:dyDescent="0.35">
      <c r="A19" t="s">
        <v>13</v>
      </c>
      <c r="B19" s="2">
        <v>1040000000</v>
      </c>
      <c r="C19" s="2">
        <v>859000000</v>
      </c>
      <c r="D19" s="2">
        <v>646000000</v>
      </c>
      <c r="E19" s="2">
        <v>480000000</v>
      </c>
      <c r="F19" s="2">
        <v>544000000</v>
      </c>
      <c r="G19" s="7">
        <f>G15-G16-G17-G18</f>
        <v>216338238.70763755</v>
      </c>
      <c r="H19" s="7">
        <f>H15-H16-H17-H18</f>
        <v>217885788.09668517</v>
      </c>
    </row>
    <row r="20" spans="1:8" x14ac:dyDescent="0.35">
      <c r="A20" t="s">
        <v>16</v>
      </c>
      <c r="B20" s="2">
        <v>1150000000</v>
      </c>
      <c r="C20" s="2">
        <v>724000000</v>
      </c>
      <c r="D20" s="2">
        <v>504000000</v>
      </c>
      <c r="E20" s="2">
        <v>438000000</v>
      </c>
      <c r="F20" s="2">
        <v>462000000</v>
      </c>
      <c r="G20">
        <f>_xll.VoseOutput(,,"Net Income",1)+G19*(1-$B$12)</f>
        <v>205521326.77225566</v>
      </c>
      <c r="H20">
        <f>_xll.VoseOutput(,,"Net Income",1)+H19*(1-$B$12)</f>
        <v>206991498.6918509</v>
      </c>
    </row>
    <row r="21" spans="1:8" x14ac:dyDescent="0.35">
      <c r="B21" s="2"/>
      <c r="C21" s="2"/>
      <c r="D21" s="2"/>
      <c r="E21" s="2"/>
      <c r="F21" s="2"/>
    </row>
    <row r="22" spans="1:8" x14ac:dyDescent="0.35">
      <c r="G22" s="3" t="s">
        <v>75</v>
      </c>
    </row>
    <row r="23" spans="1:8" x14ac:dyDescent="0.35">
      <c r="A23" t="s">
        <v>76</v>
      </c>
      <c r="B23" s="4">
        <f>B17/B15</f>
        <v>9.7376093294460647E-2</v>
      </c>
      <c r="C23" s="4">
        <f t="shared" ref="C23:F23" si="0">C17/C15</f>
        <v>0.10250737463126844</v>
      </c>
      <c r="D23" s="4">
        <f t="shared" si="0"/>
        <v>0.10243553008595989</v>
      </c>
      <c r="E23" s="4">
        <f t="shared" si="0"/>
        <v>8.0693069306930695E-2</v>
      </c>
      <c r="F23" s="4">
        <f t="shared" si="0"/>
        <v>7.7380952380952384E-2</v>
      </c>
      <c r="G23" s="6">
        <f>AVERAGE(B23:F23)</f>
        <v>9.2078603939914419E-2</v>
      </c>
    </row>
    <row r="24" spans="1:8" x14ac:dyDescent="0.35">
      <c r="A24" t="s">
        <v>77</v>
      </c>
      <c r="B24" s="4">
        <f>B18/B15</f>
        <v>0.36005830903790087</v>
      </c>
      <c r="C24" s="4">
        <f t="shared" ref="C24:F24" si="1">C18/C15</f>
        <v>0.37463126843657818</v>
      </c>
      <c r="D24" s="4">
        <f t="shared" si="1"/>
        <v>0.39398280802292263</v>
      </c>
      <c r="E24" s="4">
        <f t="shared" si="1"/>
        <v>0.37128712871287128</v>
      </c>
      <c r="F24" s="4">
        <f t="shared" si="1"/>
        <v>0.35</v>
      </c>
      <c r="G24" s="6">
        <f t="shared" ref="G24:G26" si="2">AVERAGE(B24:F24)</f>
        <v>0.36999190284205463</v>
      </c>
    </row>
    <row r="25" spans="1:8" x14ac:dyDescent="0.35">
      <c r="A25" t="s">
        <v>78</v>
      </c>
      <c r="B25" s="4">
        <f>B16/B15</f>
        <v>0.47376093294460642</v>
      </c>
      <c r="C25" s="4">
        <f t="shared" ref="C25:F25" si="3">C16/C15</f>
        <v>0.47787610619469029</v>
      </c>
      <c r="D25" s="4">
        <f t="shared" si="3"/>
        <v>0.47851002865329512</v>
      </c>
      <c r="E25" s="4">
        <f t="shared" si="3"/>
        <v>0.5</v>
      </c>
      <c r="F25" s="4">
        <f t="shared" si="3"/>
        <v>0.47619047619047616</v>
      </c>
      <c r="G25" s="6">
        <f t="shared" si="2"/>
        <v>0.48126750879661362</v>
      </c>
    </row>
    <row r="26" spans="1:8" x14ac:dyDescent="0.35">
      <c r="A26" t="s">
        <v>79</v>
      </c>
      <c r="C26" s="4">
        <f>(C15-B15)/B15</f>
        <v>-1.1661807580174927E-2</v>
      </c>
      <c r="D26" s="4">
        <f t="shared" ref="D26:F26" si="4">(D15-C15)/C15</f>
        <v>2.9498525073746312E-2</v>
      </c>
      <c r="E26" s="4">
        <f t="shared" si="4"/>
        <v>-0.42120343839541546</v>
      </c>
      <c r="F26" s="4">
        <f t="shared" si="4"/>
        <v>3.9603960396039604E-2</v>
      </c>
      <c r="G26" s="6">
        <f t="shared" si="2"/>
        <v>-9.0940690126451118E-2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zoomScale="90" zoomScaleNormal="90" workbookViewId="0">
      <selection activeCell="B23" sqref="B23:F23"/>
    </sheetView>
  </sheetViews>
  <sheetFormatPr defaultRowHeight="14.5" x14ac:dyDescent="0.35"/>
  <cols>
    <col min="1" max="1" width="29.1796875" customWidth="1"/>
    <col min="2" max="2" width="22.7265625" customWidth="1"/>
    <col min="3" max="3" width="19.90625" customWidth="1"/>
    <col min="4" max="4" width="14.7265625" customWidth="1"/>
    <col min="5" max="5" width="15.1796875" customWidth="1"/>
    <col min="6" max="6" width="18.90625" customWidth="1"/>
  </cols>
  <sheetData>
    <row r="1" spans="1:6" x14ac:dyDescent="0.35">
      <c r="A1" s="1" t="s">
        <v>0</v>
      </c>
    </row>
    <row r="3" spans="1:6" x14ac:dyDescent="0.35">
      <c r="A3" t="s">
        <v>1</v>
      </c>
      <c r="B3">
        <v>2012</v>
      </c>
      <c r="C3">
        <v>2013</v>
      </c>
      <c r="D3">
        <v>2014</v>
      </c>
      <c r="E3">
        <v>2015</v>
      </c>
      <c r="F3">
        <v>2016</v>
      </c>
    </row>
    <row r="5" spans="1:6" x14ac:dyDescent="0.35">
      <c r="A5" t="s">
        <v>2</v>
      </c>
      <c r="B5" s="2">
        <v>21490000000</v>
      </c>
      <c r="C5" s="2">
        <v>19660000000</v>
      </c>
      <c r="D5" s="2">
        <v>20250000000</v>
      </c>
      <c r="E5" s="2">
        <v>20410000000</v>
      </c>
      <c r="F5" s="2">
        <v>20850000000</v>
      </c>
    </row>
    <row r="6" spans="1:6" x14ac:dyDescent="0.35">
      <c r="A6" t="s">
        <v>3</v>
      </c>
      <c r="B6" s="2">
        <v>7870000000</v>
      </c>
      <c r="C6" s="2">
        <v>8110000000</v>
      </c>
      <c r="D6" s="2">
        <v>8280000000</v>
      </c>
      <c r="E6" s="2">
        <v>7970000000</v>
      </c>
      <c r="F6" s="2">
        <v>9020000000</v>
      </c>
    </row>
    <row r="7" spans="1:6" x14ac:dyDescent="0.35">
      <c r="A7" t="s">
        <v>4</v>
      </c>
      <c r="B7" s="2">
        <v>10840000000</v>
      </c>
      <c r="C7" s="2">
        <v>9830000000</v>
      </c>
      <c r="D7" s="2">
        <v>10490000000</v>
      </c>
      <c r="E7" s="2">
        <v>10960000000</v>
      </c>
      <c r="F7" s="2">
        <v>11830000000</v>
      </c>
    </row>
    <row r="9" spans="1:6" x14ac:dyDescent="0.35">
      <c r="A9" t="s">
        <v>5</v>
      </c>
      <c r="B9" s="2">
        <v>8870000000</v>
      </c>
      <c r="C9" s="2">
        <v>7740000000</v>
      </c>
      <c r="D9" s="2">
        <v>7570000000</v>
      </c>
      <c r="E9" s="2">
        <v>8010000000</v>
      </c>
      <c r="F9" s="2">
        <v>8090000000</v>
      </c>
    </row>
    <row r="10" spans="1:6" x14ac:dyDescent="0.35">
      <c r="A10" t="s">
        <v>6</v>
      </c>
      <c r="B10" s="2">
        <v>1540000000</v>
      </c>
      <c r="C10">
        <v>0</v>
      </c>
      <c r="D10" s="2">
        <v>346000000</v>
      </c>
      <c r="E10" s="2">
        <v>127000000</v>
      </c>
      <c r="F10">
        <v>0</v>
      </c>
    </row>
    <row r="11" spans="1:6" x14ac:dyDescent="0.35">
      <c r="A11" t="s">
        <v>7</v>
      </c>
      <c r="B11" s="2">
        <v>1360000000</v>
      </c>
      <c r="C11" s="2">
        <v>928000000</v>
      </c>
      <c r="D11" s="2">
        <v>918000000</v>
      </c>
      <c r="E11" s="2">
        <v>871000000</v>
      </c>
      <c r="F11" s="2">
        <v>803000000</v>
      </c>
    </row>
    <row r="12" spans="1:6" x14ac:dyDescent="0.35">
      <c r="A12" t="s">
        <v>8</v>
      </c>
      <c r="B12" s="2">
        <v>1420000000</v>
      </c>
      <c r="C12" s="2">
        <v>791000000</v>
      </c>
      <c r="D12" s="2">
        <v>555000000</v>
      </c>
      <c r="E12" s="2">
        <v>601000000</v>
      </c>
      <c r="F12" s="2">
        <v>550000000</v>
      </c>
    </row>
    <row r="14" spans="1:6" x14ac:dyDescent="0.35">
      <c r="A14" t="s">
        <v>9</v>
      </c>
      <c r="B14" s="2">
        <v>226000000</v>
      </c>
      <c r="C14" s="2">
        <v>68000000</v>
      </c>
      <c r="D14" s="2">
        <v>35000000</v>
      </c>
      <c r="E14" s="2">
        <v>434000000</v>
      </c>
      <c r="F14" s="2">
        <v>1520000000</v>
      </c>
    </row>
    <row r="15" spans="1:6" x14ac:dyDescent="0.35">
      <c r="A15" t="s">
        <v>10</v>
      </c>
      <c r="B15" s="2">
        <v>59000000</v>
      </c>
      <c r="C15" s="2">
        <v>67000000</v>
      </c>
      <c r="D15" s="2">
        <v>77000000</v>
      </c>
      <c r="E15" s="2">
        <v>105000000</v>
      </c>
      <c r="F15" s="2">
        <v>99000000</v>
      </c>
    </row>
    <row r="16" spans="1:6" x14ac:dyDescent="0.35">
      <c r="A16" t="s">
        <v>11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35">
      <c r="A17" t="s">
        <v>12</v>
      </c>
      <c r="B17" s="2">
        <v>409000000</v>
      </c>
      <c r="C17" s="2">
        <v>47000000</v>
      </c>
      <c r="D17" s="2">
        <v>164000000</v>
      </c>
      <c r="E17" s="2">
        <v>178000000</v>
      </c>
      <c r="F17" s="2">
        <v>332000000</v>
      </c>
    </row>
    <row r="19" spans="1:6" x14ac:dyDescent="0.35">
      <c r="A19" t="s">
        <v>13</v>
      </c>
      <c r="B19" s="2">
        <v>305000000</v>
      </c>
      <c r="C19" s="2">
        <v>2040000000</v>
      </c>
      <c r="D19" s="2">
        <v>2520000000</v>
      </c>
      <c r="E19" s="2">
        <v>3180000000</v>
      </c>
      <c r="F19" s="2">
        <v>1410000000</v>
      </c>
    </row>
    <row r="21" spans="1:6" x14ac:dyDescent="0.35">
      <c r="A21" t="s">
        <v>14</v>
      </c>
      <c r="B21" s="2">
        <v>274000000</v>
      </c>
      <c r="C21" s="2">
        <v>53000000</v>
      </c>
      <c r="D21" s="2">
        <v>797000000</v>
      </c>
      <c r="E21" s="2">
        <v>577000000</v>
      </c>
      <c r="F21" s="2">
        <v>350000000</v>
      </c>
    </row>
    <row r="22" spans="1:6" x14ac:dyDescent="0.35">
      <c r="A22" t="s">
        <v>15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35">
      <c r="A23" t="s">
        <v>16</v>
      </c>
      <c r="B23" s="2">
        <v>533000000</v>
      </c>
      <c r="C23" s="2">
        <v>1970000000</v>
      </c>
      <c r="D23" s="2">
        <v>1710000000</v>
      </c>
      <c r="E23" s="2">
        <v>2590000000</v>
      </c>
      <c r="F23" s="2">
        <v>1060000000</v>
      </c>
    </row>
    <row r="25" spans="1:6" x14ac:dyDescent="0.35">
      <c r="A25" s="1" t="s">
        <v>17</v>
      </c>
    </row>
    <row r="27" spans="1:6" x14ac:dyDescent="0.35">
      <c r="A27" t="s">
        <v>18</v>
      </c>
    </row>
    <row r="28" spans="1:6" x14ac:dyDescent="0.35">
      <c r="A28" t="s">
        <v>19</v>
      </c>
      <c r="B28" s="2">
        <v>15170000000</v>
      </c>
      <c r="C28" s="2">
        <v>8100000000</v>
      </c>
      <c r="D28" s="2">
        <v>4460000000</v>
      </c>
      <c r="E28" s="2">
        <v>6130000000</v>
      </c>
      <c r="F28" s="2">
        <v>18780000000</v>
      </c>
    </row>
    <row r="29" spans="1:6" x14ac:dyDescent="0.35">
      <c r="A29" t="s">
        <v>20</v>
      </c>
      <c r="B29" s="2">
        <v>7610000000</v>
      </c>
      <c r="C29" s="2">
        <v>3990000000</v>
      </c>
      <c r="D29" s="2">
        <v>3590000000</v>
      </c>
      <c r="E29" s="2">
        <v>3420000000</v>
      </c>
      <c r="F29" s="2">
        <v>3250000000</v>
      </c>
    </row>
    <row r="30" spans="1:6" x14ac:dyDescent="0.35">
      <c r="A30" t="s">
        <v>21</v>
      </c>
      <c r="B30" s="2">
        <v>3790000000</v>
      </c>
      <c r="C30" s="2">
        <v>2690000000</v>
      </c>
      <c r="D30" s="2">
        <v>2640000000</v>
      </c>
      <c r="E30" s="2">
        <v>2600000000</v>
      </c>
      <c r="F30" s="2">
        <v>2430000000</v>
      </c>
    </row>
    <row r="31" spans="1:6" x14ac:dyDescent="0.35">
      <c r="A31" t="s">
        <v>22</v>
      </c>
    </row>
    <row r="33" spans="1:6" x14ac:dyDescent="0.35">
      <c r="A33" t="s">
        <v>23</v>
      </c>
      <c r="B33" s="2">
        <v>4740000000</v>
      </c>
      <c r="C33" s="2">
        <v>4470000000</v>
      </c>
      <c r="D33" s="2">
        <v>2870000000</v>
      </c>
      <c r="E33" s="2">
        <v>2010000000</v>
      </c>
      <c r="F33" s="2">
        <v>2320000000</v>
      </c>
    </row>
    <row r="35" spans="1:6" x14ac:dyDescent="0.35">
      <c r="A35" t="s">
        <v>24</v>
      </c>
      <c r="B35" s="2">
        <v>8060000000</v>
      </c>
      <c r="C35" s="2">
        <v>5910000000</v>
      </c>
      <c r="D35" s="2">
        <v>5940000000</v>
      </c>
      <c r="E35" s="2">
        <v>5730000000</v>
      </c>
      <c r="F35" s="2">
        <v>5710000000</v>
      </c>
    </row>
    <row r="36" spans="1:6" x14ac:dyDescent="0.35">
      <c r="A36" t="s">
        <v>25</v>
      </c>
      <c r="B36" s="2">
        <v>274000000</v>
      </c>
      <c r="C36" s="2">
        <v>119000000</v>
      </c>
      <c r="D36" s="2">
        <v>229000000</v>
      </c>
      <c r="E36" s="2">
        <v>4040000000</v>
      </c>
      <c r="F36" s="2">
        <v>2950000000</v>
      </c>
    </row>
    <row r="37" spans="1:6" x14ac:dyDescent="0.35">
      <c r="A37" t="s">
        <v>26</v>
      </c>
      <c r="B37" s="2">
        <v>24360000000</v>
      </c>
      <c r="C37" s="2">
        <v>15510000000</v>
      </c>
      <c r="D37" s="2">
        <v>16270000000</v>
      </c>
      <c r="E37" s="2">
        <v>15200000000</v>
      </c>
      <c r="F37" s="2">
        <v>12220000000</v>
      </c>
    </row>
    <row r="38" spans="1:6" x14ac:dyDescent="0.35">
      <c r="A38" t="s">
        <v>27</v>
      </c>
      <c r="B38" s="2">
        <v>3210000000</v>
      </c>
      <c r="C38" s="2">
        <v>2180000000</v>
      </c>
      <c r="D38" s="2">
        <v>5220000000</v>
      </c>
      <c r="E38" s="2">
        <v>2120000000</v>
      </c>
      <c r="F38" s="2">
        <v>5020000000</v>
      </c>
    </row>
    <row r="40" spans="1:6" x14ac:dyDescent="0.35">
      <c r="A40" t="s">
        <v>28</v>
      </c>
      <c r="B40" s="2">
        <v>67240000000</v>
      </c>
      <c r="C40" s="2">
        <v>42950000000</v>
      </c>
      <c r="D40" s="2">
        <v>41210000000</v>
      </c>
      <c r="E40" s="2">
        <v>41250000000</v>
      </c>
      <c r="F40" s="2">
        <v>52670000000</v>
      </c>
    </row>
    <row r="42" spans="1:6" x14ac:dyDescent="0.35">
      <c r="A42" t="s">
        <v>29</v>
      </c>
    </row>
    <row r="44" spans="1:6" x14ac:dyDescent="0.35">
      <c r="A44" t="s">
        <v>30</v>
      </c>
      <c r="B44" s="2">
        <v>2390000000</v>
      </c>
      <c r="C44" s="2">
        <v>3170000000</v>
      </c>
      <c r="D44" s="2">
        <v>4440000000</v>
      </c>
      <c r="E44" s="2">
        <v>3130000000</v>
      </c>
      <c r="F44" s="2">
        <v>1330000000</v>
      </c>
    </row>
    <row r="45" spans="1:6" x14ac:dyDescent="0.35">
      <c r="A45" t="s">
        <v>31</v>
      </c>
      <c r="B45" s="2">
        <v>1800000000</v>
      </c>
      <c r="C45" s="2">
        <v>1030000000</v>
      </c>
      <c r="D45" s="2">
        <v>1060000000</v>
      </c>
      <c r="E45" s="2">
        <v>1080000000</v>
      </c>
      <c r="F45" s="2">
        <v>1180000000</v>
      </c>
    </row>
    <row r="46" spans="1:6" x14ac:dyDescent="0.35">
      <c r="A46" t="s">
        <v>32</v>
      </c>
      <c r="B46" s="2">
        <v>655000000</v>
      </c>
      <c r="C46" s="2">
        <v>175000000</v>
      </c>
      <c r="D46" s="2">
        <v>270000000</v>
      </c>
      <c r="E46" s="2">
        <v>430000000</v>
      </c>
      <c r="F46" s="2">
        <v>188000000</v>
      </c>
    </row>
    <row r="47" spans="1:6" x14ac:dyDescent="0.35">
      <c r="A47" t="s">
        <v>33</v>
      </c>
      <c r="B47" s="2">
        <v>8440000000</v>
      </c>
      <c r="C47" s="2">
        <v>5130000000</v>
      </c>
      <c r="D47" s="2">
        <v>4700000000</v>
      </c>
      <c r="E47" s="2">
        <v>4550000000</v>
      </c>
      <c r="F47" s="2">
        <v>3970000000</v>
      </c>
    </row>
    <row r="49" spans="1:6" x14ac:dyDescent="0.35">
      <c r="A49" t="s">
        <v>34</v>
      </c>
      <c r="B49" s="2">
        <v>13280000000</v>
      </c>
      <c r="C49" s="2">
        <v>9510000000</v>
      </c>
      <c r="D49" s="2">
        <v>10470000000</v>
      </c>
      <c r="E49" s="2">
        <v>9190000000</v>
      </c>
      <c r="F49" s="2">
        <v>6660000000</v>
      </c>
    </row>
    <row r="51" spans="1:6" x14ac:dyDescent="0.35">
      <c r="A51" t="s">
        <v>35</v>
      </c>
      <c r="B51" s="2">
        <v>18090000000</v>
      </c>
      <c r="C51" s="2">
        <v>3390000000</v>
      </c>
      <c r="D51" s="2">
        <v>3390000000</v>
      </c>
      <c r="E51" s="2">
        <v>5870000000</v>
      </c>
      <c r="F51" s="2">
        <v>20680000000</v>
      </c>
    </row>
    <row r="52" spans="1:6" x14ac:dyDescent="0.35">
      <c r="A52" t="s">
        <v>36</v>
      </c>
      <c r="B52" s="2">
        <v>4870000000</v>
      </c>
      <c r="C52" s="2">
        <v>1820000000</v>
      </c>
      <c r="D52" s="2">
        <v>3480000000</v>
      </c>
      <c r="E52" s="2">
        <v>2840000000</v>
      </c>
      <c r="F52" s="2">
        <v>2710000000</v>
      </c>
    </row>
    <row r="53" spans="1:6" x14ac:dyDescent="0.35">
      <c r="A53" t="s">
        <v>37</v>
      </c>
      <c r="B53" s="2">
        <v>710000000</v>
      </c>
      <c r="C53" s="2">
        <v>466000000</v>
      </c>
      <c r="D53" s="2">
        <v>872000000</v>
      </c>
      <c r="E53" s="2">
        <v>808000000</v>
      </c>
      <c r="F53" s="2">
        <v>356000000</v>
      </c>
    </row>
    <row r="54" spans="1:6" x14ac:dyDescent="0.35">
      <c r="A54" t="s">
        <v>38</v>
      </c>
      <c r="B54" s="2">
        <v>3480000000</v>
      </c>
      <c r="C54" s="2">
        <v>2510000000</v>
      </c>
      <c r="D54" s="2">
        <v>1360000000</v>
      </c>
      <c r="E54" s="2">
        <v>1220000000</v>
      </c>
      <c r="F54" s="2">
        <v>1540000000</v>
      </c>
    </row>
    <row r="56" spans="1:6" x14ac:dyDescent="0.35">
      <c r="A56" t="s">
        <v>39</v>
      </c>
      <c r="B56" s="2">
        <v>40420000000</v>
      </c>
      <c r="C56" s="2">
        <v>17690000000</v>
      </c>
      <c r="D56" s="2">
        <v>19570000000</v>
      </c>
      <c r="E56" s="2">
        <v>19920000000</v>
      </c>
      <c r="F56" s="2">
        <v>31950000000</v>
      </c>
    </row>
    <row r="58" spans="1:6" x14ac:dyDescent="0.35">
      <c r="A58" t="s">
        <v>40</v>
      </c>
      <c r="B58" s="2">
        <v>26720000000</v>
      </c>
      <c r="C58" s="2">
        <v>25170000000</v>
      </c>
      <c r="D58" s="2">
        <v>21530000000</v>
      </c>
      <c r="E58" s="2">
        <v>21210000000</v>
      </c>
      <c r="F58" t="s">
        <v>81</v>
      </c>
    </row>
    <row r="60" spans="1:6" x14ac:dyDescent="0.35">
      <c r="A60" t="s">
        <v>41</v>
      </c>
      <c r="B60" s="2">
        <v>26720000000</v>
      </c>
      <c r="C60" s="2">
        <v>25170000000</v>
      </c>
      <c r="D60" s="2">
        <v>21530000000</v>
      </c>
      <c r="E60" s="2">
        <v>21210000000</v>
      </c>
      <c r="F60" s="2">
        <v>20540000000</v>
      </c>
    </row>
    <row r="61" spans="1:6" x14ac:dyDescent="0.35">
      <c r="A61" t="s">
        <v>42</v>
      </c>
      <c r="B61" s="2">
        <v>92000000</v>
      </c>
      <c r="C61" s="2">
        <v>96000000</v>
      </c>
      <c r="D61" s="2">
        <v>113000000</v>
      </c>
      <c r="E61" s="2">
        <v>115000000</v>
      </c>
      <c r="F61" s="2">
        <v>179000000</v>
      </c>
    </row>
    <row r="62" spans="1:6" x14ac:dyDescent="0.35">
      <c r="A62" t="s">
        <v>43</v>
      </c>
      <c r="B62" s="2">
        <v>26810000000</v>
      </c>
      <c r="C62" s="2">
        <v>25270000000</v>
      </c>
      <c r="D62" s="2">
        <v>21640000000</v>
      </c>
      <c r="E62" s="2">
        <v>21330000000</v>
      </c>
      <c r="F62" s="2">
        <v>20720000000</v>
      </c>
    </row>
    <row r="64" spans="1:6" x14ac:dyDescent="0.35">
      <c r="A64" t="s">
        <v>44</v>
      </c>
      <c r="B64" s="2">
        <v>67240000000</v>
      </c>
      <c r="C64" s="2">
        <v>42950000000</v>
      </c>
      <c r="D64" s="2">
        <v>41210000000</v>
      </c>
      <c r="E64" s="2">
        <v>41250000000</v>
      </c>
      <c r="F64" s="2">
        <v>52670000000</v>
      </c>
    </row>
    <row r="67" spans="1:6" x14ac:dyDescent="0.35">
      <c r="A67" s="1" t="s">
        <v>45</v>
      </c>
    </row>
    <row r="69" spans="1:6" x14ac:dyDescent="0.35">
      <c r="A69" t="s">
        <v>46</v>
      </c>
      <c r="B69" s="2">
        <v>5960000000</v>
      </c>
      <c r="C69" s="2">
        <v>2580000000</v>
      </c>
      <c r="D69" s="2">
        <v>2280000000</v>
      </c>
      <c r="E69" s="2">
        <v>4420000000</v>
      </c>
      <c r="F69" s="2">
        <v>1400000000</v>
      </c>
    </row>
    <row r="70" spans="1:6" x14ac:dyDescent="0.35">
      <c r="A70" t="s">
        <v>47</v>
      </c>
      <c r="B70" s="2">
        <v>2780000000</v>
      </c>
      <c r="C70" s="2">
        <v>1720000000</v>
      </c>
      <c r="D70" s="2">
        <v>1550000000</v>
      </c>
      <c r="E70" s="2">
        <v>1470000000</v>
      </c>
      <c r="F70" s="2">
        <v>1350000000</v>
      </c>
    </row>
    <row r="72" spans="1:6" x14ac:dyDescent="0.35">
      <c r="A72" t="s">
        <v>48</v>
      </c>
      <c r="B72">
        <v>0</v>
      </c>
      <c r="C72">
        <v>0</v>
      </c>
      <c r="D72">
        <v>0</v>
      </c>
      <c r="E72">
        <v>0</v>
      </c>
      <c r="F72">
        <v>0</v>
      </c>
    </row>
    <row r="74" spans="1:6" x14ac:dyDescent="0.35">
      <c r="A74" t="s">
        <v>49</v>
      </c>
      <c r="B74" s="2">
        <v>2430000000</v>
      </c>
      <c r="C74" s="2">
        <v>266000000</v>
      </c>
      <c r="D74" s="2">
        <v>333000000</v>
      </c>
      <c r="E74" s="2">
        <v>-2770000000</v>
      </c>
      <c r="F74" s="2">
        <v>1960000000</v>
      </c>
    </row>
    <row r="75" spans="1:6" x14ac:dyDescent="0.35">
      <c r="A75" t="s">
        <v>50</v>
      </c>
      <c r="B75" s="2">
        <v>11170000000</v>
      </c>
      <c r="C75" s="2">
        <v>4560000000</v>
      </c>
      <c r="D75" s="2">
        <v>4170000000</v>
      </c>
      <c r="E75" s="2">
        <v>3120000000</v>
      </c>
      <c r="F75" s="2">
        <v>4720000000</v>
      </c>
    </row>
    <row r="77" spans="1:6" x14ac:dyDescent="0.35">
      <c r="A77" t="s">
        <v>51</v>
      </c>
      <c r="B77" s="2">
        <v>-1860000000</v>
      </c>
      <c r="C77" s="2">
        <v>-1240000000</v>
      </c>
      <c r="D77" s="2">
        <v>-490000000</v>
      </c>
      <c r="E77" s="2">
        <v>-156000000</v>
      </c>
      <c r="F77" s="2">
        <v>-1510000000</v>
      </c>
    </row>
    <row r="79" spans="1:6" x14ac:dyDescent="0.35">
      <c r="A79" t="s">
        <v>52</v>
      </c>
      <c r="B79" s="2">
        <v>9310000000</v>
      </c>
      <c r="C79" s="2">
        <v>3320000000</v>
      </c>
      <c r="D79" s="2">
        <v>3680000000</v>
      </c>
      <c r="E79" s="2">
        <v>2970000000</v>
      </c>
      <c r="F79" s="2">
        <v>3200000000</v>
      </c>
    </row>
    <row r="81" spans="1:6" x14ac:dyDescent="0.35">
      <c r="A81" t="s">
        <v>53</v>
      </c>
      <c r="B81" s="2">
        <v>-1800000000</v>
      </c>
      <c r="C81" s="2">
        <v>-1150000000</v>
      </c>
      <c r="D81" s="2">
        <v>-1080000000</v>
      </c>
      <c r="E81" s="2">
        <v>-1110000000</v>
      </c>
      <c r="F81" s="2">
        <v>-1120000000</v>
      </c>
    </row>
    <row r="84" spans="1:6" x14ac:dyDescent="0.35">
      <c r="A84" t="s">
        <v>54</v>
      </c>
      <c r="B84" s="2">
        <v>-706000000</v>
      </c>
      <c r="C84" s="2">
        <v>-580000000</v>
      </c>
      <c r="D84" s="2">
        <v>-3320000000</v>
      </c>
      <c r="E84" s="2">
        <v>-235000000</v>
      </c>
      <c r="F84" s="2">
        <v>-80000000</v>
      </c>
    </row>
    <row r="85" spans="1:6" x14ac:dyDescent="0.35">
      <c r="A85" t="s">
        <v>55</v>
      </c>
      <c r="B85">
        <v>0</v>
      </c>
      <c r="C85">
        <v>0</v>
      </c>
      <c r="D85" s="2">
        <v>5000000</v>
      </c>
      <c r="E85" s="2">
        <v>230000000</v>
      </c>
      <c r="F85" s="2">
        <v>25000000</v>
      </c>
    </row>
    <row r="86" spans="1:6" x14ac:dyDescent="0.35">
      <c r="A86" t="s">
        <v>56</v>
      </c>
      <c r="B86" s="2">
        <v>-3060000000</v>
      </c>
      <c r="C86" s="2">
        <v>-2230000000</v>
      </c>
      <c r="D86" s="2">
        <v>4120000000</v>
      </c>
      <c r="E86" s="2">
        <v>1470000000</v>
      </c>
      <c r="F86" s="2">
        <v>886000000</v>
      </c>
    </row>
    <row r="88" spans="1:6" x14ac:dyDescent="0.35">
      <c r="A88" t="s">
        <v>57</v>
      </c>
      <c r="B88" s="2">
        <v>-3180000000</v>
      </c>
      <c r="C88" s="2">
        <v>-882000000</v>
      </c>
      <c r="D88" s="2">
        <v>-1340000000</v>
      </c>
      <c r="E88" s="2">
        <v>-1440000000</v>
      </c>
      <c r="F88" s="2">
        <v>-1540000000</v>
      </c>
    </row>
    <row r="90" spans="1:6" x14ac:dyDescent="0.35">
      <c r="A90" t="s">
        <v>58</v>
      </c>
      <c r="B90" s="2">
        <v>-514000000</v>
      </c>
      <c r="C90" s="2">
        <v>-1210000000</v>
      </c>
      <c r="D90" s="2">
        <v>-1770000000</v>
      </c>
      <c r="E90" s="2">
        <v>-1920000000</v>
      </c>
      <c r="F90" s="2">
        <v>-274000000</v>
      </c>
    </row>
    <row r="92" spans="1:6" x14ac:dyDescent="0.35">
      <c r="A92" t="s">
        <v>59</v>
      </c>
      <c r="B92" s="2">
        <v>4410000000</v>
      </c>
      <c r="C92" s="2">
        <v>1790000000</v>
      </c>
      <c r="D92" s="2">
        <v>766000000</v>
      </c>
      <c r="E92" s="2">
        <v>1150000000</v>
      </c>
      <c r="F92" s="2">
        <v>13160000000</v>
      </c>
    </row>
    <row r="94" spans="1:6" x14ac:dyDescent="0.35">
      <c r="A94" t="s">
        <v>49</v>
      </c>
      <c r="B94" s="2">
        <v>-521000000</v>
      </c>
      <c r="C94" s="2">
        <v>-6400000000</v>
      </c>
      <c r="D94" s="2">
        <v>-400000000</v>
      </c>
      <c r="E94" s="2">
        <v>-17000000</v>
      </c>
      <c r="F94" s="2">
        <v>-195000000</v>
      </c>
    </row>
    <row r="96" spans="1:6" x14ac:dyDescent="0.35">
      <c r="A96" t="s">
        <v>60</v>
      </c>
      <c r="B96" s="2">
        <v>195000000</v>
      </c>
      <c r="C96" s="2">
        <v>-6700000000</v>
      </c>
      <c r="D96" s="2">
        <v>-2740000000</v>
      </c>
      <c r="E96" s="2">
        <v>-2240000000</v>
      </c>
      <c r="F96" s="2">
        <v>11150000000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zoomScaleSheetLayoutView="50" workbookViewId="0">
      <selection activeCell="H32" sqref="H32"/>
    </sheetView>
  </sheetViews>
  <sheetFormatPr defaultRowHeight="14.5" x14ac:dyDescent="0.35"/>
  <cols>
    <col min="1" max="1" width="17.1796875" customWidth="1"/>
    <col min="2" max="2" width="14.90625" customWidth="1"/>
    <col min="3" max="3" width="13.54296875" customWidth="1"/>
    <col min="4" max="4" width="13.81640625" customWidth="1"/>
    <col min="5" max="5" width="14.6328125" customWidth="1"/>
    <col min="6" max="6" width="14.453125" customWidth="1"/>
    <col min="7" max="8" width="15.453125" customWidth="1"/>
  </cols>
  <sheetData>
    <row r="1" spans="1:8" x14ac:dyDescent="0.35">
      <c r="A1" s="3" t="s">
        <v>61</v>
      </c>
    </row>
    <row r="3" spans="1:8" x14ac:dyDescent="0.35">
      <c r="A3" s="3" t="s">
        <v>62</v>
      </c>
    </row>
    <row r="4" spans="1:8" x14ac:dyDescent="0.35">
      <c r="A4" t="s">
        <v>63</v>
      </c>
      <c r="B4" s="4">
        <f>G26</f>
        <v>-6.4216047940792208E-3</v>
      </c>
      <c r="G4" s="4">
        <f>B4</f>
        <v>-6.4216047940792208E-3</v>
      </c>
      <c r="H4" s="4">
        <f>G4-($B$4-$B$9)/10</f>
        <v>8.3220555685328712E-2</v>
      </c>
    </row>
    <row r="5" spans="1:8" x14ac:dyDescent="0.35">
      <c r="A5" t="s">
        <v>64</v>
      </c>
      <c r="B5" s="4">
        <f>G25</f>
        <v>0.47989659487865322</v>
      </c>
      <c r="G5" s="4"/>
    </row>
    <row r="6" spans="1:8" x14ac:dyDescent="0.35">
      <c r="A6" t="s">
        <v>65</v>
      </c>
      <c r="B6" s="4">
        <f>G23</f>
        <v>6.7480271387771615E-2</v>
      </c>
    </row>
    <row r="7" spans="1:8" x14ac:dyDescent="0.35">
      <c r="A7" t="s">
        <v>66</v>
      </c>
      <c r="B7" s="4">
        <f>G24</f>
        <v>0.39214686508892826</v>
      </c>
    </row>
    <row r="8" spans="1:8" x14ac:dyDescent="0.35">
      <c r="A8" t="s">
        <v>67</v>
      </c>
      <c r="B8" s="4">
        <v>0.03</v>
      </c>
    </row>
    <row r="9" spans="1:8" x14ac:dyDescent="0.35">
      <c r="A9" t="s">
        <v>68</v>
      </c>
      <c r="B9">
        <v>0.89</v>
      </c>
      <c r="F9" t="s">
        <v>69</v>
      </c>
      <c r="G9" s="4">
        <f>B10+B11*B9</f>
        <v>9.0550000000000005E-2</v>
      </c>
    </row>
    <row r="10" spans="1:8" x14ac:dyDescent="0.35">
      <c r="A10" t="s">
        <v>70</v>
      </c>
      <c r="B10" s="4">
        <v>2.3800000000000002E-2</v>
      </c>
    </row>
    <row r="11" spans="1:8" x14ac:dyDescent="0.35">
      <c r="A11" t="s">
        <v>71</v>
      </c>
      <c r="B11" s="4">
        <v>7.4999999999999997E-2</v>
      </c>
    </row>
    <row r="12" spans="1:8" x14ac:dyDescent="0.35">
      <c r="A12" t="s">
        <v>72</v>
      </c>
      <c r="B12" s="5">
        <v>0.05</v>
      </c>
    </row>
    <row r="14" spans="1:8" x14ac:dyDescent="0.35">
      <c r="A14" t="s">
        <v>1</v>
      </c>
      <c r="B14">
        <v>2012</v>
      </c>
      <c r="C14">
        <v>2013</v>
      </c>
      <c r="D14">
        <v>2014</v>
      </c>
      <c r="E14">
        <v>2015</v>
      </c>
      <c r="F14">
        <v>2016</v>
      </c>
      <c r="G14">
        <v>2017</v>
      </c>
      <c r="H14">
        <v>2018</v>
      </c>
    </row>
    <row r="15" spans="1:8" x14ac:dyDescent="0.35">
      <c r="A15" t="s">
        <v>2</v>
      </c>
      <c r="B15" s="2">
        <v>21490000000</v>
      </c>
      <c r="C15" s="2">
        <v>19660000000</v>
      </c>
      <c r="D15" s="2">
        <v>20250000000</v>
      </c>
      <c r="E15" s="2">
        <v>20410000000</v>
      </c>
      <c r="F15" s="2">
        <v>20850000000</v>
      </c>
      <c r="G15" s="7">
        <f>F15*(1+G4)</f>
        <v>20716109540.043446</v>
      </c>
      <c r="H15" s="7">
        <f>G15*(1+H4)</f>
        <v>22440115687.604</v>
      </c>
    </row>
    <row r="16" spans="1:8" x14ac:dyDescent="0.35">
      <c r="A16" t="s">
        <v>73</v>
      </c>
      <c r="B16" s="2">
        <v>10640000000</v>
      </c>
      <c r="C16" s="2">
        <v>9800000000</v>
      </c>
      <c r="D16" s="2">
        <v>9760000000</v>
      </c>
      <c r="E16" s="2">
        <v>9450000000</v>
      </c>
      <c r="F16" s="2">
        <v>9610000000</v>
      </c>
      <c r="G16" s="7">
        <f>$B$5*G15</f>
        <v>9941590427.400032</v>
      </c>
      <c r="H16" s="7">
        <f>$B$5*H15</f>
        <v>10768935107.164207</v>
      </c>
    </row>
    <row r="17" spans="1:8" x14ac:dyDescent="0.35">
      <c r="A17" t="s">
        <v>74</v>
      </c>
      <c r="B17" s="2">
        <v>1540000000</v>
      </c>
      <c r="C17" s="2">
        <v>1370000000</v>
      </c>
      <c r="D17" s="2">
        <v>1290000000</v>
      </c>
      <c r="E17" s="2">
        <v>1370000000</v>
      </c>
      <c r="F17" s="2">
        <v>1360000000</v>
      </c>
      <c r="G17">
        <f>$B$6*G15</f>
        <v>1397928693.8609364</v>
      </c>
      <c r="H17">
        <f>$B$6*H15</f>
        <v>1514265096.5725091</v>
      </c>
    </row>
    <row r="18" spans="1:8" x14ac:dyDescent="0.35">
      <c r="A18" t="s">
        <v>5</v>
      </c>
      <c r="B18" s="2">
        <v>8870000000</v>
      </c>
      <c r="C18" s="2">
        <v>7740000000</v>
      </c>
      <c r="D18" s="2">
        <v>7570000000</v>
      </c>
      <c r="E18" s="2">
        <v>8010000000</v>
      </c>
      <c r="F18" s="2">
        <v>8090000000</v>
      </c>
      <c r="G18" s="7">
        <f>$B$7*G15</f>
        <v>8123757412.966877</v>
      </c>
      <c r="H18" s="7">
        <f>$B$7*H15</f>
        <v>8799821019.1267891</v>
      </c>
    </row>
    <row r="19" spans="1:8" x14ac:dyDescent="0.35">
      <c r="A19" t="s">
        <v>13</v>
      </c>
      <c r="B19" s="2">
        <v>305000000</v>
      </c>
      <c r="C19" s="2">
        <v>2040000000</v>
      </c>
      <c r="D19" s="2">
        <v>2520000000</v>
      </c>
      <c r="E19" s="2">
        <v>3180000000</v>
      </c>
      <c r="F19" s="2">
        <v>1410000000</v>
      </c>
      <c r="G19" s="7">
        <f>G15-G16-G17-G18</f>
        <v>1252833005.8155994</v>
      </c>
      <c r="H19" s="7">
        <f>H15-H16-H17-H18</f>
        <v>1357094464.7404938</v>
      </c>
    </row>
    <row r="20" spans="1:8" x14ac:dyDescent="0.35">
      <c r="A20" t="s">
        <v>16</v>
      </c>
      <c r="B20" s="2">
        <v>533000000</v>
      </c>
      <c r="C20" s="2">
        <v>1970000000</v>
      </c>
      <c r="D20" s="2">
        <v>1710000000</v>
      </c>
      <c r="E20" s="2">
        <v>2590000000</v>
      </c>
      <c r="F20" s="2">
        <v>1060000000</v>
      </c>
      <c r="G20">
        <f>_xll.VoseOutput(,,"Net Income",1)+G19*(1-$B$12)</f>
        <v>1190191355.5248194</v>
      </c>
      <c r="H20">
        <f>_xll.VoseOutput(,,"Net Income",1)+H19*(1-$B$12)</f>
        <v>1289239741.503469</v>
      </c>
    </row>
    <row r="21" spans="1:8" x14ac:dyDescent="0.35">
      <c r="B21" s="2"/>
      <c r="C21" s="2"/>
      <c r="D21" s="2"/>
      <c r="E21" s="2"/>
      <c r="F21" s="2"/>
    </row>
    <row r="22" spans="1:8" x14ac:dyDescent="0.35">
      <c r="G22" s="3" t="s">
        <v>75</v>
      </c>
    </row>
    <row r="23" spans="1:8" x14ac:dyDescent="0.35">
      <c r="A23" t="s">
        <v>76</v>
      </c>
      <c r="B23" s="4">
        <f>B17/B15</f>
        <v>7.1661237785016291E-2</v>
      </c>
      <c r="C23" s="4">
        <f t="shared" ref="C23:F23" si="0">C17/C15</f>
        <v>6.9684638860630727E-2</v>
      </c>
      <c r="D23" s="4">
        <f t="shared" si="0"/>
        <v>6.3703703703703707E-2</v>
      </c>
      <c r="E23" s="4">
        <f t="shared" si="0"/>
        <v>6.7123958843704062E-2</v>
      </c>
      <c r="F23" s="4">
        <f t="shared" si="0"/>
        <v>6.5227817745803357E-2</v>
      </c>
      <c r="G23" s="6">
        <f>AVERAGE(B23:F23)</f>
        <v>6.7480271387771615E-2</v>
      </c>
    </row>
    <row r="24" spans="1:8" x14ac:dyDescent="0.35">
      <c r="A24" t="s">
        <v>77</v>
      </c>
      <c r="B24" s="4">
        <f>B18/B15</f>
        <v>0.41275011633317821</v>
      </c>
      <c r="C24" s="4">
        <f t="shared" ref="C24:F24" si="1">C18/C15</f>
        <v>0.39369277721261442</v>
      </c>
      <c r="D24" s="4">
        <f t="shared" si="1"/>
        <v>0.37382716049382714</v>
      </c>
      <c r="E24" s="4">
        <f t="shared" si="1"/>
        <v>0.39245467907888287</v>
      </c>
      <c r="F24" s="4">
        <f t="shared" si="1"/>
        <v>0.38800959232613907</v>
      </c>
      <c r="G24" s="6">
        <f t="shared" ref="G24:G26" si="2">AVERAGE(B24:F24)</f>
        <v>0.39214686508892826</v>
      </c>
    </row>
    <row r="25" spans="1:8" x14ac:dyDescent="0.35">
      <c r="A25" t="s">
        <v>78</v>
      </c>
      <c r="B25" s="4">
        <f>B16/B15</f>
        <v>0.49511400651465798</v>
      </c>
      <c r="C25" s="4">
        <f t="shared" ref="C25:F25" si="3">C16/C15</f>
        <v>0.49847405900305186</v>
      </c>
      <c r="D25" s="4">
        <f t="shared" si="3"/>
        <v>0.4819753086419753</v>
      </c>
      <c r="E25" s="4">
        <f t="shared" si="3"/>
        <v>0.46300832925036745</v>
      </c>
      <c r="F25" s="4">
        <f t="shared" si="3"/>
        <v>0.46091127098321344</v>
      </c>
      <c r="G25" s="6">
        <f t="shared" si="2"/>
        <v>0.47989659487865322</v>
      </c>
    </row>
    <row r="26" spans="1:8" x14ac:dyDescent="0.35">
      <c r="A26" t="s">
        <v>79</v>
      </c>
      <c r="C26" s="4">
        <f>(C15-B15)/B15</f>
        <v>-8.5155886458818053E-2</v>
      </c>
      <c r="D26" s="4">
        <f t="shared" ref="D26:F26" si="4">(D15-C15)/C15</f>
        <v>3.0010172939979655E-2</v>
      </c>
      <c r="E26" s="4">
        <f t="shared" si="4"/>
        <v>7.9012345679012348E-3</v>
      </c>
      <c r="F26" s="4">
        <f t="shared" si="4"/>
        <v>2.1558059774620286E-2</v>
      </c>
      <c r="G26" s="6">
        <f t="shared" si="2"/>
        <v>-6.4216047940792208E-3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zoomScale="90" zoomScaleNormal="90" workbookViewId="0">
      <selection activeCell="B23" sqref="B23:F23"/>
    </sheetView>
  </sheetViews>
  <sheetFormatPr defaultRowHeight="14.5" x14ac:dyDescent="0.35"/>
  <cols>
    <col min="1" max="1" width="36.08984375" customWidth="1"/>
    <col min="2" max="2" width="22.08984375" customWidth="1"/>
    <col min="3" max="3" width="21.36328125" customWidth="1"/>
    <col min="4" max="4" width="15.6328125" customWidth="1"/>
    <col min="5" max="6" width="18.90625" customWidth="1"/>
  </cols>
  <sheetData>
    <row r="1" spans="1:6" x14ac:dyDescent="0.35">
      <c r="A1" s="1" t="s">
        <v>0</v>
      </c>
    </row>
    <row r="3" spans="1:6" x14ac:dyDescent="0.35">
      <c r="A3" t="s">
        <v>1</v>
      </c>
      <c r="B3">
        <v>2012</v>
      </c>
      <c r="C3">
        <v>2013</v>
      </c>
      <c r="D3">
        <v>2014</v>
      </c>
      <c r="E3">
        <v>2015</v>
      </c>
      <c r="F3">
        <v>2016</v>
      </c>
    </row>
    <row r="5" spans="1:6" x14ac:dyDescent="0.35">
      <c r="A5" t="s">
        <v>2</v>
      </c>
      <c r="B5" s="2">
        <v>7710000000</v>
      </c>
      <c r="C5" s="2">
        <v>8050000000</v>
      </c>
      <c r="D5" s="2">
        <v>8430000000</v>
      </c>
      <c r="E5" s="2">
        <v>10280000000</v>
      </c>
      <c r="F5" s="2">
        <v>12480000000</v>
      </c>
    </row>
    <row r="6" spans="1:6" x14ac:dyDescent="0.35">
      <c r="A6" t="s">
        <v>3</v>
      </c>
      <c r="B6" s="2">
        <v>3240000000</v>
      </c>
      <c r="C6" s="2">
        <v>3340000000</v>
      </c>
      <c r="D6" s="2">
        <v>3580000000</v>
      </c>
      <c r="E6" s="2">
        <v>4700000000</v>
      </c>
      <c r="F6" s="2">
        <v>5380000000</v>
      </c>
    </row>
    <row r="7" spans="1:6" x14ac:dyDescent="0.35">
      <c r="A7" t="s">
        <v>4</v>
      </c>
      <c r="B7" s="2">
        <v>3950000000</v>
      </c>
      <c r="C7" s="2">
        <v>4170000000</v>
      </c>
      <c r="D7" s="2">
        <v>4290000000</v>
      </c>
      <c r="E7" s="2">
        <v>4700000000</v>
      </c>
      <c r="F7" s="2">
        <v>5990000000</v>
      </c>
    </row>
    <row r="9" spans="1:6" x14ac:dyDescent="0.35">
      <c r="A9" t="s">
        <v>5</v>
      </c>
      <c r="B9" s="2">
        <v>2390000000</v>
      </c>
      <c r="C9" s="2">
        <v>2550000000</v>
      </c>
      <c r="D9" s="2">
        <v>2550000000</v>
      </c>
      <c r="E9" s="2">
        <v>3180000000</v>
      </c>
      <c r="F9" s="2">
        <v>3830000000</v>
      </c>
    </row>
    <row r="10" spans="1:6" x14ac:dyDescent="0.35">
      <c r="A10" t="s">
        <v>6</v>
      </c>
      <c r="B10" s="2">
        <v>8100000</v>
      </c>
      <c r="C10" s="2">
        <v>367000000</v>
      </c>
      <c r="D10" s="2">
        <v>87000000</v>
      </c>
      <c r="E10" s="2">
        <v>487000000</v>
      </c>
      <c r="F10" s="2">
        <v>731000000</v>
      </c>
    </row>
    <row r="11" spans="1:6" x14ac:dyDescent="0.35">
      <c r="A11" t="s">
        <v>7</v>
      </c>
      <c r="B11" s="2">
        <v>439500000</v>
      </c>
      <c r="C11" s="2">
        <v>463000000</v>
      </c>
      <c r="D11" s="2">
        <v>478000000</v>
      </c>
      <c r="E11" s="2">
        <v>545000000</v>
      </c>
      <c r="F11" s="2">
        <v>562000000</v>
      </c>
    </row>
    <row r="12" spans="1:6" x14ac:dyDescent="0.35">
      <c r="A12" t="s">
        <v>8</v>
      </c>
      <c r="B12" s="2">
        <v>71440000</v>
      </c>
      <c r="C12" s="2">
        <v>83000000</v>
      </c>
      <c r="D12" s="2">
        <v>84000000</v>
      </c>
      <c r="E12" s="2">
        <v>346000000</v>
      </c>
      <c r="F12" s="2">
        <v>552000000</v>
      </c>
    </row>
    <row r="14" spans="1:6" x14ac:dyDescent="0.35">
      <c r="A14" t="s">
        <v>9</v>
      </c>
      <c r="B14" s="2">
        <v>14310000</v>
      </c>
      <c r="C14" s="2">
        <v>4000000</v>
      </c>
      <c r="D14" s="2">
        <v>59000000</v>
      </c>
      <c r="E14" s="2">
        <v>67000000</v>
      </c>
      <c r="F14" s="2">
        <v>25000000</v>
      </c>
    </row>
    <row r="15" spans="1:6" x14ac:dyDescent="0.35">
      <c r="A15" t="s">
        <v>10</v>
      </c>
      <c r="B15" s="2">
        <v>50330000</v>
      </c>
      <c r="C15" s="2">
        <v>40000000</v>
      </c>
      <c r="D15" s="2">
        <v>46000000</v>
      </c>
      <c r="E15" s="2">
        <v>15000000</v>
      </c>
      <c r="F15" s="2">
        <v>21000000</v>
      </c>
    </row>
    <row r="16" spans="1:6" x14ac:dyDescent="0.35">
      <c r="A16" t="s">
        <v>11</v>
      </c>
      <c r="B16" s="2">
        <v>12080000</v>
      </c>
      <c r="C16" s="2">
        <v>5000000</v>
      </c>
      <c r="D16" s="2">
        <v>13000000</v>
      </c>
      <c r="E16" s="2">
        <v>9000000</v>
      </c>
      <c r="F16" s="2">
        <v>8000000</v>
      </c>
    </row>
    <row r="17" spans="1:6" x14ac:dyDescent="0.35">
      <c r="A17" t="s">
        <v>12</v>
      </c>
      <c r="B17" s="2">
        <v>126790000</v>
      </c>
      <c r="C17" s="2">
        <v>138000000</v>
      </c>
      <c r="D17" s="2">
        <v>135000000</v>
      </c>
      <c r="E17" s="2">
        <v>377000000</v>
      </c>
      <c r="F17" s="2">
        <v>407000000</v>
      </c>
    </row>
    <row r="19" spans="1:6" x14ac:dyDescent="0.35">
      <c r="A19" t="s">
        <v>13</v>
      </c>
      <c r="B19" s="2">
        <v>1470000000</v>
      </c>
      <c r="C19" s="2">
        <v>1170000000</v>
      </c>
      <c r="D19" s="2">
        <v>1520000000</v>
      </c>
      <c r="E19" s="2">
        <v>739000000</v>
      </c>
      <c r="F19" s="2">
        <v>1070000000</v>
      </c>
    </row>
    <row r="21" spans="1:6" x14ac:dyDescent="0.35">
      <c r="A21" t="s">
        <v>14</v>
      </c>
      <c r="B21" s="2">
        <v>362880000</v>
      </c>
      <c r="C21" s="2">
        <v>236000000</v>
      </c>
      <c r="D21" s="2">
        <v>337000000</v>
      </c>
      <c r="E21" s="2">
        <v>44000000</v>
      </c>
      <c r="F21" s="2">
        <v>98000000</v>
      </c>
    </row>
    <row r="22" spans="1:6" x14ac:dyDescent="0.35">
      <c r="A22" t="s">
        <v>15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35">
      <c r="A23" t="s">
        <v>16</v>
      </c>
      <c r="B23" s="2">
        <v>1110000000</v>
      </c>
      <c r="C23" s="2">
        <v>929000000</v>
      </c>
      <c r="D23" s="2">
        <v>1190000000</v>
      </c>
      <c r="E23" s="2">
        <v>695000000</v>
      </c>
      <c r="F23" s="2">
        <v>976000000</v>
      </c>
    </row>
    <row r="25" spans="1:6" x14ac:dyDescent="0.35">
      <c r="A25" s="1" t="s">
        <v>17</v>
      </c>
    </row>
    <row r="27" spans="1:6" x14ac:dyDescent="0.35">
      <c r="A27" t="s">
        <v>18</v>
      </c>
    </row>
    <row r="28" spans="1:6" x14ac:dyDescent="0.35">
      <c r="A28" t="s">
        <v>19</v>
      </c>
      <c r="B28" s="2">
        <v>2180000000</v>
      </c>
      <c r="C28" s="2">
        <v>2610000000</v>
      </c>
      <c r="D28" s="2">
        <v>2750000000</v>
      </c>
      <c r="E28" s="2">
        <v>1440000000</v>
      </c>
      <c r="F28" s="2">
        <v>1570000000</v>
      </c>
    </row>
    <row r="29" spans="1:6" x14ac:dyDescent="0.35">
      <c r="A29" t="s">
        <v>20</v>
      </c>
      <c r="B29" s="2">
        <v>1250000000</v>
      </c>
      <c r="C29" s="2">
        <v>1240000000</v>
      </c>
      <c r="D29" s="2">
        <v>1190000000</v>
      </c>
      <c r="E29" s="2">
        <v>1690000000</v>
      </c>
      <c r="F29" s="2">
        <v>1960000000</v>
      </c>
    </row>
    <row r="30" spans="1:6" x14ac:dyDescent="0.35">
      <c r="A30" t="s">
        <v>21</v>
      </c>
      <c r="B30" s="2">
        <v>1240000000</v>
      </c>
      <c r="C30" s="2">
        <v>1400000000</v>
      </c>
      <c r="D30" s="2">
        <v>1500000000</v>
      </c>
      <c r="E30" s="2">
        <v>1960000000</v>
      </c>
      <c r="F30" s="2">
        <v>1720000000</v>
      </c>
    </row>
    <row r="31" spans="1:6" x14ac:dyDescent="0.35">
      <c r="A31" t="s">
        <v>22</v>
      </c>
      <c r="B31" s="2">
        <v>651110000</v>
      </c>
      <c r="C31" s="2">
        <v>623000000</v>
      </c>
      <c r="D31" s="2">
        <v>704000000</v>
      </c>
      <c r="E31" s="2">
        <v>949000000</v>
      </c>
      <c r="F31" s="2">
        <v>1120000000</v>
      </c>
    </row>
    <row r="33" spans="1:6" x14ac:dyDescent="0.35">
      <c r="A33" t="s">
        <v>23</v>
      </c>
      <c r="B33" s="2">
        <v>5320000000</v>
      </c>
      <c r="C33" s="2">
        <v>5870000000</v>
      </c>
      <c r="D33" s="2">
        <v>6130000000</v>
      </c>
      <c r="E33" s="2">
        <v>6050000000</v>
      </c>
      <c r="F33" s="2">
        <v>6370000000</v>
      </c>
    </row>
    <row r="35" spans="1:6" x14ac:dyDescent="0.35">
      <c r="A35" t="s">
        <v>24</v>
      </c>
      <c r="B35" s="2">
        <v>3300000000</v>
      </c>
      <c r="C35" s="2">
        <v>3480000000</v>
      </c>
      <c r="D35" s="2">
        <v>3610000000</v>
      </c>
      <c r="E35" s="2">
        <v>4060000000</v>
      </c>
      <c r="F35" s="2">
        <v>3900000000</v>
      </c>
    </row>
    <row r="36" spans="1:6" x14ac:dyDescent="0.35">
      <c r="A36" t="s">
        <v>25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35">
      <c r="A37" t="s">
        <v>26</v>
      </c>
      <c r="B37" s="2">
        <v>2230000000</v>
      </c>
      <c r="C37" s="2">
        <v>2310000000</v>
      </c>
      <c r="D37" s="2">
        <v>2220000000</v>
      </c>
      <c r="E37" s="2">
        <v>14920000000</v>
      </c>
      <c r="F37" s="2">
        <v>13770000000</v>
      </c>
    </row>
    <row r="38" spans="1:6" x14ac:dyDescent="0.35">
      <c r="A38" t="s">
        <v>27</v>
      </c>
      <c r="B38" s="2">
        <v>362670000</v>
      </c>
      <c r="C38" s="2">
        <v>413000000</v>
      </c>
      <c r="D38" s="2">
        <v>396000000</v>
      </c>
      <c r="E38" s="2">
        <v>532000000</v>
      </c>
      <c r="F38" s="2">
        <v>752000000</v>
      </c>
    </row>
    <row r="40" spans="1:6" x14ac:dyDescent="0.35">
      <c r="A40" t="s">
        <v>28</v>
      </c>
      <c r="B40" s="2">
        <v>11360000000</v>
      </c>
      <c r="C40" s="2">
        <v>12150000000</v>
      </c>
      <c r="D40" s="2">
        <v>12450000000</v>
      </c>
      <c r="E40" s="2">
        <v>26820000000</v>
      </c>
      <c r="F40" s="2">
        <v>25590000000</v>
      </c>
    </row>
    <row r="42" spans="1:6" x14ac:dyDescent="0.35">
      <c r="A42" t="s">
        <v>29</v>
      </c>
    </row>
    <row r="44" spans="1:6" x14ac:dyDescent="0.35">
      <c r="A44" t="s">
        <v>30</v>
      </c>
      <c r="B44" s="2">
        <v>405140000</v>
      </c>
      <c r="C44" s="2">
        <v>207000000</v>
      </c>
      <c r="D44" s="2">
        <v>203000000</v>
      </c>
      <c r="E44" s="2">
        <v>1450000000</v>
      </c>
      <c r="F44" s="2">
        <v>1000000000</v>
      </c>
    </row>
    <row r="45" spans="1:6" x14ac:dyDescent="0.35">
      <c r="A45" t="s">
        <v>31</v>
      </c>
      <c r="B45" s="2">
        <v>350460000</v>
      </c>
      <c r="C45" s="2">
        <v>333000000</v>
      </c>
      <c r="D45" s="2">
        <v>401000000</v>
      </c>
      <c r="E45" s="2">
        <v>631000000</v>
      </c>
      <c r="F45" s="2">
        <v>665000000</v>
      </c>
    </row>
    <row r="46" spans="1:6" x14ac:dyDescent="0.35">
      <c r="A46" t="s">
        <v>32</v>
      </c>
      <c r="B46" s="2">
        <v>3880000</v>
      </c>
      <c r="C46" s="2">
        <v>19000000</v>
      </c>
      <c r="D46" s="2">
        <v>26000000</v>
      </c>
      <c r="E46" s="2">
        <v>33000000</v>
      </c>
      <c r="F46" s="2">
        <v>274000000</v>
      </c>
    </row>
    <row r="47" spans="1:6" x14ac:dyDescent="0.35">
      <c r="A47" t="s">
        <v>33</v>
      </c>
      <c r="B47" s="2">
        <v>1220000000</v>
      </c>
      <c r="C47" s="2">
        <v>1570000000</v>
      </c>
      <c r="D47" s="2">
        <v>1600000000</v>
      </c>
      <c r="E47" s="2">
        <v>2270000000</v>
      </c>
      <c r="F47" s="2">
        <v>2460000000</v>
      </c>
    </row>
    <row r="49" spans="1:6" x14ac:dyDescent="0.35">
      <c r="A49" t="s">
        <v>34</v>
      </c>
      <c r="B49" s="2">
        <v>1980000000</v>
      </c>
      <c r="C49" s="2">
        <v>2130000000</v>
      </c>
      <c r="D49" s="2">
        <v>2230000000</v>
      </c>
      <c r="E49" s="2">
        <v>4390000000</v>
      </c>
      <c r="F49" s="2">
        <v>4400000000</v>
      </c>
    </row>
    <row r="51" spans="1:6" x14ac:dyDescent="0.35">
      <c r="A51" t="s">
        <v>35</v>
      </c>
      <c r="B51" s="2">
        <v>3760000000</v>
      </c>
      <c r="C51" s="2">
        <v>3760000000</v>
      </c>
      <c r="D51" s="2">
        <v>3770000000</v>
      </c>
      <c r="E51" s="2">
        <v>11370000000</v>
      </c>
      <c r="F51" s="2">
        <v>10550000000</v>
      </c>
    </row>
    <row r="52" spans="1:6" x14ac:dyDescent="0.35">
      <c r="A52" t="s">
        <v>36</v>
      </c>
      <c r="B52" s="2">
        <v>1220000000</v>
      </c>
      <c r="C52" s="2">
        <v>805000000</v>
      </c>
      <c r="D52" s="2">
        <v>1010000000</v>
      </c>
      <c r="E52" s="2">
        <v>1130000000</v>
      </c>
      <c r="F52" s="2">
        <v>1320000000</v>
      </c>
    </row>
    <row r="53" spans="1:6" x14ac:dyDescent="0.35">
      <c r="A53" t="s">
        <v>37</v>
      </c>
      <c r="B53" s="2">
        <v>-64960000</v>
      </c>
      <c r="C53" s="2">
        <v>130000000</v>
      </c>
      <c r="D53" s="2">
        <v>30000000</v>
      </c>
      <c r="E53" s="2">
        <v>1810000000</v>
      </c>
      <c r="F53">
        <v>0</v>
      </c>
    </row>
    <row r="54" spans="1:6" x14ac:dyDescent="0.35">
      <c r="A54" t="s">
        <v>38</v>
      </c>
      <c r="B54" s="2">
        <v>189380000</v>
      </c>
      <c r="C54" s="2">
        <v>205000000</v>
      </c>
      <c r="D54" s="2">
        <v>253000000</v>
      </c>
      <c r="E54" s="2">
        <v>816000000</v>
      </c>
      <c r="F54" s="2">
        <v>1680000000</v>
      </c>
    </row>
    <row r="56" spans="1:6" x14ac:dyDescent="0.35">
      <c r="A56" t="s">
        <v>39</v>
      </c>
      <c r="B56" s="2">
        <v>7230000000</v>
      </c>
      <c r="C56" s="2">
        <v>7110000000</v>
      </c>
      <c r="D56" s="2">
        <v>7390000000</v>
      </c>
      <c r="E56" s="2">
        <v>19660000000</v>
      </c>
      <c r="F56" s="2">
        <v>17950000000</v>
      </c>
    </row>
    <row r="58" spans="1:6" x14ac:dyDescent="0.35">
      <c r="A58" t="s">
        <v>40</v>
      </c>
      <c r="B58" s="2">
        <v>4140000000</v>
      </c>
      <c r="C58" s="2">
        <v>5040000000</v>
      </c>
      <c r="D58" s="2">
        <v>5050000000</v>
      </c>
      <c r="E58" s="2">
        <v>7160000000</v>
      </c>
      <c r="F58" s="2">
        <v>7630000000</v>
      </c>
    </row>
    <row r="60" spans="1:6" x14ac:dyDescent="0.35">
      <c r="A60" t="s">
        <v>41</v>
      </c>
      <c r="B60" s="2">
        <v>4140000000</v>
      </c>
      <c r="C60" s="2">
        <v>5040000000</v>
      </c>
      <c r="D60" s="2">
        <v>5050000000</v>
      </c>
      <c r="E60" s="2">
        <v>7160000000</v>
      </c>
      <c r="F60" s="2">
        <v>7630000000</v>
      </c>
    </row>
    <row r="61" spans="1:6" x14ac:dyDescent="0.35">
      <c r="A61" t="s">
        <v>42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35">
      <c r="A62" t="s">
        <v>43</v>
      </c>
      <c r="B62" s="2">
        <v>4140000000</v>
      </c>
      <c r="C62" s="2">
        <v>5040000000</v>
      </c>
      <c r="D62" s="2">
        <v>5050000000</v>
      </c>
      <c r="E62" s="2">
        <v>7160000000</v>
      </c>
      <c r="F62" s="2">
        <v>7630000000</v>
      </c>
    </row>
    <row r="64" spans="1:6" x14ac:dyDescent="0.35">
      <c r="A64" t="s">
        <v>44</v>
      </c>
      <c r="B64" s="2">
        <v>11360000000</v>
      </c>
      <c r="C64" s="2">
        <v>12150000000</v>
      </c>
      <c r="D64" s="2">
        <v>12450000000</v>
      </c>
      <c r="E64" s="2">
        <v>26820000000</v>
      </c>
      <c r="F64" s="2">
        <v>25590000000</v>
      </c>
    </row>
    <row r="67" spans="1:6" x14ac:dyDescent="0.35">
      <c r="A67" s="1" t="s">
        <v>45</v>
      </c>
    </row>
    <row r="69" spans="1:6" x14ac:dyDescent="0.35">
      <c r="A69" t="s">
        <v>46</v>
      </c>
      <c r="B69" s="2">
        <v>1170000000</v>
      </c>
      <c r="C69" s="2">
        <v>1290000000</v>
      </c>
      <c r="D69" s="2">
        <v>1190000000</v>
      </c>
      <c r="E69" s="2">
        <v>695000000</v>
      </c>
      <c r="F69" s="2">
        <v>976000000</v>
      </c>
    </row>
    <row r="70" spans="1:6" x14ac:dyDescent="0.35">
      <c r="A70" t="s">
        <v>47</v>
      </c>
      <c r="B70" s="2">
        <v>510940000</v>
      </c>
      <c r="C70" s="2">
        <v>546000000</v>
      </c>
      <c r="D70" s="2">
        <v>562000000</v>
      </c>
      <c r="E70" s="2">
        <v>891000000</v>
      </c>
      <c r="F70" s="2">
        <v>1110000000</v>
      </c>
    </row>
    <row r="72" spans="1:6" x14ac:dyDescent="0.35">
      <c r="A72" t="s">
        <v>48</v>
      </c>
      <c r="B72" s="2">
        <v>22150000</v>
      </c>
      <c r="C72" s="2">
        <v>36000000</v>
      </c>
      <c r="D72" s="2">
        <v>-32000000</v>
      </c>
      <c r="E72" s="2">
        <v>-336000000</v>
      </c>
      <c r="F72" s="2">
        <v>-426000000</v>
      </c>
    </row>
    <row r="74" spans="1:6" x14ac:dyDescent="0.35">
      <c r="A74" t="s">
        <v>49</v>
      </c>
      <c r="B74" s="2">
        <v>-6170000</v>
      </c>
      <c r="C74" s="2">
        <v>-316000000</v>
      </c>
      <c r="D74" s="2">
        <v>113000000</v>
      </c>
      <c r="E74" s="2">
        <v>166000000</v>
      </c>
      <c r="F74" s="2">
        <v>196000000</v>
      </c>
    </row>
    <row r="75" spans="1:6" x14ac:dyDescent="0.35">
      <c r="A75" t="s">
        <v>50</v>
      </c>
      <c r="B75" s="2">
        <v>1700000000</v>
      </c>
      <c r="C75" s="2">
        <v>1560000000</v>
      </c>
      <c r="D75" s="2">
        <v>1830000000</v>
      </c>
      <c r="E75" s="2">
        <v>1420000000</v>
      </c>
      <c r="F75" s="2">
        <v>1860000000</v>
      </c>
    </row>
    <row r="77" spans="1:6" x14ac:dyDescent="0.35">
      <c r="A77" t="s">
        <v>51</v>
      </c>
      <c r="B77" s="2">
        <v>-3480000</v>
      </c>
      <c r="C77" s="2">
        <v>158000000</v>
      </c>
      <c r="D77" s="2">
        <v>-82000000</v>
      </c>
      <c r="E77" s="2">
        <v>314000000</v>
      </c>
      <c r="F77" s="2">
        <v>699000000</v>
      </c>
    </row>
    <row r="79" spans="1:6" x14ac:dyDescent="0.35">
      <c r="A79" t="s">
        <v>52</v>
      </c>
      <c r="B79" s="2">
        <v>1690000000</v>
      </c>
      <c r="C79" s="2">
        <v>1720000000</v>
      </c>
      <c r="D79" s="2">
        <v>1750000000</v>
      </c>
      <c r="E79" s="2">
        <v>1730000000</v>
      </c>
      <c r="F79" s="2">
        <v>2560000000</v>
      </c>
    </row>
    <row r="81" spans="1:6" x14ac:dyDescent="0.35">
      <c r="A81" t="s">
        <v>53</v>
      </c>
      <c r="B81" s="2">
        <v>-553640000</v>
      </c>
      <c r="C81" s="2">
        <v>-588000000</v>
      </c>
      <c r="D81" s="2">
        <v>-653000000</v>
      </c>
      <c r="E81" s="2">
        <v>-633000000</v>
      </c>
      <c r="F81" s="2">
        <v>-718000000</v>
      </c>
    </row>
    <row r="84" spans="1:6" x14ac:dyDescent="0.35">
      <c r="A84" t="s">
        <v>54</v>
      </c>
      <c r="B84" s="2">
        <v>-103420000</v>
      </c>
      <c r="C84" s="2">
        <v>-136000000</v>
      </c>
      <c r="D84" s="2">
        <v>-40000000</v>
      </c>
      <c r="E84" s="2">
        <v>-8410000000</v>
      </c>
      <c r="F84">
        <v>0</v>
      </c>
    </row>
    <row r="85" spans="1:6" x14ac:dyDescent="0.35">
      <c r="A85" t="s">
        <v>55</v>
      </c>
      <c r="B85">
        <v>0</v>
      </c>
      <c r="C85" s="2">
        <v>736000000</v>
      </c>
      <c r="D85">
        <v>0</v>
      </c>
      <c r="E85">
        <v>0</v>
      </c>
      <c r="F85" s="2">
        <v>158000000</v>
      </c>
    </row>
    <row r="86" spans="1:6" x14ac:dyDescent="0.35">
      <c r="A86" t="s">
        <v>56</v>
      </c>
      <c r="B86" s="2">
        <v>-137860000</v>
      </c>
      <c r="C86" s="2">
        <v>-225000000</v>
      </c>
      <c r="D86" s="2">
        <v>-171000000</v>
      </c>
      <c r="E86" s="2">
        <v>840000000</v>
      </c>
      <c r="F86" s="2">
        <v>-1000000</v>
      </c>
    </row>
    <row r="88" spans="1:6" x14ac:dyDescent="0.35">
      <c r="A88" t="s">
        <v>57</v>
      </c>
      <c r="B88" s="2">
        <v>-367610000</v>
      </c>
      <c r="C88" s="2">
        <v>-386000000</v>
      </c>
      <c r="D88" s="2">
        <v>-421000000</v>
      </c>
      <c r="E88" s="2">
        <v>-485000000</v>
      </c>
      <c r="F88" s="2">
        <v>-562000000</v>
      </c>
    </row>
    <row r="90" spans="1:6" x14ac:dyDescent="0.35">
      <c r="A90" t="s">
        <v>58</v>
      </c>
      <c r="B90" s="2">
        <v>-1460000000</v>
      </c>
      <c r="C90" s="2">
        <v>-406000000</v>
      </c>
      <c r="D90" s="2">
        <v>-409000000</v>
      </c>
      <c r="E90" s="2">
        <v>-27000000</v>
      </c>
      <c r="F90" s="2">
        <v>-32000000</v>
      </c>
    </row>
    <row r="92" spans="1:6" x14ac:dyDescent="0.35">
      <c r="A92" t="s">
        <v>59</v>
      </c>
      <c r="B92" s="2">
        <v>1450000000</v>
      </c>
      <c r="C92" s="2">
        <v>-199000000</v>
      </c>
      <c r="D92" s="2">
        <v>-4000000</v>
      </c>
      <c r="E92" s="2">
        <v>6660000000</v>
      </c>
      <c r="F92" s="2">
        <v>-1250000000</v>
      </c>
    </row>
    <row r="94" spans="1:6" x14ac:dyDescent="0.35">
      <c r="A94" t="s">
        <v>49</v>
      </c>
      <c r="B94" s="2">
        <v>14850000</v>
      </c>
      <c r="C94" s="2">
        <v>23000000</v>
      </c>
      <c r="D94" s="2">
        <v>27000000</v>
      </c>
      <c r="E94" s="2">
        <v>47000000</v>
      </c>
      <c r="F94" s="2">
        <v>85000000</v>
      </c>
    </row>
    <row r="96" spans="1:6" x14ac:dyDescent="0.35">
      <c r="A96" t="s">
        <v>60</v>
      </c>
      <c r="B96" s="2">
        <v>-370170000</v>
      </c>
      <c r="C96" s="2">
        <v>-968000000</v>
      </c>
      <c r="D96" s="2">
        <v>-807000000</v>
      </c>
      <c r="E96" s="2">
        <v>6190000000</v>
      </c>
      <c r="F96" s="2">
        <v>-1760000000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BMY ProForma</vt:lpstr>
      <vt:lpstr>BMYSIM</vt:lpstr>
      <vt:lpstr>CAH ProForma</vt:lpstr>
      <vt:lpstr>CAHSim</vt:lpstr>
      <vt:lpstr>A ProForma</vt:lpstr>
      <vt:lpstr>ASim</vt:lpstr>
      <vt:lpstr>ABT ProForma</vt:lpstr>
      <vt:lpstr>ABTSim</vt:lpstr>
      <vt:lpstr>BDX ProForma</vt:lpstr>
      <vt:lpstr>BDXSim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D'souza</dc:creator>
  <cp:lastModifiedBy>Dean D'souza</cp:lastModifiedBy>
  <dcterms:created xsi:type="dcterms:W3CDTF">2017-03-20T00:27:47Z</dcterms:created>
  <dcterms:modified xsi:type="dcterms:W3CDTF">2017-04-10T23:00:28Z</dcterms:modified>
</cp:coreProperties>
</file>