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defaultThemeVersion="166925"/>
  <mc:AlternateContent xmlns:mc="http://schemas.openxmlformats.org/markup-compatibility/2006">
    <mc:Choice Requires="x15">
      <x15ac:absPath xmlns:x15ac="http://schemas.microsoft.com/office/spreadsheetml/2010/11/ac" url="C:\Users\demon\Desktop\Anly_515_91_RiskModellingAndAssessment_Exam2\"/>
    </mc:Choice>
  </mc:AlternateContent>
  <bookViews>
    <workbookView xWindow="0" yWindow="0" windowWidth="7480" windowHeight="2150" activeTab="2"/>
  </bookViews>
  <sheets>
    <sheet name="Answer 5 Report" sheetId="1" r:id="rId1"/>
    <sheet name="Answer 5 ProForma Simulation" sheetId="2" r:id="rId2"/>
    <sheet name="Answer 5 Stock Price simulation" sheetId="10" r:id="rId3"/>
    <sheet name="ModelRiskSYS1" sheetId="4" state="hidden" r:id="rId4"/>
  </sheets>
  <definedNames>
    <definedName name="SimOpt_CheckPrecisionAfter" hidden="1">100</definedName>
    <definedName name="SimOpt_GotoSample" hidden="1">0</definedName>
    <definedName name="SimOpt_Macros0" hidden="1">""</definedName>
    <definedName name="SimOpt_Macros1" hidden="1">""</definedName>
    <definedName name="SimOpt_Macros2" hidden="1">""</definedName>
    <definedName name="SimOpt_Macros3" hidden="1">""</definedName>
    <definedName name="SimOpt_MacrosUsage" hidden="1">0</definedName>
    <definedName name="SimOpt_MinSimBufferSize" hidden="1">5000000</definedName>
    <definedName name="SimOpt_RefreshExcel" hidden="1">0</definedName>
    <definedName name="SimOpt_RefreshRate" hidden="1">10</definedName>
    <definedName name="SimOpt_SamplesCount" hidden="1">100</definedName>
    <definedName name="SimOpt_Seed0" hidden="1">0</definedName>
    <definedName name="SimOpt_SeedFixed" hidden="1">0</definedName>
    <definedName name="SimOpt_SeedMultiplyType" hidden="1">0</definedName>
    <definedName name="SimOpt_ShowResultsAtEnd" hidden="1">1</definedName>
    <definedName name="SimOpt_SimName0" hidden="1">""</definedName>
    <definedName name="SimOpt_SimsCount" hidden="1">1</definedName>
    <definedName name="SimOpt_StopOnOutputError" hidden="1">0</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59" i="10" l="1"/>
  <c r="C1258" i="10"/>
  <c r="C1257" i="10"/>
  <c r="C1256" i="10"/>
  <c r="C1255" i="10"/>
  <c r="C1254" i="10"/>
  <c r="C1253" i="10"/>
  <c r="C1252" i="10"/>
  <c r="C1251" i="10"/>
  <c r="C1250" i="10"/>
  <c r="C1249" i="10"/>
  <c r="C1248" i="10"/>
  <c r="C1247" i="10"/>
  <c r="C1246" i="10"/>
  <c r="C1245" i="10"/>
  <c r="C1244" i="10"/>
  <c r="C1243" i="10"/>
  <c r="C1242" i="10"/>
  <c r="C1241" i="10"/>
  <c r="C1240" i="10"/>
  <c r="C1239" i="10"/>
  <c r="C1238" i="10"/>
  <c r="C1237" i="10"/>
  <c r="C1236" i="10"/>
  <c r="C1235" i="10"/>
  <c r="C1234" i="10"/>
  <c r="C1233" i="10"/>
  <c r="C1232" i="10"/>
  <c r="C1231" i="10"/>
  <c r="C1230" i="10"/>
  <c r="C1229" i="10"/>
  <c r="C1228" i="10"/>
  <c r="C1227" i="10"/>
  <c r="C1226" i="10"/>
  <c r="C1225" i="10"/>
  <c r="C1224" i="10"/>
  <c r="C1223" i="10"/>
  <c r="C1222" i="10"/>
  <c r="C1221" i="10"/>
  <c r="C1220" i="10"/>
  <c r="C1219" i="10"/>
  <c r="C1218" i="10"/>
  <c r="C1217" i="10"/>
  <c r="C1216" i="10"/>
  <c r="C1215" i="10"/>
  <c r="C1214" i="10"/>
  <c r="C1213" i="10"/>
  <c r="C1212" i="10"/>
  <c r="C1211" i="10"/>
  <c r="C1210" i="10"/>
  <c r="C1209" i="10"/>
  <c r="C1208" i="10"/>
  <c r="C1207" i="10"/>
  <c r="C1206" i="10"/>
  <c r="C1205" i="10"/>
  <c r="C1204" i="10"/>
  <c r="C1203" i="10"/>
  <c r="C1202" i="10"/>
  <c r="C1201" i="10"/>
  <c r="C1200" i="10"/>
  <c r="C1199" i="10"/>
  <c r="C1198" i="10"/>
  <c r="C1197" i="10"/>
  <c r="C1196" i="10"/>
  <c r="C1195" i="10"/>
  <c r="C1194" i="10"/>
  <c r="C1193" i="10"/>
  <c r="C1192" i="10"/>
  <c r="C1191" i="10"/>
  <c r="C1190" i="10"/>
  <c r="C1189" i="10"/>
  <c r="C1188" i="10"/>
  <c r="C1187" i="10"/>
  <c r="C1186" i="10"/>
  <c r="C1185" i="10"/>
  <c r="C1184" i="10"/>
  <c r="C1183" i="10"/>
  <c r="C1182" i="10"/>
  <c r="C1181" i="10"/>
  <c r="C1180" i="10"/>
  <c r="C1179" i="10"/>
  <c r="C1178" i="10"/>
  <c r="C1177" i="10"/>
  <c r="C1176" i="10"/>
  <c r="C1175" i="10"/>
  <c r="C1174" i="10"/>
  <c r="C1173" i="10"/>
  <c r="C1172" i="10"/>
  <c r="C1171" i="10"/>
  <c r="C1170" i="10"/>
  <c r="C1169" i="10"/>
  <c r="C1168" i="10"/>
  <c r="C1167" i="10"/>
  <c r="C1166" i="10"/>
  <c r="C1165" i="10"/>
  <c r="C1164" i="10"/>
  <c r="C1163" i="10"/>
  <c r="C1162" i="10"/>
  <c r="C1161" i="10"/>
  <c r="C1160" i="10"/>
  <c r="C1159" i="10"/>
  <c r="C1158" i="10"/>
  <c r="C1157" i="10"/>
  <c r="C1156" i="10"/>
  <c r="C1155" i="10"/>
  <c r="C1154" i="10"/>
  <c r="C1153" i="10"/>
  <c r="C1152" i="10"/>
  <c r="C1151" i="10"/>
  <c r="C1150" i="10"/>
  <c r="C1149" i="10"/>
  <c r="C1148" i="10"/>
  <c r="C1147" i="10"/>
  <c r="C1146" i="10"/>
  <c r="C1145" i="10"/>
  <c r="C1144" i="10"/>
  <c r="C1143" i="10"/>
  <c r="C1142" i="10"/>
  <c r="C1141" i="10"/>
  <c r="C1140" i="10"/>
  <c r="C1139" i="10"/>
  <c r="C1138" i="10"/>
  <c r="C1137" i="10"/>
  <c r="C1136" i="10"/>
  <c r="C1135" i="10"/>
  <c r="C1134" i="10"/>
  <c r="C1133" i="10"/>
  <c r="C1132" i="10"/>
  <c r="C1131" i="10"/>
  <c r="C1130" i="10"/>
  <c r="C1129" i="10"/>
  <c r="C1128" i="10"/>
  <c r="C1127" i="10"/>
  <c r="C1126" i="10"/>
  <c r="C1125" i="10"/>
  <c r="C1124" i="10"/>
  <c r="C1123" i="10"/>
  <c r="C1122" i="10"/>
  <c r="C1121" i="10"/>
  <c r="C1120" i="10"/>
  <c r="C1119" i="10"/>
  <c r="C1118" i="10"/>
  <c r="C1117" i="10"/>
  <c r="C1116" i="10"/>
  <c r="C1115" i="10"/>
  <c r="C1114" i="10"/>
  <c r="C1113" i="10"/>
  <c r="C1112" i="10"/>
  <c r="C1111" i="10"/>
  <c r="C1110" i="10"/>
  <c r="C1109" i="10"/>
  <c r="C1108" i="10"/>
  <c r="C1107" i="10"/>
  <c r="C1106" i="10"/>
  <c r="C1105" i="10"/>
  <c r="C1104" i="10"/>
  <c r="C1103" i="10"/>
  <c r="C1102" i="10"/>
  <c r="C1101" i="10"/>
  <c r="C1100" i="10"/>
  <c r="C1099" i="10"/>
  <c r="C1098" i="10"/>
  <c r="C1097" i="10"/>
  <c r="C1096" i="10"/>
  <c r="C1095" i="10"/>
  <c r="C1094" i="10"/>
  <c r="C1093" i="10"/>
  <c r="C1092" i="10"/>
  <c r="C1091" i="10"/>
  <c r="C1090" i="10"/>
  <c r="C1089" i="10"/>
  <c r="C1088" i="10"/>
  <c r="C1087" i="10"/>
  <c r="C1086" i="10"/>
  <c r="C1085" i="10"/>
  <c r="C1084" i="10"/>
  <c r="C1083" i="10"/>
  <c r="C1082" i="10"/>
  <c r="C1081" i="10"/>
  <c r="C1080" i="10"/>
  <c r="C1079" i="10"/>
  <c r="C1078" i="10"/>
  <c r="C1077" i="10"/>
  <c r="C1076" i="10"/>
  <c r="C1075" i="10"/>
  <c r="C1074" i="10"/>
  <c r="C1073" i="10"/>
  <c r="C1072" i="10"/>
  <c r="C1071" i="10"/>
  <c r="C1070" i="10"/>
  <c r="C1069" i="10"/>
  <c r="C1068" i="10"/>
  <c r="C1067" i="10"/>
  <c r="C1066" i="10"/>
  <c r="C1065" i="10"/>
  <c r="C1064" i="10"/>
  <c r="C1063" i="10"/>
  <c r="C1062" i="10"/>
  <c r="C1061" i="10"/>
  <c r="C1060" i="10"/>
  <c r="C1059" i="10"/>
  <c r="C1058" i="10"/>
  <c r="C1057" i="10"/>
  <c r="C1056" i="10"/>
  <c r="C1055" i="10"/>
  <c r="C1054" i="10"/>
  <c r="C1053" i="10"/>
  <c r="C1052" i="10"/>
  <c r="C1051" i="10"/>
  <c r="C1050" i="10"/>
  <c r="C1049" i="10"/>
  <c r="C1048" i="10"/>
  <c r="C1047" i="10"/>
  <c r="C1046" i="10"/>
  <c r="C1045" i="10"/>
  <c r="C1044" i="10"/>
  <c r="C1043" i="10"/>
  <c r="C1042" i="10"/>
  <c r="C1041" i="10"/>
  <c r="C1040" i="10"/>
  <c r="C1039" i="10"/>
  <c r="C1038" i="10"/>
  <c r="C1037" i="10"/>
  <c r="C1036" i="10"/>
  <c r="C1035" i="10"/>
  <c r="C1034" i="10"/>
  <c r="C1033" i="10"/>
  <c r="C1032" i="10"/>
  <c r="C1031" i="10"/>
  <c r="C1030" i="10"/>
  <c r="C1029" i="10"/>
  <c r="C1028" i="10"/>
  <c r="C1027" i="10"/>
  <c r="C1026" i="10"/>
  <c r="C1025" i="10"/>
  <c r="C1024" i="10"/>
  <c r="C1023" i="10"/>
  <c r="C1022" i="10"/>
  <c r="C1021" i="10"/>
  <c r="C1020" i="10"/>
  <c r="C1019" i="10"/>
  <c r="C1018" i="10"/>
  <c r="C1017" i="10"/>
  <c r="C1016" i="10"/>
  <c r="C1015" i="10"/>
  <c r="C1014" i="10"/>
  <c r="C1013" i="10"/>
  <c r="C1012" i="10"/>
  <c r="C1011" i="10"/>
  <c r="C1010" i="10"/>
  <c r="C1009" i="10"/>
  <c r="C1008" i="10"/>
  <c r="C1007" i="10"/>
  <c r="C1006" i="10"/>
  <c r="C1005" i="10"/>
  <c r="C1004" i="10"/>
  <c r="C1003" i="10"/>
  <c r="C1002" i="10"/>
  <c r="C1001" i="10"/>
  <c r="C1000" i="10"/>
  <c r="C999" i="10"/>
  <c r="C998" i="10"/>
  <c r="C997" i="10"/>
  <c r="C996" i="10"/>
  <c r="C995" i="10"/>
  <c r="C994" i="10"/>
  <c r="C993" i="10"/>
  <c r="C992" i="10"/>
  <c r="C991" i="10"/>
  <c r="C990" i="10"/>
  <c r="C989" i="10"/>
  <c r="C988" i="10"/>
  <c r="C987" i="10"/>
  <c r="C986" i="10"/>
  <c r="C985" i="10"/>
  <c r="C984" i="10"/>
  <c r="C983" i="10"/>
  <c r="C982" i="10"/>
  <c r="C981" i="10"/>
  <c r="C980" i="10"/>
  <c r="C979" i="10"/>
  <c r="C978" i="10"/>
  <c r="C977" i="10"/>
  <c r="C976" i="10"/>
  <c r="C975" i="10"/>
  <c r="C974" i="10"/>
  <c r="C973" i="10"/>
  <c r="C972" i="10"/>
  <c r="C971" i="10"/>
  <c r="C970" i="10"/>
  <c r="C969" i="10"/>
  <c r="C968" i="10"/>
  <c r="C967" i="10"/>
  <c r="C966" i="10"/>
  <c r="C965" i="10"/>
  <c r="C964" i="10"/>
  <c r="C963" i="10"/>
  <c r="C962" i="10"/>
  <c r="C961" i="10"/>
  <c r="C960" i="10"/>
  <c r="C959" i="10"/>
  <c r="C958" i="10"/>
  <c r="C957" i="10"/>
  <c r="C956" i="10"/>
  <c r="C955" i="10"/>
  <c r="C954" i="10"/>
  <c r="C953" i="10"/>
  <c r="C952" i="10"/>
  <c r="C951" i="10"/>
  <c r="C950" i="10"/>
  <c r="C949" i="10"/>
  <c r="C948" i="10"/>
  <c r="C947" i="10"/>
  <c r="C946" i="10"/>
  <c r="C945" i="10"/>
  <c r="C944" i="10"/>
  <c r="C943" i="10"/>
  <c r="C942" i="10"/>
  <c r="C941" i="10"/>
  <c r="C940" i="10"/>
  <c r="C939" i="10"/>
  <c r="C938" i="10"/>
  <c r="C937" i="10"/>
  <c r="C936" i="10"/>
  <c r="C935" i="10"/>
  <c r="C934" i="10"/>
  <c r="C933" i="10"/>
  <c r="C932" i="10"/>
  <c r="C931" i="10"/>
  <c r="C930" i="10"/>
  <c r="C929" i="10"/>
  <c r="C928" i="10"/>
  <c r="C927" i="10"/>
  <c r="C926" i="10"/>
  <c r="C925" i="10"/>
  <c r="C924" i="10"/>
  <c r="C923" i="10"/>
  <c r="C922" i="10"/>
  <c r="C921" i="10"/>
  <c r="C920" i="10"/>
  <c r="C919" i="10"/>
  <c r="C918" i="10"/>
  <c r="C917" i="10"/>
  <c r="C916" i="10"/>
  <c r="C915" i="10"/>
  <c r="C914" i="10"/>
  <c r="C913" i="10"/>
  <c r="C912" i="10"/>
  <c r="C911" i="10"/>
  <c r="C910" i="10"/>
  <c r="C909" i="10"/>
  <c r="C908" i="10"/>
  <c r="C907" i="10"/>
  <c r="C906" i="10"/>
  <c r="C905" i="10"/>
  <c r="C904" i="10"/>
  <c r="C903" i="10"/>
  <c r="C902" i="10"/>
  <c r="C901" i="10"/>
  <c r="C900" i="10"/>
  <c r="C899" i="10"/>
  <c r="C898" i="10"/>
  <c r="C897" i="10"/>
  <c r="C896" i="10"/>
  <c r="C895" i="10"/>
  <c r="C894" i="10"/>
  <c r="C893" i="10"/>
  <c r="C892" i="10"/>
  <c r="C891" i="10"/>
  <c r="C890" i="10"/>
  <c r="C889" i="10"/>
  <c r="C888" i="10"/>
  <c r="C887" i="10"/>
  <c r="C886" i="10"/>
  <c r="C885" i="10"/>
  <c r="C884" i="10"/>
  <c r="C883" i="10"/>
  <c r="C882" i="10"/>
  <c r="C881" i="10"/>
  <c r="C880" i="10"/>
  <c r="C879" i="10"/>
  <c r="C878" i="10"/>
  <c r="C877" i="10"/>
  <c r="C876" i="10"/>
  <c r="C875" i="10"/>
  <c r="C874" i="10"/>
  <c r="C873" i="10"/>
  <c r="C872" i="10"/>
  <c r="C871" i="10"/>
  <c r="C870" i="10"/>
  <c r="C869" i="10"/>
  <c r="C868" i="10"/>
  <c r="C867" i="10"/>
  <c r="C866" i="10"/>
  <c r="C865" i="10"/>
  <c r="C864" i="10"/>
  <c r="C863" i="10"/>
  <c r="C862" i="10"/>
  <c r="C861" i="10"/>
  <c r="C860" i="10"/>
  <c r="C859" i="10"/>
  <c r="C858" i="10"/>
  <c r="C857" i="10"/>
  <c r="C856" i="10"/>
  <c r="C855" i="10"/>
  <c r="C854" i="10"/>
  <c r="C853" i="10"/>
  <c r="C852" i="10"/>
  <c r="C851" i="10"/>
  <c r="C850" i="10"/>
  <c r="C849" i="10"/>
  <c r="C848" i="10"/>
  <c r="C847" i="10"/>
  <c r="C846" i="10"/>
  <c r="C845" i="10"/>
  <c r="C844" i="10"/>
  <c r="C843" i="10"/>
  <c r="C842" i="10"/>
  <c r="C841" i="10"/>
  <c r="C840" i="10"/>
  <c r="C839" i="10"/>
  <c r="C838" i="10"/>
  <c r="C837" i="10"/>
  <c r="C836" i="10"/>
  <c r="C835" i="10"/>
  <c r="C834" i="10"/>
  <c r="C833" i="10"/>
  <c r="C832" i="10"/>
  <c r="C831" i="10"/>
  <c r="C830" i="10"/>
  <c r="C829" i="10"/>
  <c r="C828" i="10"/>
  <c r="C827" i="10"/>
  <c r="C826" i="10"/>
  <c r="C825" i="10"/>
  <c r="C824" i="10"/>
  <c r="C823" i="10"/>
  <c r="C822" i="10"/>
  <c r="C821" i="10"/>
  <c r="C820" i="10"/>
  <c r="C819" i="10"/>
  <c r="C818" i="10"/>
  <c r="C817" i="10"/>
  <c r="C816" i="10"/>
  <c r="C815" i="10"/>
  <c r="C814" i="10"/>
  <c r="C813" i="10"/>
  <c r="C812" i="10"/>
  <c r="C811" i="10"/>
  <c r="C810" i="10"/>
  <c r="C809" i="10"/>
  <c r="C808" i="10"/>
  <c r="C807" i="10"/>
  <c r="C806" i="10"/>
  <c r="C805" i="10"/>
  <c r="C804" i="10"/>
  <c r="C803" i="10"/>
  <c r="C802" i="10"/>
  <c r="C801" i="10"/>
  <c r="C800" i="10"/>
  <c r="C799" i="10"/>
  <c r="C798" i="10"/>
  <c r="C797" i="10"/>
  <c r="C796" i="10"/>
  <c r="C795" i="10"/>
  <c r="C794" i="10"/>
  <c r="C793" i="10"/>
  <c r="C792" i="10"/>
  <c r="C791" i="10"/>
  <c r="C790" i="10"/>
  <c r="C789" i="10"/>
  <c r="C788" i="10"/>
  <c r="C787" i="10"/>
  <c r="C786" i="10"/>
  <c r="C785" i="10"/>
  <c r="C784" i="10"/>
  <c r="C783" i="10"/>
  <c r="C782" i="10"/>
  <c r="C781" i="10"/>
  <c r="C780" i="10"/>
  <c r="C779" i="10"/>
  <c r="C778" i="10"/>
  <c r="C777" i="10"/>
  <c r="C776" i="10"/>
  <c r="C775" i="10"/>
  <c r="C774" i="10"/>
  <c r="C773" i="10"/>
  <c r="C772" i="10"/>
  <c r="C771" i="10"/>
  <c r="C770" i="10"/>
  <c r="C769" i="10"/>
  <c r="C768" i="10"/>
  <c r="C767" i="10"/>
  <c r="C766" i="10"/>
  <c r="C765" i="10"/>
  <c r="C764" i="10"/>
  <c r="C763" i="10"/>
  <c r="C762" i="10"/>
  <c r="C761" i="10"/>
  <c r="C760" i="10"/>
  <c r="C759" i="10"/>
  <c r="C758" i="10"/>
  <c r="C757" i="10"/>
  <c r="C756" i="10"/>
  <c r="C755" i="10"/>
  <c r="C754" i="10"/>
  <c r="C753" i="10"/>
  <c r="C752" i="10"/>
  <c r="C751" i="10"/>
  <c r="C750" i="10"/>
  <c r="C749" i="10"/>
  <c r="C748" i="10"/>
  <c r="C747" i="10"/>
  <c r="C746" i="10"/>
  <c r="C745" i="10"/>
  <c r="C744" i="10"/>
  <c r="C743" i="10"/>
  <c r="C742" i="10"/>
  <c r="C741" i="10"/>
  <c r="C740" i="10"/>
  <c r="C739" i="10"/>
  <c r="C738" i="10"/>
  <c r="C737" i="10"/>
  <c r="C736" i="10"/>
  <c r="C735" i="10"/>
  <c r="C734" i="10"/>
  <c r="C733" i="10"/>
  <c r="C732" i="10"/>
  <c r="C731" i="10"/>
  <c r="C730" i="10"/>
  <c r="C729" i="10"/>
  <c r="C728" i="10"/>
  <c r="C727" i="10"/>
  <c r="C726" i="10"/>
  <c r="C725" i="10"/>
  <c r="C724" i="10"/>
  <c r="C723" i="10"/>
  <c r="C722" i="10"/>
  <c r="C721" i="10"/>
  <c r="C720" i="10"/>
  <c r="C719" i="10"/>
  <c r="C718" i="10"/>
  <c r="C717" i="10"/>
  <c r="C716" i="10"/>
  <c r="C715" i="10"/>
  <c r="C714" i="10"/>
  <c r="C713" i="10"/>
  <c r="C712" i="10"/>
  <c r="C711" i="10"/>
  <c r="C710" i="10"/>
  <c r="C709" i="10"/>
  <c r="C708" i="10"/>
  <c r="C707" i="10"/>
  <c r="C706" i="10"/>
  <c r="C705" i="10"/>
  <c r="C704" i="10"/>
  <c r="C703" i="10"/>
  <c r="C702" i="10"/>
  <c r="C701" i="10"/>
  <c r="C700" i="10"/>
  <c r="C699" i="10"/>
  <c r="C698" i="10"/>
  <c r="C697" i="10"/>
  <c r="C696" i="10"/>
  <c r="C695" i="10"/>
  <c r="C694" i="10"/>
  <c r="C693" i="10"/>
  <c r="C692" i="10"/>
  <c r="C691" i="10"/>
  <c r="C690" i="10"/>
  <c r="C689" i="10"/>
  <c r="C688" i="10"/>
  <c r="C687" i="10"/>
  <c r="C686" i="10"/>
  <c r="C685" i="10"/>
  <c r="C684" i="10"/>
  <c r="C683" i="10"/>
  <c r="C682" i="10"/>
  <c r="C681" i="10"/>
  <c r="C680" i="10"/>
  <c r="C679" i="10"/>
  <c r="C678" i="10"/>
  <c r="C677" i="10"/>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G26" i="10"/>
  <c r="G5" i="10"/>
  <c r="H26" i="10"/>
  <c r="G8" i="10"/>
  <c r="N31" i="10"/>
  <c r="G25" i="10"/>
  <c r="G10" i="10"/>
  <c r="H10" i="10"/>
  <c r="P31" i="10"/>
  <c r="G13" i="10"/>
  <c r="I54" i="10"/>
  <c r="G14" i="10"/>
  <c r="O31" i="10"/>
  <c r="I53" i="10"/>
  <c r="J53" i="10"/>
  <c r="H14" i="10"/>
  <c r="H2" i="10" l="1"/>
  <c r="G2" i="10"/>
  <c r="H31" i="10"/>
  <c r="J31" i="10"/>
  <c r="I31" i="10"/>
  <c r="G20" i="2"/>
  <c r="G19" i="2"/>
  <c r="G18" i="2"/>
  <c r="G17" i="2"/>
  <c r="G16" i="2"/>
  <c r="G15" i="2"/>
  <c r="G12" i="2"/>
  <c r="G11" i="2"/>
  <c r="G9" i="2"/>
  <c r="G8" i="2"/>
  <c r="H27" i="10"/>
  <c r="G27" i="10"/>
  <c r="J54" i="10"/>
  <c r="J57" i="10"/>
  <c r="I56" i="10"/>
  <c r="B15" i="2"/>
  <c r="J34" i="10"/>
  <c r="I35" i="10"/>
  <c r="H35" i="10"/>
  <c r="J56" i="10"/>
  <c r="I57" i="10"/>
  <c r="H15" i="10"/>
  <c r="H34" i="10"/>
  <c r="J35" i="10"/>
  <c r="I34" i="10"/>
  <c r="G15" i="10"/>
  <c r="B18" i="2"/>
  <c r="I38" i="10" l="1"/>
  <c r="I37" i="10"/>
  <c r="J37" i="10"/>
  <c r="J38" i="10"/>
  <c r="H38" i="10"/>
  <c r="H37" i="10"/>
  <c r="I40" i="10"/>
  <c r="J40" i="10"/>
  <c r="H40" i="10"/>
  <c r="F52" i="2"/>
  <c r="E52" i="2"/>
  <c r="D52" i="2"/>
  <c r="C52" i="2"/>
  <c r="B52" i="2"/>
  <c r="F49" i="2"/>
  <c r="E49" i="2"/>
  <c r="D49" i="2"/>
  <c r="C49" i="2"/>
  <c r="F47" i="2"/>
  <c r="E47" i="2"/>
  <c r="D47" i="2"/>
  <c r="C47" i="2"/>
  <c r="B47" i="2"/>
  <c r="F46" i="2"/>
  <c r="E46" i="2"/>
  <c r="D46" i="2"/>
  <c r="C46" i="2"/>
  <c r="B46" i="2"/>
  <c r="F45" i="2"/>
  <c r="E45" i="2"/>
  <c r="D45" i="2"/>
  <c r="C45" i="2"/>
  <c r="B45" i="2"/>
  <c r="H42" i="10"/>
  <c r="H43" i="10"/>
  <c r="J42" i="10"/>
  <c r="I43" i="10"/>
  <c r="J43" i="10"/>
  <c r="I42" i="10"/>
  <c r="F50" i="2" l="1"/>
  <c r="E50" i="2"/>
  <c r="H46" i="2"/>
  <c r="E10" i="2" s="1"/>
  <c r="H47" i="2"/>
  <c r="B13" i="2" s="1"/>
  <c r="C50" i="2"/>
  <c r="G45" i="2"/>
  <c r="I47" i="2"/>
  <c r="H49" i="2"/>
  <c r="G46" i="2"/>
  <c r="D10" i="2" s="1"/>
  <c r="H45" i="2"/>
  <c r="B6" i="2" s="1"/>
  <c r="G47" i="2"/>
  <c r="I49" i="2"/>
  <c r="I52" i="2"/>
  <c r="I5" i="2"/>
  <c r="I45" i="2"/>
  <c r="I46" i="2"/>
  <c r="F10" i="2" s="1"/>
  <c r="G52" i="2"/>
  <c r="G49" i="2"/>
  <c r="D50" i="2"/>
  <c r="H52" i="2"/>
  <c r="G10" i="2" l="1"/>
  <c r="G50" i="2"/>
  <c r="D7" i="2" s="1"/>
  <c r="G7" i="2" s="1"/>
  <c r="I50" i="2"/>
  <c r="F7" i="2" s="1"/>
  <c r="H50" i="2"/>
  <c r="E7" i="2" s="1"/>
  <c r="G34" i="2"/>
  <c r="B10" i="2"/>
  <c r="B7" i="2"/>
  <c r="H34" i="2" l="1"/>
  <c r="I34" i="2" s="1"/>
  <c r="J34" i="2" s="1"/>
  <c r="K34" i="2" s="1"/>
  <c r="L34" i="2" s="1"/>
  <c r="M34" i="2" s="1"/>
  <c r="N34" i="2" s="1"/>
  <c r="O34" i="2" s="1"/>
  <c r="P34" i="2" s="1"/>
  <c r="G36" i="2"/>
  <c r="G37" i="2" s="1"/>
  <c r="G41" i="2" l="1"/>
  <c r="G38" i="2"/>
  <c r="G39" i="2"/>
  <c r="H36" i="2"/>
  <c r="G40" i="2" l="1"/>
  <c r="G42" i="2" s="1"/>
  <c r="H38" i="2"/>
  <c r="H37" i="2"/>
  <c r="H41" i="2"/>
  <c r="H39" i="2"/>
  <c r="I36" i="2"/>
  <c r="H40" i="2" l="1"/>
  <c r="H42" i="2" s="1"/>
  <c r="I37" i="2"/>
  <c r="J36" i="2"/>
  <c r="I41" i="2"/>
  <c r="I39" i="2"/>
  <c r="I38" i="2"/>
  <c r="I40" i="2" l="1"/>
  <c r="I42" i="2" s="1"/>
  <c r="K36" i="2"/>
  <c r="J37" i="2"/>
  <c r="J41" i="2"/>
  <c r="J39" i="2"/>
  <c r="J38" i="2"/>
  <c r="L36" i="2" l="1"/>
  <c r="K37" i="2"/>
  <c r="K41" i="2"/>
  <c r="K38" i="2"/>
  <c r="K39" i="2"/>
  <c r="J40" i="2"/>
  <c r="J42" i="2" s="1"/>
  <c r="K40" i="2" l="1"/>
  <c r="K42" i="2" s="1"/>
  <c r="M36" i="2"/>
  <c r="L37" i="2"/>
  <c r="L39" i="2"/>
  <c r="L38" i="2"/>
  <c r="L41" i="2"/>
  <c r="L40" i="2" l="1"/>
  <c r="L42" i="2" s="1"/>
  <c r="M38" i="2"/>
  <c r="N36" i="2"/>
  <c r="M37" i="2"/>
  <c r="M41" i="2"/>
  <c r="M39" i="2"/>
  <c r="M40" i="2" l="1"/>
  <c r="M42" i="2" s="1"/>
  <c r="N38" i="2"/>
  <c r="O36" i="2"/>
  <c r="N37" i="2"/>
  <c r="N41" i="2"/>
  <c r="N39" i="2"/>
  <c r="N40" i="2" l="1"/>
  <c r="N42" i="2" s="1"/>
  <c r="O38" i="2"/>
  <c r="P36" i="2"/>
  <c r="O37" i="2"/>
  <c r="O41" i="2"/>
  <c r="O39" i="2"/>
  <c r="O40" i="2" l="1"/>
  <c r="O42" i="2" s="1"/>
  <c r="P37" i="2"/>
  <c r="P41" i="2"/>
  <c r="P38" i="2"/>
  <c r="P39" i="2"/>
  <c r="P40" i="2" l="1"/>
  <c r="P42" i="2" s="1"/>
  <c r="B27" i="2" l="1"/>
  <c r="B28" i="2" s="1"/>
  <c r="B26" i="2"/>
  <c r="B29" i="2" l="1"/>
  <c r="B30" i="2"/>
  <c r="H22" i="10"/>
  <c r="H21" i="10"/>
  <c r="H20" i="10"/>
  <c r="H19" i="10"/>
  <c r="K53" i="10"/>
  <c r="K56" i="10"/>
  <c r="K54" i="10"/>
  <c r="K57" i="10"/>
</calcChain>
</file>

<file path=xl/sharedStrings.xml><?xml version="1.0" encoding="utf-8"?>
<sst xmlns="http://schemas.openxmlformats.org/spreadsheetml/2006/main" count="114" uniqueCount="98">
  <si>
    <t>Answer 5:</t>
  </si>
  <si>
    <t>BMY - Net Income Simulation</t>
  </si>
  <si>
    <t>Parameters</t>
  </si>
  <si>
    <t>Expert</t>
  </si>
  <si>
    <t>Minimum</t>
  </si>
  <si>
    <t>Most Likely</t>
  </si>
  <si>
    <t>Maximum</t>
  </si>
  <si>
    <t>PERT Objects</t>
  </si>
  <si>
    <t>Expert Weights</t>
  </si>
  <si>
    <t>Cost of Equity</t>
  </si>
  <si>
    <t>Sales Growth</t>
  </si>
  <si>
    <t># Based on Average Cost of Goods including D&amp;A</t>
  </si>
  <si>
    <t>Annual Cost Decrease</t>
  </si>
  <si>
    <t>A</t>
  </si>
  <si>
    <t>B</t>
  </si>
  <si>
    <t>C</t>
  </si>
  <si>
    <t>Research &amp; Development %</t>
  </si>
  <si>
    <t>S,G&amp;A %</t>
  </si>
  <si>
    <t>Terminal Growth</t>
  </si>
  <si>
    <t>Beta</t>
  </si>
  <si>
    <t>Riskless</t>
  </si>
  <si>
    <t>Risk Premium</t>
  </si>
  <si>
    <t>Tax Rate</t>
  </si>
  <si>
    <t>Objectives</t>
  </si>
  <si>
    <t>PV Net Income (10 Years)</t>
  </si>
  <si>
    <t>Terminal Value</t>
  </si>
  <si>
    <t>PV Terminal Value</t>
  </si>
  <si>
    <t>Total Value</t>
  </si>
  <si>
    <t>Terminal Value %</t>
  </si>
  <si>
    <t>Calculations</t>
  </si>
  <si>
    <t>Year</t>
  </si>
  <si>
    <t>Sales/Revenue</t>
  </si>
  <si>
    <t>Cost of Goods Sold (COGS) incl. D&amp;A</t>
  </si>
  <si>
    <t>Research &amp; Development</t>
  </si>
  <si>
    <t>SG&amp;A Expense</t>
  </si>
  <si>
    <t>Pretax Income</t>
  </si>
  <si>
    <t>Income Tax</t>
  </si>
  <si>
    <t>Net Income</t>
  </si>
  <si>
    <t>Average</t>
  </si>
  <si>
    <t>Cost%</t>
  </si>
  <si>
    <t>R&amp;D%</t>
  </si>
  <si>
    <t>Cost Decrease</t>
  </si>
  <si>
    <t>Tax %</t>
  </si>
  <si>
    <t>Date</t>
  </si>
  <si>
    <t>BMY</t>
  </si>
  <si>
    <t>Daily Change</t>
  </si>
  <si>
    <t>Simulation of Pro Forma Income Statements gives an idea of the big picture of how the company is performing in the market and whether we can expect it's stock price to increase or suffer drops.</t>
  </si>
  <si>
    <t>The method of performing simulation of Pro Forma Income statements vary, but a simple Monte Carlo simulation can also give an idea of how future earnings might look like.</t>
  </si>
  <si>
    <t>The Monte Carlo Simulation for the Pro Forma Income Statement of Bristol Myers Squibb Co. is shown in the Answer 5 Pro Forma Simulation sheet.</t>
  </si>
  <si>
    <t># Assuming Sales growth increase due to introduction of new drug</t>
  </si>
  <si>
    <t>COGS(Cost of Goods and Service)</t>
  </si>
  <si>
    <t># Based on Expert values from nasdaq</t>
  </si>
  <si>
    <t># Based on Expert values from yahoo finance</t>
  </si>
  <si>
    <t># Based on Expert values from google finance</t>
  </si>
  <si>
    <t># Assumed Risk Free rate</t>
  </si>
  <si>
    <t># Assumed Risk Premium</t>
  </si>
  <si>
    <t># A function of risk free rate, risk premium and beta</t>
  </si>
  <si>
    <t>Historic 5%</t>
  </si>
  <si>
    <t>Historic 1%</t>
  </si>
  <si>
    <t>Data Object</t>
  </si>
  <si>
    <t>I</t>
  </si>
  <si>
    <t>Static Fit</t>
  </si>
  <si>
    <t>Static 5%</t>
  </si>
  <si>
    <t>Static 1%</t>
  </si>
  <si>
    <t>II</t>
  </si>
  <si>
    <t>Parameter Uncertainty</t>
  </si>
  <si>
    <t>III</t>
  </si>
  <si>
    <t>Model Uncertainty</t>
  </si>
  <si>
    <t>Distributions</t>
  </si>
  <si>
    <t>Priors</t>
  </si>
  <si>
    <t>Student3</t>
  </si>
  <si>
    <t xml:space="preserve">Laplace </t>
  </si>
  <si>
    <t>HS</t>
  </si>
  <si>
    <t>Error</t>
  </si>
  <si>
    <t>Forecast 1 Capital</t>
  </si>
  <si>
    <t>Forecast 2 Capital</t>
  </si>
  <si>
    <t>Forecast 3 Capital</t>
  </si>
  <si>
    <t>FC I</t>
  </si>
  <si>
    <t>FC II</t>
  </si>
  <si>
    <t>FC III</t>
  </si>
  <si>
    <t>Var and CVaR</t>
  </si>
  <si>
    <t>VaR 1%</t>
  </si>
  <si>
    <t>VaR 5%</t>
  </si>
  <si>
    <t>Loss:</t>
  </si>
  <si>
    <t>CVaR1%</t>
  </si>
  <si>
    <t>CVaR5%</t>
  </si>
  <si>
    <t>Extreme values:</t>
  </si>
  <si>
    <t>year?</t>
  </si>
  <si>
    <t xml:space="preserve">What will be the worst return in the next </t>
  </si>
  <si>
    <t>days.</t>
  </si>
  <si>
    <t>Excluded</t>
  </si>
  <si>
    <t>Included</t>
  </si>
  <si>
    <t>The worst?</t>
  </si>
  <si>
    <t>Second worst?</t>
  </si>
  <si>
    <t>worst- mean</t>
  </si>
  <si>
    <t>second worst -mean</t>
  </si>
  <si>
    <t>Based on our calculations of the Net income and we can possible changes to expect to the distribution of the Stock prices, which are shown in Answer 5 Stock Price Simulation.</t>
  </si>
  <si>
    <t>We also perform Bayesian model averaging and find the Value At Risk and Conditional Value At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</si>
</sst>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7" formatCode="&quot;$&quot;#,##0.00_);\(&quot;$&quot;#,##0.00\)"/>
    <numFmt numFmtId="8" formatCode="&quot;$&quot;#,##0.00_);[Red]\(&quot;$&quot;#,##0.00\)"/>
    <numFmt numFmtId="44" formatCode="_(&quot;$&quot;* #,##0.00_);_(&quot;$&quot;* \(#,##0.00\);_(&quot;$&quot;* &quot;-&quot;??_);_(@_)"/>
    <numFmt numFmtId="164" formatCode="_(&quot;$&quot;* #,##0_);_(&quot;$&quot;* \(#,##0\);_(&quot;$&quot;* &quot;-&quot;??_);_(@_)"/>
  </numFmts>
  <fonts count="9" x14ac:knownFonts="1">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sz val="11"/>
      <color theme="0"/>
      <name val="Calibri"/>
      <family val="2"/>
      <scheme val="minor"/>
    </font>
    <font>
      <sz val="11"/>
      <color theme="1"/>
      <name val="Calibri"/>
      <family val="2"/>
      <scheme val="minor"/>
    </font>
    <font>
      <b/>
      <sz val="11"/>
      <color theme="3"/>
      <name val="Calibri"/>
      <family val="2"/>
      <scheme val="minor"/>
    </font>
    <font>
      <b/>
      <sz val="11"/>
      <color rgb="FFFA7D00"/>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rgb="FF00B0F0"/>
        <bgColor indexed="64"/>
      </patternFill>
    </fill>
    <fill>
      <patternFill patternType="solid">
        <fgColor rgb="FF0070C0"/>
        <bgColor indexed="64"/>
      </patternFill>
    </fill>
    <fill>
      <patternFill patternType="solid">
        <fgColor rgb="FFF2F2F2"/>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s>
  <cellStyleXfs count="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7" fillId="5" borderId="2" applyNumberFormat="0" applyAlignment="0" applyProtection="0"/>
  </cellStyleXfs>
  <cellXfs count="32">
    <xf numFmtId="0" fontId="0" fillId="0" borderId="0" xfId="0"/>
    <xf numFmtId="0" fontId="1" fillId="0" borderId="0" xfId="0" applyFont="1"/>
    <xf numFmtId="0" fontId="2" fillId="0" borderId="1" xfId="1" applyBorder="1"/>
    <xf numFmtId="0" fontId="3" fillId="0" borderId="1" xfId="2"/>
    <xf numFmtId="10" fontId="0" fillId="0" borderId="0" xfId="0" applyNumberFormat="1"/>
    <xf numFmtId="10" fontId="1" fillId="0" borderId="0" xfId="0" applyNumberFormat="1" applyFont="1"/>
    <xf numFmtId="2" fontId="0" fillId="0" borderId="0" xfId="0" applyNumberFormat="1"/>
    <xf numFmtId="8" fontId="0" fillId="0" borderId="0" xfId="0" applyNumberFormat="1"/>
    <xf numFmtId="9" fontId="0" fillId="0" borderId="0" xfId="0" applyNumberFormat="1"/>
    <xf numFmtId="40" fontId="0" fillId="0" borderId="0" xfId="0" applyNumberFormat="1"/>
    <xf numFmtId="0" fontId="1" fillId="3" borderId="0" xfId="0" applyFont="1" applyFill="1"/>
    <xf numFmtId="0" fontId="4" fillId="2" borderId="0" xfId="3"/>
    <xf numFmtId="8" fontId="0" fillId="0" borderId="0" xfId="0" applyNumberFormat="1" applyFont="1"/>
    <xf numFmtId="0" fontId="1" fillId="4" borderId="0" xfId="0" applyFont="1" applyFill="1"/>
    <xf numFmtId="14" fontId="0" fillId="0" borderId="0" xfId="0" applyNumberFormat="1"/>
    <xf numFmtId="0" fontId="0" fillId="0" borderId="0" xfId="0" applyFont="1"/>
    <xf numFmtId="6" fontId="0" fillId="0" borderId="0" xfId="0" applyNumberFormat="1"/>
    <xf numFmtId="0" fontId="7" fillId="5" borderId="2" xfId="6"/>
    <xf numFmtId="0" fontId="0" fillId="0" borderId="3" xfId="0" applyBorder="1"/>
    <xf numFmtId="0" fontId="0" fillId="0" borderId="4" xfId="0" applyBorder="1"/>
    <xf numFmtId="0" fontId="0" fillId="0" borderId="5" xfId="0" applyBorder="1"/>
    <xf numFmtId="0" fontId="0" fillId="0" borderId="6" xfId="0" applyBorder="1"/>
    <xf numFmtId="0" fontId="8" fillId="0" borderId="0" xfId="0" applyNumberFormat="1" applyFont="1" applyAlignment="1">
      <alignment horizontal="center"/>
    </xf>
    <xf numFmtId="8" fontId="8" fillId="0" borderId="0" xfId="0" applyNumberFormat="1" applyFont="1" applyAlignment="1">
      <alignment horizontal="center"/>
    </xf>
    <xf numFmtId="0" fontId="0" fillId="0" borderId="0" xfId="0" applyAlignment="1">
      <alignment horizontal="center"/>
    </xf>
    <xf numFmtId="0" fontId="0" fillId="0" borderId="7" xfId="0" applyBorder="1"/>
    <xf numFmtId="7" fontId="0" fillId="0" borderId="8" xfId="4" applyNumberFormat="1" applyFont="1" applyBorder="1"/>
    <xf numFmtId="7" fontId="0" fillId="0" borderId="9" xfId="4" applyNumberFormat="1" applyFont="1" applyBorder="1"/>
    <xf numFmtId="164" fontId="0" fillId="0" borderId="8" xfId="4" applyNumberFormat="1" applyFont="1" applyBorder="1"/>
    <xf numFmtId="164" fontId="0" fillId="0" borderId="9" xfId="4" applyNumberFormat="1" applyFont="1" applyBorder="1"/>
    <xf numFmtId="0" fontId="6" fillId="0" borderId="0" xfId="0" applyFont="1" applyAlignment="1">
      <alignment horizontal="center"/>
    </xf>
    <xf numFmtId="10" fontId="0" fillId="0" borderId="0" xfId="5" applyNumberFormat="1" applyFont="1" applyAlignment="1">
      <alignment horizontal="center"/>
    </xf>
  </cellXfs>
  <cellStyles count="7">
    <cellStyle name="Accent1" xfId="3" builtinId="29"/>
    <cellStyle name="Calculation" xfId="6" builtinId="22"/>
    <cellStyle name="Currency" xfId="4" builtinId="4"/>
    <cellStyle name="Heading 1" xfId="2" builtinId="16"/>
    <cellStyle name="Normal" xfId="0" builtinId="0"/>
    <cellStyle name="Percent" xfId="5"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xdr:col>
          <xdr:colOff>127000</xdr:colOff>
          <xdr:row>2</xdr:row>
          <xdr:rowOff>158750</xdr:rowOff>
        </xdr:to>
        <xdr:sp macro="" textlink="">
          <xdr:nvSpPr>
            <xdr:cNvPr id="3075" name="SIMXXXCACHE"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xdr:col>
          <xdr:colOff>482600</xdr:colOff>
          <xdr:row>2</xdr:row>
          <xdr:rowOff>158750</xdr:rowOff>
        </xdr:to>
        <xdr:sp macro="" textlink="">
          <xdr:nvSpPr>
            <xdr:cNvPr id="3076" name="PAGEOPTIONS"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8"/>
  <sheetViews>
    <sheetView workbookViewId="0">
      <selection activeCell="A9" sqref="A9"/>
    </sheetView>
  </sheetViews>
  <sheetFormatPr defaultRowHeight="14.5" x14ac:dyDescent="0.35"/>
  <cols>
    <col min="2" max="2" width="8.7265625" customWidth="1"/>
  </cols>
  <sheetData>
    <row r="1" spans="1:1" x14ac:dyDescent="0.35">
      <c r="A1" s="1" t="s">
        <v>0</v>
      </c>
    </row>
    <row r="3" spans="1:1" x14ac:dyDescent="0.35">
      <c r="A3" t="s">
        <v>46</v>
      </c>
    </row>
    <row r="4" spans="1:1" x14ac:dyDescent="0.35">
      <c r="A4" t="s">
        <v>47</v>
      </c>
    </row>
    <row r="5" spans="1:1" x14ac:dyDescent="0.35">
      <c r="A5" t="s">
        <v>48</v>
      </c>
    </row>
    <row r="7" spans="1:1" x14ac:dyDescent="0.35">
      <c r="A7" t="s">
        <v>96</v>
      </c>
    </row>
    <row r="8" spans="1:1" x14ac:dyDescent="0.35">
      <c r="A8" t="s">
        <v>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52"/>
  <sheetViews>
    <sheetView topLeftCell="A27" workbookViewId="0">
      <selection activeCell="G23" sqref="G23"/>
    </sheetView>
  </sheetViews>
  <sheetFormatPr defaultRowHeight="14.5" x14ac:dyDescent="0.35"/>
  <cols>
    <col min="1" max="1" width="19.81640625" customWidth="1"/>
    <col min="2" max="2" width="23.54296875" customWidth="1"/>
  </cols>
  <sheetData>
    <row r="1" spans="1:10" ht="24" thickBot="1" x14ac:dyDescent="0.6">
      <c r="A1" s="2" t="s">
        <v>1</v>
      </c>
    </row>
    <row r="2" spans="1:10" ht="15" thickTop="1" x14ac:dyDescent="0.35"/>
    <row r="3" spans="1:10" ht="20" thickBot="1" x14ac:dyDescent="0.5">
      <c r="A3" s="3" t="s">
        <v>2</v>
      </c>
    </row>
    <row r="4" spans="1:10" ht="15" thickTop="1" x14ac:dyDescent="0.35">
      <c r="B4" s="4"/>
      <c r="C4" s="1" t="s">
        <v>3</v>
      </c>
      <c r="D4" s="1" t="s">
        <v>4</v>
      </c>
      <c r="E4" s="1" t="s">
        <v>5</v>
      </c>
      <c r="F4" s="1" t="s">
        <v>6</v>
      </c>
      <c r="G4" s="5" t="s">
        <v>7</v>
      </c>
      <c r="H4" s="5" t="s">
        <v>8</v>
      </c>
      <c r="I4" s="1" t="s">
        <v>9</v>
      </c>
    </row>
    <row r="5" spans="1:10" x14ac:dyDescent="0.35">
      <c r="A5" s="1" t="s">
        <v>10</v>
      </c>
      <c r="B5" s="4">
        <v>0.25</v>
      </c>
      <c r="C5" t="s">
        <v>49</v>
      </c>
      <c r="G5" s="4"/>
      <c r="H5">
        <v>0.2</v>
      </c>
      <c r="I5" s="4">
        <f ca="1">B21+B22*B18</f>
        <v>0.11999266638575173</v>
      </c>
      <c r="J5" t="s">
        <v>56</v>
      </c>
    </row>
    <row r="6" spans="1:10" x14ac:dyDescent="0.35">
      <c r="A6" s="1" t="s">
        <v>50</v>
      </c>
      <c r="B6" s="4">
        <f>H45</f>
        <v>0.25087168154572426</v>
      </c>
      <c r="C6" t="s">
        <v>11</v>
      </c>
      <c r="H6">
        <v>0.4</v>
      </c>
    </row>
    <row r="7" spans="1:10" x14ac:dyDescent="0.35">
      <c r="A7" s="1" t="s">
        <v>12</v>
      </c>
      <c r="B7" s="4">
        <f ca="1">_xll.VoseInput(A7)+_xll.VoseCombined(G7:G9,H5:H7,{"A","B","C"})</f>
        <v>4.078798794069291E-3</v>
      </c>
      <c r="C7" s="1" t="s">
        <v>13</v>
      </c>
      <c r="D7" s="4">
        <f>G50</f>
        <v>-5.0023590596342649E-2</v>
      </c>
      <c r="E7" s="4">
        <f>H50</f>
        <v>1.5247259728598528E-4</v>
      </c>
      <c r="F7" s="4">
        <f>I50</f>
        <v>3.2418510497874253E-2</v>
      </c>
      <c r="G7" t="str">
        <f>_xll.VosePERTObject(D7,E7,F7)</f>
        <v>VosePERT(-0.0500235905963426,0.000152472597285985,0.0324185104978743)</v>
      </c>
      <c r="H7">
        <v>0.4</v>
      </c>
    </row>
    <row r="8" spans="1:10" x14ac:dyDescent="0.35">
      <c r="A8" s="1"/>
      <c r="B8" s="4"/>
      <c r="C8" s="1" t="s">
        <v>14</v>
      </c>
      <c r="D8" s="4">
        <v>0</v>
      </c>
      <c r="E8" s="4">
        <v>0.01</v>
      </c>
      <c r="F8" s="4">
        <v>0.02</v>
      </c>
      <c r="G8" t="str">
        <f>_xll.VosePERTObject(D8,E8,F8)</f>
        <v>VosePERT(0,0.01,0.02)</v>
      </c>
    </row>
    <row r="9" spans="1:10" x14ac:dyDescent="0.35">
      <c r="A9" s="1"/>
      <c r="B9" s="4"/>
      <c r="C9" s="1" t="s">
        <v>15</v>
      </c>
      <c r="D9" s="4">
        <v>1.0999999999999999E-2</v>
      </c>
      <c r="E9" s="4">
        <v>1.2E-2</v>
      </c>
      <c r="F9" s="4">
        <v>1.2999999999999999E-2</v>
      </c>
      <c r="G9" t="str">
        <f>_xll.VosePERTObject(D9,E9,F9)</f>
        <v>VosePERT(0.011,0.012,0.013)</v>
      </c>
    </row>
    <row r="10" spans="1:10" x14ac:dyDescent="0.35">
      <c r="A10" s="1" t="s">
        <v>16</v>
      </c>
      <c r="B10" s="4">
        <f ca="1">_xll.VoseInput(A10)+_xll.VoseCombined(G10:G12,H5:H7,{"A","B","C"})</f>
        <v>0.242552383037172</v>
      </c>
      <c r="C10" s="1" t="s">
        <v>13</v>
      </c>
      <c r="D10" s="4">
        <f>G46</f>
        <v>0.2213393870601589</v>
      </c>
      <c r="E10" s="4">
        <f>H46</f>
        <v>0.23485103935127177</v>
      </c>
      <c r="F10" s="4">
        <f>I46</f>
        <v>0.25440806045340053</v>
      </c>
      <c r="G10" t="str">
        <f>_xll.VosePERTObject(D10,E10,F10)</f>
        <v>VosePERT(0.221339387060159,0.234851039351272,0.254408060453401)</v>
      </c>
    </row>
    <row r="11" spans="1:10" x14ac:dyDescent="0.35">
      <c r="A11" s="1"/>
      <c r="B11" s="4"/>
      <c r="C11" s="1" t="s">
        <v>14</v>
      </c>
      <c r="D11" s="4">
        <v>0.2</v>
      </c>
      <c r="E11" s="4">
        <v>0.25</v>
      </c>
      <c r="F11" s="4">
        <v>0.3</v>
      </c>
      <c r="G11" t="str">
        <f>_xll.VosePERTObject(D11,E11,F11)</f>
        <v>VosePERT(0.2,0.25,0.3)</v>
      </c>
    </row>
    <row r="12" spans="1:10" x14ac:dyDescent="0.35">
      <c r="A12" s="1"/>
      <c r="B12" s="4"/>
      <c r="C12" s="1" t="s">
        <v>15</v>
      </c>
      <c r="D12" s="4">
        <v>0.22</v>
      </c>
      <c r="E12" s="4">
        <v>0.23499999999999999</v>
      </c>
      <c r="F12" s="4">
        <v>0.26</v>
      </c>
      <c r="G12" t="str">
        <f>_xll.VosePERTObject(D12,E12,F12)</f>
        <v>VosePERT(0.22,0.235,0.26)</v>
      </c>
    </row>
    <row r="13" spans="1:10" x14ac:dyDescent="0.35">
      <c r="A13" s="1" t="s">
        <v>17</v>
      </c>
      <c r="B13" s="4">
        <f>H47</f>
        <v>0.52181737106672299</v>
      </c>
      <c r="D13" s="4"/>
      <c r="E13" s="4"/>
      <c r="F13" s="4"/>
    </row>
    <row r="14" spans="1:10" x14ac:dyDescent="0.35">
      <c r="A14" s="1"/>
      <c r="B14" s="4"/>
      <c r="D14" s="4"/>
      <c r="E14" s="4"/>
      <c r="F14" s="4"/>
    </row>
    <row r="15" spans="1:10" x14ac:dyDescent="0.35">
      <c r="A15" s="1" t="s">
        <v>18</v>
      </c>
      <c r="B15" s="4">
        <f ca="1">_xll.VoseInput(A15)+_xll.VoseCombined(G15:G17,H5:H7,{"A","B","C"})</f>
        <v>5.1257516172368678E-2</v>
      </c>
      <c r="C15" s="1" t="s">
        <v>13</v>
      </c>
      <c r="D15" s="4">
        <v>0.05</v>
      </c>
      <c r="E15" s="4">
        <v>0.05</v>
      </c>
      <c r="F15" s="4">
        <v>0.06</v>
      </c>
      <c r="G15" t="str">
        <f>_xll.VosePERTObject(D15,E15,F15)</f>
        <v>VosePERT(0.05,0.05,0.06)</v>
      </c>
    </row>
    <row r="16" spans="1:10" x14ac:dyDescent="0.35">
      <c r="A16" s="1"/>
      <c r="B16" s="4"/>
      <c r="C16" s="1" t="s">
        <v>14</v>
      </c>
      <c r="D16" s="4">
        <v>0.03</v>
      </c>
      <c r="E16" s="4">
        <v>0.05</v>
      </c>
      <c r="F16" s="4">
        <v>6.5000000000000002E-2</v>
      </c>
      <c r="G16" t="str">
        <f>_xll.VosePERTObject(D16,E16,F16)</f>
        <v>VosePERT(0.03,0.05,0.065)</v>
      </c>
    </row>
    <row r="17" spans="1:10" x14ac:dyDescent="0.35">
      <c r="A17" s="1"/>
      <c r="B17" s="4"/>
      <c r="C17" s="1" t="s">
        <v>15</v>
      </c>
      <c r="D17" s="4">
        <v>2.5999999999999999E-2</v>
      </c>
      <c r="E17" s="4">
        <v>0.05</v>
      </c>
      <c r="F17" s="4">
        <v>6.8000000000000005E-2</v>
      </c>
      <c r="G17" t="str">
        <f>_xll.VosePERTObject(D17,E17,F17)</f>
        <v>VosePERT(0.026,0.05,0.068)</v>
      </c>
    </row>
    <row r="18" spans="1:10" x14ac:dyDescent="0.35">
      <c r="A18" s="1" t="s">
        <v>19</v>
      </c>
      <c r="B18" s="6">
        <f ca="1">_xll.VoseInput(A18)+_xll.VoseCombined(G18:G20,H5:H7,{"A","B","C"})</f>
        <v>0.9999083298218967</v>
      </c>
      <c r="C18" s="1" t="s">
        <v>13</v>
      </c>
      <c r="D18" s="6">
        <v>0.43</v>
      </c>
      <c r="E18" s="6">
        <v>0.49</v>
      </c>
      <c r="F18" s="6">
        <v>0.55000000000000004</v>
      </c>
      <c r="G18" t="str">
        <f>_xll.VosePERTObject(D18,E18,F18)</f>
        <v>VosePERT(0.43,0.49,0.55)</v>
      </c>
      <c r="J18" t="s">
        <v>51</v>
      </c>
    </row>
    <row r="19" spans="1:10" x14ac:dyDescent="0.35">
      <c r="A19" s="1"/>
      <c r="B19" s="4"/>
      <c r="C19" s="1" t="s">
        <v>14</v>
      </c>
      <c r="D19" s="6">
        <v>0.92</v>
      </c>
      <c r="E19" s="6">
        <v>0.97</v>
      </c>
      <c r="F19" s="6">
        <v>1.02</v>
      </c>
      <c r="G19" t="str">
        <f>_xll.VosePERTObject(D19,E19,F19)</f>
        <v>VosePERT(0.92,0.97,1.02)</v>
      </c>
      <c r="J19" t="s">
        <v>52</v>
      </c>
    </row>
    <row r="20" spans="1:10" x14ac:dyDescent="0.35">
      <c r="A20" s="1"/>
      <c r="B20" s="4"/>
      <c r="C20" s="1" t="s">
        <v>15</v>
      </c>
      <c r="D20" s="6">
        <v>1.04</v>
      </c>
      <c r="E20" s="6">
        <v>1.0900000000000001</v>
      </c>
      <c r="F20" s="6">
        <v>1.1399999999999999</v>
      </c>
      <c r="G20" t="str">
        <f>_xll.VosePERTObject(D20,E20,F20)</f>
        <v>VosePERT(1.04,1.09,1.14)</v>
      </c>
      <c r="J20" t="s">
        <v>53</v>
      </c>
    </row>
    <row r="21" spans="1:10" x14ac:dyDescent="0.35">
      <c r="A21" s="1" t="s">
        <v>20</v>
      </c>
      <c r="B21" s="4">
        <v>0.04</v>
      </c>
      <c r="C21" s="15" t="s">
        <v>54</v>
      </c>
    </row>
    <row r="22" spans="1:10" x14ac:dyDescent="0.35">
      <c r="A22" s="1" t="s">
        <v>21</v>
      </c>
      <c r="B22" s="4">
        <v>0.08</v>
      </c>
      <c r="C22" s="15" t="s">
        <v>55</v>
      </c>
    </row>
    <row r="23" spans="1:10" x14ac:dyDescent="0.35">
      <c r="A23" s="1" t="s">
        <v>22</v>
      </c>
      <c r="B23" s="4">
        <v>0.15</v>
      </c>
    </row>
    <row r="24" spans="1:10" x14ac:dyDescent="0.35">
      <c r="B24" s="4"/>
    </row>
    <row r="25" spans="1:10" ht="20" thickBot="1" x14ac:dyDescent="0.5">
      <c r="A25" s="3" t="s">
        <v>23</v>
      </c>
      <c r="G25" s="4"/>
    </row>
    <row r="26" spans="1:10" ht="15" thickTop="1" x14ac:dyDescent="0.35">
      <c r="A26" s="1" t="s">
        <v>24</v>
      </c>
      <c r="B26" s="9">
        <f ca="1">NPV(I5,G42:P42)</f>
        <v>-43597140975.481934</v>
      </c>
    </row>
    <row r="27" spans="1:10" x14ac:dyDescent="0.35">
      <c r="A27" s="1" t="s">
        <v>25</v>
      </c>
      <c r="B27" s="9">
        <f ca="1">(P42*(1+B15))/(I5-B15)</f>
        <v>-203265792118.10318</v>
      </c>
    </row>
    <row r="28" spans="1:10" x14ac:dyDescent="0.35">
      <c r="A28" s="1" t="s">
        <v>26</v>
      </c>
      <c r="B28" s="9">
        <f ca="1">B27/(1+I5)^10</f>
        <v>-65450430459.174492</v>
      </c>
    </row>
    <row r="29" spans="1:10" x14ac:dyDescent="0.35">
      <c r="A29" s="1" t="s">
        <v>27</v>
      </c>
      <c r="B29" s="9">
        <f ca="1">_xll.VoseOutput(A29)+B26+B28</f>
        <v>-109047571434.65643</v>
      </c>
    </row>
    <row r="30" spans="1:10" x14ac:dyDescent="0.35">
      <c r="A30" s="1" t="s">
        <v>28</v>
      </c>
      <c r="B30" s="4">
        <f ca="1">_xll.VoseOutput(A30)+B28/B29</f>
        <v>0.60020071605532044</v>
      </c>
    </row>
    <row r="32" spans="1:10" ht="20" thickBot="1" x14ac:dyDescent="0.5">
      <c r="A32" s="3" t="s">
        <v>29</v>
      </c>
      <c r="B32" s="9"/>
      <c r="C32" s="9"/>
      <c r="D32" s="9"/>
      <c r="E32" s="9"/>
      <c r="F32" s="9"/>
      <c r="G32" s="9"/>
      <c r="H32" s="9"/>
    </row>
    <row r="33" spans="1:16" ht="15" thickTop="1" x14ac:dyDescent="0.35">
      <c r="B33" s="9"/>
      <c r="C33" s="9"/>
      <c r="D33" s="9"/>
      <c r="E33" s="9"/>
      <c r="F33" s="9"/>
      <c r="G33" s="9"/>
      <c r="H33" s="9"/>
    </row>
    <row r="34" spans="1:16" x14ac:dyDescent="0.35">
      <c r="A34" s="10" t="s">
        <v>10</v>
      </c>
      <c r="B34" s="9"/>
      <c r="C34" s="9"/>
      <c r="D34" s="9"/>
      <c r="E34" s="9"/>
      <c r="F34" s="9"/>
      <c r="G34" s="4">
        <f>B5</f>
        <v>0.25</v>
      </c>
      <c r="H34" s="4">
        <f ca="1">G34-($B$5-$B$15)/10</f>
        <v>0.23012575161723686</v>
      </c>
      <c r="I34" s="4">
        <f t="shared" ref="I34:P34" ca="1" si="0">H34-($B$5-$B$15)/10</f>
        <v>0.21025150323447372</v>
      </c>
      <c r="J34" s="4">
        <f t="shared" ca="1" si="0"/>
        <v>0.19037725485171059</v>
      </c>
      <c r="K34" s="4">
        <f t="shared" ca="1" si="0"/>
        <v>0.17050300646894745</v>
      </c>
      <c r="L34" s="4">
        <f t="shared" ca="1" si="0"/>
        <v>0.15062875808618431</v>
      </c>
      <c r="M34" s="4">
        <f t="shared" ca="1" si="0"/>
        <v>0.13075450970342117</v>
      </c>
      <c r="N34" s="4">
        <f t="shared" ca="1" si="0"/>
        <v>0.11088026132065804</v>
      </c>
      <c r="O34" s="4">
        <f t="shared" ca="1" si="0"/>
        <v>9.1006012937894898E-2</v>
      </c>
      <c r="P34" s="4">
        <f t="shared" ca="1" si="0"/>
        <v>7.113176455513176E-2</v>
      </c>
    </row>
    <row r="35" spans="1:16" x14ac:dyDescent="0.35">
      <c r="A35" s="11" t="s">
        <v>30</v>
      </c>
      <c r="B35" s="11">
        <v>2012</v>
      </c>
      <c r="C35" s="11">
        <v>2013</v>
      </c>
      <c r="D35" s="11">
        <v>2014</v>
      </c>
      <c r="E35" s="11">
        <v>2015</v>
      </c>
      <c r="F35" s="11">
        <v>2016</v>
      </c>
      <c r="G35" s="11">
        <v>2017</v>
      </c>
      <c r="H35" s="11">
        <v>2018</v>
      </c>
      <c r="I35" s="11">
        <v>2019</v>
      </c>
      <c r="J35" s="11">
        <v>2020</v>
      </c>
      <c r="K35" s="11">
        <v>2021</v>
      </c>
      <c r="L35" s="11">
        <v>2022</v>
      </c>
      <c r="M35" s="11">
        <v>2023</v>
      </c>
      <c r="N35" s="11">
        <v>2024</v>
      </c>
      <c r="O35" s="11">
        <v>2025</v>
      </c>
      <c r="P35" s="11">
        <v>2026</v>
      </c>
    </row>
    <row r="36" spans="1:16" x14ac:dyDescent="0.35">
      <c r="A36" s="10" t="s">
        <v>31</v>
      </c>
      <c r="B36" s="7">
        <v>17620000000</v>
      </c>
      <c r="C36" s="7">
        <v>16390000000</v>
      </c>
      <c r="D36" s="7">
        <v>15880000000</v>
      </c>
      <c r="E36" s="7">
        <v>16560000000</v>
      </c>
      <c r="F36" s="7">
        <v>19430000000</v>
      </c>
      <c r="G36" s="12">
        <f>F36*(1+G34)</f>
        <v>24287500000</v>
      </c>
      <c r="H36" s="12">
        <f t="shared" ref="H36:P36" ca="1" si="1">G36*(1+H34)</f>
        <v>29876679192.403641</v>
      </c>
      <c r="I36" s="12">
        <f t="shared" ca="1" si="1"/>
        <v>36158295904.260628</v>
      </c>
      <c r="J36" s="12">
        <f t="shared" ca="1" si="1"/>
        <v>43042013018.629616</v>
      </c>
      <c r="K36" s="12">
        <f t="shared" ca="1" si="1"/>
        <v>50380805642.78154</v>
      </c>
      <c r="L36" s="12">
        <f t="shared" ca="1" si="1"/>
        <v>57969603828.135147</v>
      </c>
      <c r="M36" s="12">
        <f t="shared" ca="1" si="1"/>
        <v>65549390954.384529</v>
      </c>
      <c r="N36" s="12">
        <f t="shared" ca="1" si="1"/>
        <v>72817524552.816666</v>
      </c>
      <c r="O36" s="12">
        <f t="shared" ca="1" si="1"/>
        <v>79444357134.375778</v>
      </c>
      <c r="P36" s="12">
        <f t="shared" ca="1" si="1"/>
        <v>85095374441.291992</v>
      </c>
    </row>
    <row r="37" spans="1:16" x14ac:dyDescent="0.35">
      <c r="A37" s="10" t="s">
        <v>32</v>
      </c>
      <c r="B37" s="7">
        <v>4460000000</v>
      </c>
      <c r="C37" s="7">
        <v>4680000000</v>
      </c>
      <c r="D37" s="7">
        <v>3740000000</v>
      </c>
      <c r="E37" s="7">
        <v>3750000000</v>
      </c>
      <c r="F37" s="7">
        <v>4930000000</v>
      </c>
      <c r="G37" s="12">
        <f ca="1">$B$6*(1-$B$7)^(G35-2017)*G36</f>
        <v>6093045965.5417776</v>
      </c>
      <c r="H37" s="12">
        <f t="shared" ref="H37:P37" ca="1" si="2">$B$6*(1-$B$7)^(H35-2017)*H36</f>
        <v>7464641283.2826157</v>
      </c>
      <c r="I37" s="12">
        <f t="shared" ca="1" si="2"/>
        <v>8997245085.2018566</v>
      </c>
      <c r="J37" s="12">
        <f t="shared" ca="1" si="2"/>
        <v>10666431497.909914</v>
      </c>
      <c r="K37" s="12">
        <f t="shared" ca="1" si="2"/>
        <v>12434165966.005627</v>
      </c>
      <c r="L37" s="12">
        <f t="shared" ca="1" si="2"/>
        <v>14248753124.597994</v>
      </c>
      <c r="M37" s="12">
        <f t="shared" ca="1" si="2"/>
        <v>16046124892.168465</v>
      </c>
      <c r="N37" s="12">
        <f t="shared" ca="1" si="2"/>
        <v>17752617505.753563</v>
      </c>
      <c r="O37" s="12">
        <f t="shared" ca="1" si="2"/>
        <v>19289213402.603138</v>
      </c>
      <c r="P37" s="12">
        <f t="shared" ca="1" si="2"/>
        <v>20577015947.383556</v>
      </c>
    </row>
    <row r="38" spans="1:16" x14ac:dyDescent="0.35">
      <c r="A38" s="10" t="s">
        <v>33</v>
      </c>
      <c r="B38" s="7">
        <v>3900000000</v>
      </c>
      <c r="C38" s="7">
        <v>3730000000</v>
      </c>
      <c r="D38" s="7">
        <v>4040000000</v>
      </c>
      <c r="E38" s="7">
        <v>4040000000</v>
      </c>
      <c r="F38" s="7">
        <v>4410000000</v>
      </c>
      <c r="G38" s="12">
        <f ca="1">$B$10*G36</f>
        <v>5890991003.0153151</v>
      </c>
      <c r="H38" s="12">
        <f t="shared" ref="H38:P38" ca="1" si="3">$B$10*H36</f>
        <v>7246659735.3545942</v>
      </c>
      <c r="I38" s="12">
        <f t="shared" ca="1" si="3"/>
        <v>8770280838.1416321</v>
      </c>
      <c r="J38" s="12">
        <f t="shared" ca="1" si="3"/>
        <v>10439942828.385593</v>
      </c>
      <c r="K38" s="12">
        <f t="shared" ca="1" si="3"/>
        <v>12219984467.989264</v>
      </c>
      <c r="L38" s="12">
        <f t="shared" ca="1" si="3"/>
        <v>14060665552.234949</v>
      </c>
      <c r="M38" s="12">
        <f t="shared" ca="1" si="3"/>
        <v>15899160982.621214</v>
      </c>
      <c r="N38" s="12">
        <f t="shared" ca="1" si="3"/>
        <v>17662064107.153465</v>
      </c>
      <c r="O38" s="12">
        <f t="shared" ca="1" si="3"/>
        <v>19269418141.799004</v>
      </c>
      <c r="P38" s="12">
        <f t="shared" ca="1" si="3"/>
        <v>20640085856.175831</v>
      </c>
    </row>
    <row r="39" spans="1:16" x14ac:dyDescent="0.35">
      <c r="A39" s="10" t="s">
        <v>34</v>
      </c>
      <c r="B39" s="7">
        <v>8920000000</v>
      </c>
      <c r="C39" s="7">
        <v>8670000000</v>
      </c>
      <c r="D39" s="7">
        <v>8870000000</v>
      </c>
      <c r="E39" s="7">
        <v>8870000000</v>
      </c>
      <c r="F39" s="7">
        <v>9320000000</v>
      </c>
      <c r="G39" s="12">
        <f>$B$13*G36</f>
        <v>12673639399.783035</v>
      </c>
      <c r="H39" s="12">
        <f t="shared" ref="H39:P39" ca="1" si="4">$B$13*H36</f>
        <v>15590170192.383932</v>
      </c>
      <c r="I39" s="12">
        <f t="shared" ca="1" si="4"/>
        <v>18868026911.013939</v>
      </c>
      <c r="J39" s="12">
        <f t="shared" ca="1" si="4"/>
        <v>22460070078.800972</v>
      </c>
      <c r="K39" s="12">
        <f t="shared" ca="1" si="4"/>
        <v>26289579552.739788</v>
      </c>
      <c r="L39" s="12">
        <f t="shared" ca="1" si="4"/>
        <v>30249546271.376923</v>
      </c>
      <c r="M39" s="12">
        <f t="shared" ca="1" si="4"/>
        <v>34204810862.841766</v>
      </c>
      <c r="N39" s="12">
        <f t="shared" ca="1" si="4"/>
        <v>37997449229.737343</v>
      </c>
      <c r="O39" s="12">
        <f t="shared" ca="1" si="4"/>
        <v>41455445585.945824</v>
      </c>
      <c r="P39" s="12">
        <f t="shared" ca="1" si="4"/>
        <v>44404244580.893402</v>
      </c>
    </row>
    <row r="40" spans="1:16" x14ac:dyDescent="0.35">
      <c r="A40" s="10" t="s">
        <v>35</v>
      </c>
      <c r="B40" s="7">
        <v>2340000000</v>
      </c>
      <c r="C40" s="7">
        <v>2890000000</v>
      </c>
      <c r="D40" s="7">
        <v>2380000000</v>
      </c>
      <c r="E40" s="7">
        <v>2080000000</v>
      </c>
      <c r="F40" s="7">
        <v>5920000000</v>
      </c>
      <c r="G40" s="12">
        <f ca="1">G36-G37-G38-G39</f>
        <v>-370176368.34012985</v>
      </c>
      <c r="H40" s="12">
        <f t="shared" ref="H40:P40" ca="1" si="5">H36-H37-H38-H39</f>
        <v>-424792018.61750221</v>
      </c>
      <c r="I40" s="12">
        <f t="shared" ca="1" si="5"/>
        <v>-477256930.09680176</v>
      </c>
      <c r="J40" s="12">
        <f t="shared" ca="1" si="5"/>
        <v>-524431386.46686172</v>
      </c>
      <c r="K40" s="12">
        <f t="shared" ca="1" si="5"/>
        <v>-562924343.95314407</v>
      </c>
      <c r="L40" s="12">
        <f t="shared" ca="1" si="5"/>
        <v>-589361120.07471466</v>
      </c>
      <c r="M40" s="12">
        <f t="shared" ca="1" si="5"/>
        <v>-600705783.24691772</v>
      </c>
      <c r="N40" s="12">
        <f t="shared" ca="1" si="5"/>
        <v>-594606289.82770538</v>
      </c>
      <c r="O40" s="12">
        <f t="shared" ca="1" si="5"/>
        <v>-569719995.97218323</v>
      </c>
      <c r="P40" s="12">
        <f t="shared" ca="1" si="5"/>
        <v>-525971943.16079712</v>
      </c>
    </row>
    <row r="41" spans="1:16" x14ac:dyDescent="0.35">
      <c r="A41" s="10" t="s">
        <v>36</v>
      </c>
      <c r="B41" s="7">
        <v>-161000000</v>
      </c>
      <c r="C41" s="7">
        <v>311000000</v>
      </c>
      <c r="D41" s="7">
        <v>352000000</v>
      </c>
      <c r="E41" s="7">
        <v>446000000</v>
      </c>
      <c r="F41" s="7">
        <v>1410000000</v>
      </c>
      <c r="G41" s="12">
        <f>$B$23*G36</f>
        <v>3643125000</v>
      </c>
      <c r="H41" s="12">
        <f t="shared" ref="H41:P41" ca="1" si="6">$B$23*H36</f>
        <v>4481501878.8605461</v>
      </c>
      <c r="I41" s="12">
        <f t="shared" ca="1" si="6"/>
        <v>5423744385.6390944</v>
      </c>
      <c r="J41" s="12">
        <f t="shared" ca="1" si="6"/>
        <v>6456301952.7944422</v>
      </c>
      <c r="K41" s="12">
        <f t="shared" ca="1" si="6"/>
        <v>7557120846.4172306</v>
      </c>
      <c r="L41" s="12">
        <f t="shared" ca="1" si="6"/>
        <v>8695440574.2202721</v>
      </c>
      <c r="M41" s="12">
        <f t="shared" ca="1" si="6"/>
        <v>9832408643.1576786</v>
      </c>
      <c r="N41" s="12">
        <f t="shared" ca="1" si="6"/>
        <v>10922628682.922499</v>
      </c>
      <c r="O41" s="12">
        <f t="shared" ca="1" si="6"/>
        <v>11916653570.156366</v>
      </c>
      <c r="P41" s="12">
        <f t="shared" ca="1" si="6"/>
        <v>12764306166.193798</v>
      </c>
    </row>
    <row r="42" spans="1:16" x14ac:dyDescent="0.35">
      <c r="A42" s="10" t="s">
        <v>37</v>
      </c>
      <c r="B42" s="7">
        <v>1960000000</v>
      </c>
      <c r="C42" s="7">
        <v>2560000000</v>
      </c>
      <c r="D42" s="7">
        <v>2000000000</v>
      </c>
      <c r="E42" s="7">
        <v>1570000000</v>
      </c>
      <c r="F42" s="7">
        <v>4460000000</v>
      </c>
      <c r="G42" s="12">
        <f ca="1">_xll.VoseOutput(,,"Net Income",1)+G40-G41</f>
        <v>-4013301368.3401299</v>
      </c>
      <c r="H42" s="12">
        <f ca="1">_xll.VoseOutput(,,"Net Income",1)+H40-H41</f>
        <v>-4906293897.4780483</v>
      </c>
      <c r="I42" s="12">
        <f ca="1">_xll.VoseOutput(,,"Net Income",1)+I40-I41</f>
        <v>-5901001315.7358961</v>
      </c>
      <c r="J42" s="12">
        <f ca="1">_xll.VoseOutput(,,"Net Income",1)+J40-J41</f>
        <v>-6980733339.2613039</v>
      </c>
      <c r="K42" s="12">
        <f ca="1">_xll.VoseOutput(,,"Net Income",1)+K40-K41</f>
        <v>-8120045190.3703747</v>
      </c>
      <c r="L42" s="12">
        <f ca="1">_xll.VoseOutput(,,"Net Income",1)+L40-L41</f>
        <v>-9284801694.2949867</v>
      </c>
      <c r="M42" s="12">
        <f ca="1">_xll.VoseOutput(,,"Net Income",1)+M40-M41</f>
        <v>-10433114426.404596</v>
      </c>
      <c r="N42" s="12">
        <f ca="1">_xll.VoseOutput(,,"Net Income",1)+N40-N41</f>
        <v>-11517234972.750204</v>
      </c>
      <c r="O42" s="12">
        <f ca="1">_xll.VoseOutput(,,"Net Income",1)+O40-O41</f>
        <v>-12486373566.12855</v>
      </c>
      <c r="P42" s="12">
        <f ca="1">_xll.VoseOutput(,,"Net Income",1)+P40-P41</f>
        <v>-13290278109.354595</v>
      </c>
    </row>
    <row r="43" spans="1:16" x14ac:dyDescent="0.35">
      <c r="B43" s="7"/>
      <c r="C43" s="7"/>
      <c r="D43" s="7"/>
      <c r="E43" s="7"/>
      <c r="F43" s="7"/>
      <c r="G43" s="5"/>
    </row>
    <row r="44" spans="1:16" x14ac:dyDescent="0.35">
      <c r="B44" s="7"/>
      <c r="C44" s="7"/>
      <c r="D44" s="7"/>
      <c r="E44" s="7"/>
      <c r="F44" s="7"/>
      <c r="G44" s="5" t="s">
        <v>4</v>
      </c>
      <c r="H44" s="1" t="s">
        <v>38</v>
      </c>
      <c r="I44" s="1" t="s">
        <v>6</v>
      </c>
    </row>
    <row r="45" spans="1:16" x14ac:dyDescent="0.35">
      <c r="A45" s="10" t="s">
        <v>39</v>
      </c>
      <c r="B45" s="4">
        <f>B37/B36</f>
        <v>0.25312145289443816</v>
      </c>
      <c r="C45" s="4">
        <f t="shared" ref="C45:F45" si="7">C37/C36</f>
        <v>0.28553996339231241</v>
      </c>
      <c r="D45" s="4">
        <f t="shared" si="7"/>
        <v>0.23551637279596976</v>
      </c>
      <c r="E45" s="4">
        <f t="shared" si="7"/>
        <v>0.22644927536231885</v>
      </c>
      <c r="F45" s="4">
        <f t="shared" si="7"/>
        <v>0.2537313432835821</v>
      </c>
      <c r="G45" s="5">
        <f>MIN(B45:F45)</f>
        <v>0.22644927536231885</v>
      </c>
      <c r="H45" s="5">
        <f>AVERAGE(B45:F45)</f>
        <v>0.25087168154572426</v>
      </c>
      <c r="I45" s="5">
        <f>MAX(B45:F45)</f>
        <v>0.28553996339231241</v>
      </c>
    </row>
    <row r="46" spans="1:16" x14ac:dyDescent="0.35">
      <c r="A46" s="10" t="s">
        <v>40</v>
      </c>
      <c r="B46" s="4">
        <f>B38/B36</f>
        <v>0.2213393870601589</v>
      </c>
      <c r="C46" s="4">
        <f t="shared" ref="C46:F46" si="8">C38/C36</f>
        <v>0.22757779133618058</v>
      </c>
      <c r="D46" s="4">
        <f t="shared" si="8"/>
        <v>0.25440806045340053</v>
      </c>
      <c r="E46" s="4">
        <f t="shared" si="8"/>
        <v>0.24396135265700483</v>
      </c>
      <c r="F46" s="4">
        <f t="shared" si="8"/>
        <v>0.22696860524961399</v>
      </c>
      <c r="G46" s="5">
        <f t="shared" ref="G46:G52" si="9">MIN(B46:F46)</f>
        <v>0.2213393870601589</v>
      </c>
      <c r="H46" s="5">
        <f t="shared" ref="H46:H52" si="10">AVERAGE(B46:F46)</f>
        <v>0.23485103935127177</v>
      </c>
      <c r="I46" s="5">
        <f t="shared" ref="I46:I52" si="11">MAX(B46:F46)</f>
        <v>0.25440806045340053</v>
      </c>
    </row>
    <row r="47" spans="1:16" x14ac:dyDescent="0.35">
      <c r="A47" s="10" t="s">
        <v>17</v>
      </c>
      <c r="B47" s="4">
        <f>B39/B36</f>
        <v>0.50624290578887632</v>
      </c>
      <c r="C47" s="4">
        <f t="shared" ref="C47:F47" si="12">C39/C36</f>
        <v>0.52898108602806593</v>
      </c>
      <c r="D47" s="4">
        <f t="shared" si="12"/>
        <v>0.55856423173803527</v>
      </c>
      <c r="E47" s="4">
        <f t="shared" si="12"/>
        <v>0.53562801932367154</v>
      </c>
      <c r="F47" s="4">
        <f t="shared" si="12"/>
        <v>0.47967061245496656</v>
      </c>
      <c r="G47" s="5">
        <f t="shared" si="9"/>
        <v>0.47967061245496656</v>
      </c>
      <c r="H47" s="5">
        <f t="shared" si="10"/>
        <v>0.52181737106672299</v>
      </c>
      <c r="I47" s="5">
        <f t="shared" si="11"/>
        <v>0.55856423173803527</v>
      </c>
    </row>
    <row r="48" spans="1:16" x14ac:dyDescent="0.35">
      <c r="B48" s="4"/>
      <c r="C48" s="4"/>
      <c r="D48" s="4"/>
      <c r="E48" s="4"/>
      <c r="F48" s="4"/>
      <c r="G48" s="5"/>
      <c r="H48" s="5"/>
      <c r="I48" s="5"/>
    </row>
    <row r="49" spans="1:9" x14ac:dyDescent="0.35">
      <c r="A49" s="10" t="s">
        <v>10</v>
      </c>
      <c r="B49" s="4"/>
      <c r="C49" s="4">
        <f>(C36-B36)/B36</f>
        <v>-6.9807037457434731E-2</v>
      </c>
      <c r="D49" s="4">
        <f t="shared" ref="D49:F49" si="13">(D36-C36)/C36</f>
        <v>-3.1116534472239169E-2</v>
      </c>
      <c r="E49" s="4">
        <f t="shared" si="13"/>
        <v>4.2821158690176324E-2</v>
      </c>
      <c r="F49" s="4">
        <f t="shared" si="13"/>
        <v>0.17330917874396135</v>
      </c>
      <c r="G49" s="5">
        <f t="shared" si="9"/>
        <v>-6.9807037457434731E-2</v>
      </c>
      <c r="H49" s="5">
        <f t="shared" si="10"/>
        <v>2.8801691376115941E-2</v>
      </c>
      <c r="I49" s="5">
        <f t="shared" si="11"/>
        <v>0.17330917874396135</v>
      </c>
    </row>
    <row r="50" spans="1:9" x14ac:dyDescent="0.35">
      <c r="A50" s="10" t="s">
        <v>41</v>
      </c>
      <c r="C50" s="4">
        <f>C45-B45</f>
        <v>3.2418510497874253E-2</v>
      </c>
      <c r="D50" s="4">
        <f t="shared" ref="D50:F50" si="14">D45-C45</f>
        <v>-5.0023590596342649E-2</v>
      </c>
      <c r="E50" s="4">
        <f t="shared" si="14"/>
        <v>-9.0670974336509169E-3</v>
      </c>
      <c r="F50" s="4">
        <f t="shared" si="14"/>
        <v>2.7282067921263253E-2</v>
      </c>
      <c r="G50" s="5">
        <f t="shared" si="9"/>
        <v>-5.0023590596342649E-2</v>
      </c>
      <c r="H50" s="5">
        <f t="shared" si="10"/>
        <v>1.5247259728598528E-4</v>
      </c>
      <c r="I50" s="5">
        <f t="shared" si="11"/>
        <v>3.2418510497874253E-2</v>
      </c>
    </row>
    <row r="51" spans="1:9" x14ac:dyDescent="0.35">
      <c r="G51" s="5"/>
      <c r="H51" s="5"/>
      <c r="I51" s="5"/>
    </row>
    <row r="52" spans="1:9" x14ac:dyDescent="0.35">
      <c r="A52" s="10" t="s">
        <v>42</v>
      </c>
      <c r="B52" s="4">
        <f>B41/B36</f>
        <v>-9.1373439273552785E-3</v>
      </c>
      <c r="C52" s="4">
        <f t="shared" ref="C52:F52" si="15">C41/C36</f>
        <v>1.8974984746796826E-2</v>
      </c>
      <c r="D52" s="4">
        <f t="shared" si="15"/>
        <v>2.216624685138539E-2</v>
      </c>
      <c r="E52" s="4">
        <f t="shared" si="15"/>
        <v>2.6932367149758454E-2</v>
      </c>
      <c r="F52" s="4">
        <f t="shared" si="15"/>
        <v>7.2568193515182705E-2</v>
      </c>
      <c r="G52" s="5">
        <f t="shared" si="9"/>
        <v>-9.1373439273552785E-3</v>
      </c>
      <c r="H52" s="5">
        <f t="shared" si="10"/>
        <v>2.6300889667153621E-2</v>
      </c>
      <c r="I52" s="5">
        <f t="shared" si="11"/>
        <v>7.2568193515182705E-2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259"/>
  <sheetViews>
    <sheetView tabSelected="1" workbookViewId="0">
      <selection activeCell="F1" sqref="F1:Q57"/>
    </sheetView>
  </sheetViews>
  <sheetFormatPr defaultRowHeight="14.5" x14ac:dyDescent="0.35"/>
  <cols>
    <col min="8" max="8" width="18.90625" customWidth="1"/>
    <col min="17" max="17" width="8.7265625" customWidth="1"/>
  </cols>
  <sheetData>
    <row r="1" spans="1:8" x14ac:dyDescent="0.35">
      <c r="A1" s="13" t="s">
        <v>43</v>
      </c>
      <c r="B1" s="13" t="s">
        <v>44</v>
      </c>
      <c r="C1" s="13" t="s">
        <v>45</v>
      </c>
      <c r="G1" s="17" t="s">
        <v>57</v>
      </c>
      <c r="H1" s="17" t="s">
        <v>58</v>
      </c>
    </row>
    <row r="2" spans="1:8" x14ac:dyDescent="0.35">
      <c r="A2" s="14">
        <v>40911</v>
      </c>
      <c r="B2">
        <v>29.949065999999998</v>
      </c>
      <c r="G2">
        <f>PERCENTILE(C3:C1259,5%)</f>
        <v>-2.0616526741788113E-2</v>
      </c>
      <c r="H2">
        <f>PERCENTILE(C3:C1259,1%)</f>
        <v>-3.4454453878442544E-2</v>
      </c>
    </row>
    <row r="3" spans="1:8" x14ac:dyDescent="0.35">
      <c r="A3" s="14">
        <v>40912</v>
      </c>
      <c r="B3">
        <v>29.664003000000001</v>
      </c>
      <c r="C3">
        <f>LN(B3/B2)</f>
        <v>-9.5638482502126993E-3</v>
      </c>
    </row>
    <row r="4" spans="1:8" x14ac:dyDescent="0.35">
      <c r="A4" s="14">
        <v>40913</v>
      </c>
      <c r="B4">
        <v>29.508513000000001</v>
      </c>
      <c r="C4">
        <f t="shared" ref="C4:C67" si="0">LN(B4/B3)</f>
        <v>-5.2554925292884642E-3</v>
      </c>
      <c r="G4" s="11" t="s">
        <v>59</v>
      </c>
    </row>
    <row r="5" spans="1:8" x14ac:dyDescent="0.35">
      <c r="A5" s="14">
        <v>40914</v>
      </c>
      <c r="B5">
        <v>29.560344000000001</v>
      </c>
      <c r="C5">
        <f t="shared" si="0"/>
        <v>1.7549353732177119E-3</v>
      </c>
      <c r="G5" t="str">
        <f>_xll.VoseDataObject(C3:C1259)</f>
        <v>VoseDataObject('[Answer 5.xlsx]Answer 5 Stock Price simulation'!C3:C1259)</v>
      </c>
    </row>
    <row r="6" spans="1:8" x14ac:dyDescent="0.35">
      <c r="A6" s="14">
        <v>40917</v>
      </c>
      <c r="B6">
        <v>29.292555</v>
      </c>
      <c r="C6">
        <f t="shared" si="0"/>
        <v>-9.1003451879203678E-3</v>
      </c>
    </row>
    <row r="7" spans="1:8" x14ac:dyDescent="0.35">
      <c r="A7" s="14">
        <v>40918</v>
      </c>
      <c r="B7">
        <v>29.905875000000002</v>
      </c>
      <c r="C7">
        <f t="shared" si="0"/>
        <v>2.0721561217523957E-2</v>
      </c>
      <c r="F7" s="1" t="s">
        <v>60</v>
      </c>
      <c r="G7" s="11" t="s">
        <v>61</v>
      </c>
    </row>
    <row r="8" spans="1:8" x14ac:dyDescent="0.35">
      <c r="A8" s="14">
        <v>40919</v>
      </c>
      <c r="B8">
        <v>29.456682000000001</v>
      </c>
      <c r="C8">
        <f t="shared" si="0"/>
        <v>-1.5134171989346341E-2</v>
      </c>
      <c r="G8" t="str">
        <f>_xll.VoseStudent3FitObject(G5)</f>
        <v>VoseStudent3(0.000529784457781066,0.01471750235583384,4)</v>
      </c>
    </row>
    <row r="9" spans="1:8" x14ac:dyDescent="0.35">
      <c r="A9" s="14">
        <v>40920</v>
      </c>
      <c r="B9">
        <v>29.473959000000001</v>
      </c>
      <c r="C9">
        <f t="shared" si="0"/>
        <v>5.8635033326714611E-4</v>
      </c>
      <c r="G9" s="17" t="s">
        <v>62</v>
      </c>
      <c r="H9" s="17" t="s">
        <v>63</v>
      </c>
    </row>
    <row r="10" spans="1:8" ht="15" thickBot="1" x14ac:dyDescent="0.4">
      <c r="A10" s="14">
        <v>40921</v>
      </c>
      <c r="B10">
        <v>29.197533</v>
      </c>
      <c r="C10">
        <f t="shared" si="0"/>
        <v>-9.4229083298816747E-3</v>
      </c>
      <c r="G10" s="18">
        <f ca="1">_xll.VoseSimulate(G8,5%)</f>
        <v>-2.1656016141804658E-2</v>
      </c>
      <c r="H10" s="19">
        <f ca="1">_xll.VoseOutput("1st Order 1%")+_xll.VoseSimulate(G8,1%)</f>
        <v>-3.8464118922153318E-2</v>
      </c>
    </row>
    <row r="11" spans="1:8" x14ac:dyDescent="0.35">
      <c r="A11" s="14">
        <v>40925</v>
      </c>
      <c r="B11">
        <v>29.128428</v>
      </c>
      <c r="C11">
        <f t="shared" si="0"/>
        <v>-2.3696148730685289E-3</v>
      </c>
    </row>
    <row r="12" spans="1:8" x14ac:dyDescent="0.35">
      <c r="A12" s="14">
        <v>40926</v>
      </c>
      <c r="B12">
        <v>29.137065</v>
      </c>
      <c r="C12">
        <f t="shared" si="0"/>
        <v>2.9647050487546436E-4</v>
      </c>
      <c r="F12" s="1" t="s">
        <v>64</v>
      </c>
      <c r="G12" s="11" t="s">
        <v>65</v>
      </c>
    </row>
    <row r="13" spans="1:8" ht="15" thickBot="1" x14ac:dyDescent="0.4">
      <c r="A13" s="14">
        <v>40927</v>
      </c>
      <c r="B13">
        <v>28.255956000000001</v>
      </c>
      <c r="C13">
        <f t="shared" si="0"/>
        <v>-3.0706807806560314E-2</v>
      </c>
      <c r="G13" t="str">
        <f ca="1">_xll.VoseStudent3FitObject(G5,TRUE)</f>
        <v>VoseStudent3(0.0009275422424125681,0.01583752303244555,3)</v>
      </c>
    </row>
    <row r="14" spans="1:8" ht="15" thickBot="1" x14ac:dyDescent="0.4">
      <c r="A14" s="14">
        <v>40928</v>
      </c>
      <c r="B14">
        <v>28.204128000000001</v>
      </c>
      <c r="C14">
        <f t="shared" si="0"/>
        <v>-1.8359170190956359E-3</v>
      </c>
      <c r="G14" s="20">
        <f ca="1">_xll.VoseSimulate(G13,5%)</f>
        <v>-2.0591138063913786E-2</v>
      </c>
      <c r="H14" s="21">
        <f ca="1">_xll.VoseOutput("2nd Order 1%")+_xll.VoseSimulate(G13,1%)</f>
        <v>-4.0591728319287972E-2</v>
      </c>
    </row>
    <row r="15" spans="1:8" x14ac:dyDescent="0.35">
      <c r="A15" s="14">
        <v>40931</v>
      </c>
      <c r="B15">
        <v>28.048638</v>
      </c>
      <c r="C15">
        <f t="shared" si="0"/>
        <v>-5.5282755697638681E-3</v>
      </c>
      <c r="G15" t="str">
        <f ca="1">_xll.VoseSimMean(G14)</f>
        <v>No simulation results</v>
      </c>
      <c r="H15" t="str">
        <f ca="1">_xll.VoseSimMean(H14)</f>
        <v>No simulation results</v>
      </c>
    </row>
    <row r="16" spans="1:8" x14ac:dyDescent="0.35">
      <c r="A16" s="14">
        <v>40932</v>
      </c>
      <c r="B16">
        <v>27.858592999999999</v>
      </c>
      <c r="C16">
        <f t="shared" si="0"/>
        <v>-6.7986100762827111E-3</v>
      </c>
    </row>
    <row r="17" spans="1:16" x14ac:dyDescent="0.35">
      <c r="A17" s="14">
        <v>40933</v>
      </c>
      <c r="B17">
        <v>28.247319000000001</v>
      </c>
      <c r="C17">
        <f t="shared" si="0"/>
        <v>1.3857085870238773E-2</v>
      </c>
      <c r="F17" s="1" t="s">
        <v>66</v>
      </c>
      <c r="G17" s="11" t="s">
        <v>67</v>
      </c>
    </row>
    <row r="18" spans="1:16" x14ac:dyDescent="0.35">
      <c r="A18" s="14">
        <v>40934</v>
      </c>
      <c r="B18">
        <v>28.057274</v>
      </c>
      <c r="C18">
        <f t="shared" si="0"/>
        <v>-6.7506294454928121E-3</v>
      </c>
      <c r="G18" t="s">
        <v>68</v>
      </c>
      <c r="I18" t="s">
        <v>69</v>
      </c>
    </row>
    <row r="19" spans="1:16" x14ac:dyDescent="0.35">
      <c r="A19" s="14">
        <v>40935</v>
      </c>
      <c r="B19">
        <v>27.893148</v>
      </c>
      <c r="C19">
        <f t="shared" si="0"/>
        <v>-5.8668537215834007E-3</v>
      </c>
      <c r="G19" t="s">
        <v>70</v>
      </c>
      <c r="H19" t="str">
        <f ca="1">_xll.VoseStudent3FitObject(C3:C1259,TRUE)</f>
        <v>VoseStudent3(0.000250071229364703,0.01497733134064892,4)</v>
      </c>
      <c r="I19">
        <v>1</v>
      </c>
    </row>
    <row r="20" spans="1:16" x14ac:dyDescent="0.35">
      <c r="A20" s="14">
        <v>40938</v>
      </c>
      <c r="B20">
        <v>27.858592999999999</v>
      </c>
      <c r="C20">
        <f t="shared" si="0"/>
        <v>-1.2396027031625928E-3</v>
      </c>
      <c r="G20" t="s">
        <v>72</v>
      </c>
      <c r="H20" t="str">
        <f ca="1">_xll.VoseHSFitObject(C3:C1259,TRUE)</f>
        <v>VoseHS(0.0008809971122743613,0.01355426165829184)</v>
      </c>
      <c r="I20">
        <v>0</v>
      </c>
    </row>
    <row r="21" spans="1:16" x14ac:dyDescent="0.35">
      <c r="A21" s="14">
        <v>40939</v>
      </c>
      <c r="B21">
        <v>27.849957</v>
      </c>
      <c r="C21">
        <f t="shared" si="0"/>
        <v>-3.1004217733821796E-4</v>
      </c>
      <c r="G21" t="s">
        <v>71</v>
      </c>
      <c r="H21" t="str">
        <f ca="1">_xll.VoseLaplaceFitObject(C3:C1259,TRUE)</f>
        <v>VoseLaplace(0.001057980176189085,0.01398635346862711)</v>
      </c>
      <c r="I21">
        <v>0</v>
      </c>
    </row>
    <row r="22" spans="1:16" x14ac:dyDescent="0.35">
      <c r="A22" s="14">
        <v>40940</v>
      </c>
      <c r="B22">
        <v>28.014084</v>
      </c>
      <c r="C22">
        <f t="shared" si="0"/>
        <v>5.8759613266454762E-3</v>
      </c>
      <c r="G22" t="s">
        <v>73</v>
      </c>
      <c r="H22" t="str">
        <f ca="1">_xll.VoseErrorFitObject(C3:C1259,TRUE)</f>
        <v>VoseError(0.0001941878306518436,0.01523979095205555,1.037627554312008)</v>
      </c>
      <c r="I22">
        <v>0</v>
      </c>
    </row>
    <row r="23" spans="1:16" x14ac:dyDescent="0.35">
      <c r="A23" s="14">
        <v>40941</v>
      </c>
      <c r="B23">
        <v>27.910425</v>
      </c>
      <c r="C23">
        <f t="shared" si="0"/>
        <v>-3.7071087637968164E-3</v>
      </c>
    </row>
    <row r="24" spans="1:16" x14ac:dyDescent="0.35">
      <c r="A24" s="14">
        <v>40942</v>
      </c>
      <c r="B24">
        <v>27.867229999999999</v>
      </c>
      <c r="C24">
        <f t="shared" si="0"/>
        <v>-1.5488284200879973E-3</v>
      </c>
    </row>
    <row r="25" spans="1:16" x14ac:dyDescent="0.35">
      <c r="A25" s="14">
        <v>40945</v>
      </c>
      <c r="B25">
        <v>27.754933999999999</v>
      </c>
      <c r="C25">
        <f t="shared" si="0"/>
        <v>-4.037820339846029E-3</v>
      </c>
      <c r="G25" t="str">
        <f ca="1">_xll.VoseBMAObject(H19:H22,I19:I22)</f>
        <v>VoseBMA('[Answer 5.xlsx]Answer 5 Stock Price simulation'!H19:H22,'[Answer 5.xlsx]Answer 5 Stock Price simulation'!I19:I22)</v>
      </c>
    </row>
    <row r="26" spans="1:16" x14ac:dyDescent="0.35">
      <c r="A26" s="14">
        <v>40946</v>
      </c>
      <c r="B26">
        <v>27.772212</v>
      </c>
      <c r="C26">
        <f t="shared" si="0"/>
        <v>6.2232626029930737E-4</v>
      </c>
      <c r="G26">
        <f>_xll.VoseSimulate(G25,5%)</f>
        <v>-2.0988122928916171E-2</v>
      </c>
      <c r="H26">
        <f>_xll.VoseOutput("BMA 1%")+_xll.VoseSimulate(G25,1%)</f>
        <v>-3.7628264838375405E-2</v>
      </c>
    </row>
    <row r="27" spans="1:16" x14ac:dyDescent="0.35">
      <c r="A27" s="14">
        <v>40947</v>
      </c>
      <c r="B27">
        <v>27.711743999999999</v>
      </c>
      <c r="C27">
        <f t="shared" si="0"/>
        <v>-2.1796579876110327E-3</v>
      </c>
      <c r="G27" t="str">
        <f>_xll.VoseSimMean(G26)</f>
        <v>No simulation results</v>
      </c>
      <c r="H27" t="str">
        <f>_xll.VoseSimMean(H26)</f>
        <v>No simulation results</v>
      </c>
    </row>
    <row r="28" spans="1:16" x14ac:dyDescent="0.35">
      <c r="A28" s="14">
        <v>40948</v>
      </c>
      <c r="B28">
        <v>27.633997000000001</v>
      </c>
      <c r="C28">
        <f t="shared" si="0"/>
        <v>-2.8095043895111122E-3</v>
      </c>
    </row>
    <row r="29" spans="1:16" x14ac:dyDescent="0.35">
      <c r="A29" s="14">
        <v>40949</v>
      </c>
      <c r="B29">
        <v>27.556252000000001</v>
      </c>
      <c r="C29">
        <f t="shared" si="0"/>
        <v>-2.8173473696313004E-3</v>
      </c>
      <c r="H29" s="11" t="s">
        <v>74</v>
      </c>
      <c r="I29" s="11" t="s">
        <v>75</v>
      </c>
      <c r="J29" s="11" t="s">
        <v>76</v>
      </c>
    </row>
    <row r="30" spans="1:16" x14ac:dyDescent="0.35">
      <c r="A30" s="14">
        <v>40952</v>
      </c>
      <c r="B30">
        <v>27.633997000000001</v>
      </c>
      <c r="C30">
        <f t="shared" si="0"/>
        <v>2.8173473696312106E-3</v>
      </c>
      <c r="H30" s="16">
        <v>1000</v>
      </c>
      <c r="I30" s="16">
        <v>1000</v>
      </c>
      <c r="J30" s="16">
        <v>1000</v>
      </c>
      <c r="N30" t="s">
        <v>77</v>
      </c>
      <c r="O30" t="s">
        <v>78</v>
      </c>
      <c r="P30" t="s">
        <v>79</v>
      </c>
    </row>
    <row r="31" spans="1:16" x14ac:dyDescent="0.35">
      <c r="A31" s="14">
        <v>40953</v>
      </c>
      <c r="B31">
        <v>27.513061</v>
      </c>
      <c r="C31">
        <f t="shared" si="0"/>
        <v>-4.3859526963778575E-3</v>
      </c>
      <c r="H31" s="22">
        <f ca="1">_xll.VoseOutput(H29)+H30*EXP(O31)</f>
        <v>999.79520031286029</v>
      </c>
      <c r="I31" s="22">
        <f ca="1">_xll.VoseOutput(I29)+I30*EXP(P31)</f>
        <v>985.36453297995058</v>
      </c>
      <c r="J31" s="23">
        <f ca="1">_xll.VoseOutput(J29)+J30*EXP(P31)</f>
        <v>985.36453297995058</v>
      </c>
      <c r="N31" s="24">
        <f ca="1">_xll.VoseSimulate($G$8)</f>
        <v>2.4038368800800611E-2</v>
      </c>
      <c r="O31" s="24">
        <f ca="1">_xll.VoseSimulate($G$13)</f>
        <v>-2.0482066145943159E-4</v>
      </c>
      <c r="P31" s="24">
        <f ca="1">_xll.VoseSimulate($G$25)</f>
        <v>-1.4743622030726098E-2</v>
      </c>
    </row>
    <row r="32" spans="1:16" x14ac:dyDescent="0.35">
      <c r="A32" s="14">
        <v>40954</v>
      </c>
      <c r="B32">
        <v>27.530338</v>
      </c>
      <c r="C32">
        <f t="shared" si="0"/>
        <v>6.2775921840806667E-4</v>
      </c>
      <c r="G32" s="11" t="s">
        <v>80</v>
      </c>
    </row>
    <row r="33" spans="1:11" x14ac:dyDescent="0.35">
      <c r="A33" s="14">
        <v>40955</v>
      </c>
      <c r="B33">
        <v>27.677188999999998</v>
      </c>
      <c r="C33">
        <f t="shared" si="0"/>
        <v>5.3199755297724735E-3</v>
      </c>
    </row>
    <row r="34" spans="1:11" x14ac:dyDescent="0.35">
      <c r="A34" s="14">
        <v>40956</v>
      </c>
      <c r="B34">
        <v>28.610126999999999</v>
      </c>
      <c r="C34">
        <f t="shared" si="0"/>
        <v>3.3152173935148521E-2</v>
      </c>
      <c r="G34" s="8">
        <v>0.01</v>
      </c>
      <c r="H34" s="16" t="str">
        <f ca="1">_xll.VoseSimPercentile(H$31,$G34)</f>
        <v>No simulation results</v>
      </c>
      <c r="I34" s="16" t="str">
        <f ca="1">_xll.VoseSimPercentile(I$31,$G34)</f>
        <v>No simulation results</v>
      </c>
      <c r="J34" s="16" t="str">
        <f ca="1">_xll.VoseSimPercentile(J$31,$G34)</f>
        <v>No simulation results</v>
      </c>
    </row>
    <row r="35" spans="1:11" x14ac:dyDescent="0.35">
      <c r="A35" s="14">
        <v>40960</v>
      </c>
      <c r="B35">
        <v>27.919060999999999</v>
      </c>
      <c r="C35">
        <f t="shared" si="0"/>
        <v>-2.445110053605427E-2</v>
      </c>
      <c r="G35" s="8">
        <v>0.05</v>
      </c>
      <c r="H35" s="16" t="str">
        <f ca="1">_xll.VoseSimPercentile(H$31,$G35)</f>
        <v>No simulation results</v>
      </c>
      <c r="I35" s="16" t="str">
        <f ca="1">_xll.VoseSimPercentile(I$31,$G35)</f>
        <v>No simulation results</v>
      </c>
      <c r="J35" s="16" t="str">
        <f ca="1">_xll.VoseSimPercentile(J$31,$G35)</f>
        <v>No simulation results</v>
      </c>
      <c r="K35" s="16"/>
    </row>
    <row r="36" spans="1:11" ht="15" thickBot="1" x14ac:dyDescent="0.4">
      <c r="A36" s="14">
        <v>40961</v>
      </c>
      <c r="B36">
        <v>27.841315999999999</v>
      </c>
      <c r="C36">
        <f t="shared" si="0"/>
        <v>-2.788541059487515E-3</v>
      </c>
    </row>
    <row r="37" spans="1:11" x14ac:dyDescent="0.35">
      <c r="A37" s="14">
        <v>40962</v>
      </c>
      <c r="B37">
        <v>27.944974999999999</v>
      </c>
      <c r="C37">
        <f t="shared" si="0"/>
        <v>3.7162936428753453E-3</v>
      </c>
      <c r="G37" s="25" t="s">
        <v>81</v>
      </c>
      <c r="H37" s="26" t="e">
        <f ca="1">H$30-H34</f>
        <v>#VALUE!</v>
      </c>
      <c r="I37" s="26" t="e">
        <f t="shared" ref="I37:J37" ca="1" si="1">I$30-I34</f>
        <v>#VALUE!</v>
      </c>
      <c r="J37" s="26" t="e">
        <f t="shared" ca="1" si="1"/>
        <v>#VALUE!</v>
      </c>
    </row>
    <row r="38" spans="1:11" ht="15" thickBot="1" x14ac:dyDescent="0.4">
      <c r="A38" s="14">
        <v>40963</v>
      </c>
      <c r="B38">
        <v>28.160933</v>
      </c>
      <c r="C38">
        <f t="shared" si="0"/>
        <v>7.6982647364181979E-3</v>
      </c>
      <c r="G38" s="18" t="s">
        <v>82</v>
      </c>
      <c r="H38" s="27" t="e">
        <f ca="1">H$30-H35</f>
        <v>#VALUE!</v>
      </c>
      <c r="I38" s="27" t="e">
        <f t="shared" ref="I38:J38" ca="1" si="2">I$30-I35</f>
        <v>#VALUE!</v>
      </c>
      <c r="J38" s="27" t="e">
        <f t="shared" ca="1" si="2"/>
        <v>#VALUE!</v>
      </c>
    </row>
    <row r="39" spans="1:11" x14ac:dyDescent="0.35">
      <c r="A39" s="14">
        <v>40966</v>
      </c>
      <c r="B39">
        <v>28.204128000000001</v>
      </c>
      <c r="C39">
        <f t="shared" si="0"/>
        <v>1.5326873665902593E-3</v>
      </c>
    </row>
    <row r="40" spans="1:11" x14ac:dyDescent="0.35">
      <c r="A40" s="14">
        <v>40967</v>
      </c>
      <c r="B40">
        <v>28.031361</v>
      </c>
      <c r="C40">
        <f t="shared" si="0"/>
        <v>-6.1444310923984904E-3</v>
      </c>
      <c r="G40" t="s">
        <v>83</v>
      </c>
      <c r="H40" s="16">
        <f ca="1">H30-H31</f>
        <v>0.20479968713971175</v>
      </c>
      <c r="I40" s="16">
        <f t="shared" ref="I40:J40" ca="1" si="3">I30-I31</f>
        <v>14.635467020049418</v>
      </c>
      <c r="J40" s="16">
        <f t="shared" ca="1" si="3"/>
        <v>14.635467020049418</v>
      </c>
    </row>
    <row r="41" spans="1:11" ht="15" thickBot="1" x14ac:dyDescent="0.4">
      <c r="A41" s="14">
        <v>40968</v>
      </c>
      <c r="B41">
        <v>27.789484999999999</v>
      </c>
      <c r="C41">
        <f t="shared" si="0"/>
        <v>-8.6662073807422697E-3</v>
      </c>
    </row>
    <row r="42" spans="1:11" x14ac:dyDescent="0.35">
      <c r="A42" s="14">
        <v>40969</v>
      </c>
      <c r="B42">
        <v>28.195488000000001</v>
      </c>
      <c r="C42">
        <f t="shared" si="0"/>
        <v>1.4504253405994594E-2</v>
      </c>
      <c r="G42" s="25" t="s">
        <v>84</v>
      </c>
      <c r="H42" s="28" t="str">
        <f ca="1">_xll.VoseSimCVARp(H$40,$G34)</f>
        <v>No simulation results</v>
      </c>
      <c r="I42" s="28" t="str">
        <f ca="1">_xll.VoseSimCVARp(I$40,$G34)</f>
        <v>No simulation results</v>
      </c>
      <c r="J42" s="28" t="str">
        <f ca="1">_xll.VoseSimCVARp(J$40,$G34)</f>
        <v>No simulation results</v>
      </c>
    </row>
    <row r="43" spans="1:11" ht="15" thickBot="1" x14ac:dyDescent="0.4">
      <c r="A43" s="14">
        <v>40970</v>
      </c>
      <c r="B43">
        <v>28.152297000000001</v>
      </c>
      <c r="C43">
        <f t="shared" si="0"/>
        <v>-1.5330153069450911E-3</v>
      </c>
      <c r="G43" s="18" t="s">
        <v>85</v>
      </c>
      <c r="H43" s="29" t="str">
        <f ca="1">_xll.VoseSimCVARp(H$40,$G35)</f>
        <v>No simulation results</v>
      </c>
      <c r="I43" s="29" t="str">
        <f ca="1">_xll.VoseSimCVARp(I$40,$G35)</f>
        <v>No simulation results</v>
      </c>
      <c r="J43" s="29" t="str">
        <f ca="1">_xll.VoseSimCVARp(J$40,$G35)</f>
        <v>No simulation results</v>
      </c>
    </row>
    <row r="44" spans="1:11" x14ac:dyDescent="0.35">
      <c r="A44" s="14">
        <v>40973</v>
      </c>
      <c r="B44">
        <v>28.437360000000002</v>
      </c>
      <c r="C44">
        <f t="shared" si="0"/>
        <v>1.0074823786370495E-2</v>
      </c>
    </row>
    <row r="45" spans="1:11" x14ac:dyDescent="0.35">
      <c r="A45" s="14">
        <v>40974</v>
      </c>
      <c r="B45">
        <v>27.927702</v>
      </c>
      <c r="C45">
        <f t="shared" si="0"/>
        <v>-1.8084674171365295E-2</v>
      </c>
    </row>
    <row r="46" spans="1:11" x14ac:dyDescent="0.35">
      <c r="A46" s="14">
        <v>40975</v>
      </c>
      <c r="B46">
        <v>28.057274</v>
      </c>
      <c r="C46">
        <f t="shared" si="0"/>
        <v>4.6288215377855938E-3</v>
      </c>
      <c r="F46" s="11" t="s">
        <v>86</v>
      </c>
    </row>
    <row r="47" spans="1:11" x14ac:dyDescent="0.35">
      <c r="A47" s="14">
        <v>40976</v>
      </c>
      <c r="B47">
        <v>28.316424000000001</v>
      </c>
      <c r="C47">
        <f t="shared" si="0"/>
        <v>9.1940686776529404E-3</v>
      </c>
    </row>
    <row r="48" spans="1:11" x14ac:dyDescent="0.35">
      <c r="A48" s="14">
        <v>40977</v>
      </c>
      <c r="B48">
        <v>28.428723000000002</v>
      </c>
      <c r="C48">
        <f t="shared" si="0"/>
        <v>3.9580176470563697E-3</v>
      </c>
      <c r="J48" s="30">
        <v>1</v>
      </c>
      <c r="K48" t="s">
        <v>87</v>
      </c>
    </row>
    <row r="49" spans="1:11" x14ac:dyDescent="0.35">
      <c r="A49" s="14">
        <v>40980</v>
      </c>
      <c r="B49">
        <v>28.549658999999998</v>
      </c>
      <c r="C49">
        <f t="shared" si="0"/>
        <v>4.2449847594636294E-3</v>
      </c>
      <c r="H49" t="s">
        <v>88</v>
      </c>
      <c r="J49" s="24">
        <v>225</v>
      </c>
      <c r="K49" t="s">
        <v>89</v>
      </c>
    </row>
    <row r="50" spans="1:11" x14ac:dyDescent="0.35">
      <c r="A50" s="14">
        <v>40981</v>
      </c>
      <c r="B50">
        <v>28.869275999999999</v>
      </c>
      <c r="C50">
        <f t="shared" si="0"/>
        <v>1.1132923352092757E-2</v>
      </c>
    </row>
    <row r="51" spans="1:11" x14ac:dyDescent="0.35">
      <c r="A51" s="14">
        <v>40982</v>
      </c>
      <c r="B51">
        <v>28.981574999999999</v>
      </c>
      <c r="C51">
        <f t="shared" si="0"/>
        <v>3.8823678170198297E-3</v>
      </c>
      <c r="I51" t="s">
        <v>65</v>
      </c>
      <c r="K51" t="s">
        <v>67</v>
      </c>
    </row>
    <row r="52" spans="1:11" x14ac:dyDescent="0.35">
      <c r="A52" s="14">
        <v>40983</v>
      </c>
      <c r="B52">
        <v>28.705148999999999</v>
      </c>
      <c r="C52">
        <f t="shared" si="0"/>
        <v>-9.5837689023836152E-3</v>
      </c>
      <c r="I52" t="s">
        <v>90</v>
      </c>
      <c r="J52" t="s">
        <v>91</v>
      </c>
    </row>
    <row r="53" spans="1:11" x14ac:dyDescent="0.35">
      <c r="A53" s="14">
        <v>40984</v>
      </c>
      <c r="B53">
        <v>28.661957999999998</v>
      </c>
      <c r="C53">
        <f t="shared" si="0"/>
        <v>-1.5057760594690611E-3</v>
      </c>
      <c r="G53">
        <v>1</v>
      </c>
      <c r="H53" t="s">
        <v>92</v>
      </c>
      <c r="I53" s="31">
        <f ca="1">EXP(_xll.VoseKthSmallest($G$8,$J$49,$G53))-1</f>
        <v>-6.5146143284461888E-2</v>
      </c>
      <c r="J53" s="31">
        <f ca="1">EXP(_xll.VoseKthSmallest($G$13,$J$49,$G53))-1</f>
        <v>-7.2215186970548517E-2</v>
      </c>
      <c r="K53" s="31">
        <f ca="1">EXP(_xll.VoseKthSmallest($G$25,$J$49,$G53))-1</f>
        <v>-4.0628030544980764E-2</v>
      </c>
    </row>
    <row r="54" spans="1:11" x14ac:dyDescent="0.35">
      <c r="A54" s="14">
        <v>40987</v>
      </c>
      <c r="B54">
        <v>28.636043999999998</v>
      </c>
      <c r="C54">
        <f t="shared" si="0"/>
        <v>-9.0453421977485307E-4</v>
      </c>
      <c r="G54">
        <v>2</v>
      </c>
      <c r="H54" t="s">
        <v>93</v>
      </c>
      <c r="I54" s="31">
        <f ca="1">EXP(_xll.VoseKthSmallest($G$8,$J$49,$G54))-1</f>
        <v>-3.149352580817244E-2</v>
      </c>
      <c r="J54" s="31">
        <f ca="1">EXP(_xll.VoseKthSmallest($G$13,$J$49,$G54))-1</f>
        <v>-5.8466575536853416E-2</v>
      </c>
      <c r="K54" s="31">
        <f ca="1">EXP(_xll.VoseKthSmallest($G$25,$J$49,$G54))-1</f>
        <v>-4.1710746973087964E-2</v>
      </c>
    </row>
    <row r="55" spans="1:11" x14ac:dyDescent="0.35">
      <c r="A55" s="14">
        <v>40988</v>
      </c>
      <c r="B55">
        <v>28.575576000000002</v>
      </c>
      <c r="C55">
        <f t="shared" si="0"/>
        <v>-2.1138371021759265E-3</v>
      </c>
      <c r="I55" s="31"/>
      <c r="J55" s="31"/>
      <c r="K55" s="31"/>
    </row>
    <row r="56" spans="1:11" x14ac:dyDescent="0.35">
      <c r="A56" s="14">
        <v>40989</v>
      </c>
      <c r="B56">
        <v>28.610126999999999</v>
      </c>
      <c r="C56">
        <f t="shared" si="0"/>
        <v>1.2083791014765133E-3</v>
      </c>
      <c r="H56" t="s">
        <v>94</v>
      </c>
      <c r="I56" s="31" t="str">
        <f ca="1">_xll.VoseSimMean(I53)</f>
        <v>No simulation results</v>
      </c>
      <c r="J56" s="31" t="str">
        <f ca="1">_xll.VoseSimMean(J53)</f>
        <v>No simulation results</v>
      </c>
      <c r="K56" s="31" t="str">
        <f ca="1">_xll.VoseSimMean(K53)</f>
        <v>No simulation results</v>
      </c>
    </row>
    <row r="57" spans="1:11" x14ac:dyDescent="0.35">
      <c r="A57" s="14">
        <v>40990</v>
      </c>
      <c r="B57">
        <v>28.420086000000001</v>
      </c>
      <c r="C57">
        <f t="shared" si="0"/>
        <v>-6.6645973571290013E-3</v>
      </c>
      <c r="H57" t="s">
        <v>95</v>
      </c>
      <c r="I57" s="31" t="str">
        <f ca="1">_xll.VoseSimMean(I54)</f>
        <v>No simulation results</v>
      </c>
      <c r="J57" s="31" t="str">
        <f ca="1">_xll.VoseSimMean(J54)</f>
        <v>No simulation results</v>
      </c>
      <c r="K57" s="31" t="str">
        <f ca="1">_xll.VoseSimMean(K54)</f>
        <v>No simulation results</v>
      </c>
    </row>
    <row r="58" spans="1:11" x14ac:dyDescent="0.35">
      <c r="A58" s="14">
        <v>40991</v>
      </c>
      <c r="B58">
        <v>28.471914000000002</v>
      </c>
      <c r="C58">
        <f t="shared" si="0"/>
        <v>1.8219789895726265E-3</v>
      </c>
    </row>
    <row r="59" spans="1:11" x14ac:dyDescent="0.35">
      <c r="A59" s="14">
        <v>40994</v>
      </c>
      <c r="B59">
        <v>29.016128999999999</v>
      </c>
      <c r="C59">
        <f t="shared" si="0"/>
        <v>1.8933720101762492E-2</v>
      </c>
    </row>
    <row r="60" spans="1:11" x14ac:dyDescent="0.35">
      <c r="A60" s="14">
        <v>40995</v>
      </c>
      <c r="B60">
        <v>29.085234</v>
      </c>
      <c r="C60">
        <f t="shared" si="0"/>
        <v>2.3787749208666791E-3</v>
      </c>
    </row>
    <row r="61" spans="1:11" x14ac:dyDescent="0.35">
      <c r="A61" s="14">
        <v>40996</v>
      </c>
      <c r="B61">
        <v>29.085234</v>
      </c>
      <c r="C61">
        <f t="shared" si="0"/>
        <v>0</v>
      </c>
    </row>
    <row r="62" spans="1:11" x14ac:dyDescent="0.35">
      <c r="A62" s="14">
        <v>40997</v>
      </c>
      <c r="B62">
        <v>28.990214999999999</v>
      </c>
      <c r="C62">
        <f t="shared" si="0"/>
        <v>-3.2722634580507975E-3</v>
      </c>
    </row>
    <row r="63" spans="1:11" x14ac:dyDescent="0.35">
      <c r="A63" s="14">
        <v>40998</v>
      </c>
      <c r="B63">
        <v>29.154342</v>
      </c>
      <c r="C63">
        <f t="shared" si="0"/>
        <v>5.6454961352951959E-3</v>
      </c>
    </row>
    <row r="64" spans="1:11" x14ac:dyDescent="0.35">
      <c r="A64" s="14">
        <v>41001</v>
      </c>
      <c r="B64">
        <v>29.275278</v>
      </c>
      <c r="C64">
        <f t="shared" si="0"/>
        <v>4.1395502039996051E-3</v>
      </c>
    </row>
    <row r="65" spans="1:3" x14ac:dyDescent="0.35">
      <c r="A65" s="14">
        <v>41002</v>
      </c>
      <c r="B65">
        <v>29.554504999999999</v>
      </c>
      <c r="C65">
        <f t="shared" si="0"/>
        <v>9.4927801051318296E-3</v>
      </c>
    </row>
    <row r="66" spans="1:3" x14ac:dyDescent="0.35">
      <c r="A66" s="14">
        <v>41003</v>
      </c>
      <c r="B66">
        <v>29.406167</v>
      </c>
      <c r="C66">
        <f t="shared" si="0"/>
        <v>-5.0317714485096756E-3</v>
      </c>
    </row>
    <row r="67" spans="1:3" x14ac:dyDescent="0.35">
      <c r="A67" s="14">
        <v>41004</v>
      </c>
      <c r="B67">
        <v>29.388715000000001</v>
      </c>
      <c r="C67">
        <f t="shared" si="0"/>
        <v>-5.9365713201185331E-4</v>
      </c>
    </row>
    <row r="68" spans="1:3" x14ac:dyDescent="0.35">
      <c r="A68" s="14">
        <v>41008</v>
      </c>
      <c r="B68">
        <v>28.830259999999999</v>
      </c>
      <c r="C68">
        <f t="shared" ref="C68:C131" si="4">LN(B68/B67)</f>
        <v>-1.9185227127160087E-2</v>
      </c>
    </row>
    <row r="69" spans="1:3" x14ac:dyDescent="0.35">
      <c r="A69" s="14">
        <v>41009</v>
      </c>
      <c r="B69">
        <v>28.332885999999998</v>
      </c>
      <c r="C69">
        <f t="shared" si="4"/>
        <v>-1.7402350530996487E-2</v>
      </c>
    </row>
    <row r="70" spans="1:3" x14ac:dyDescent="0.35">
      <c r="A70" s="14">
        <v>41010</v>
      </c>
      <c r="B70">
        <v>28.437595999999999</v>
      </c>
      <c r="C70">
        <f t="shared" si="4"/>
        <v>3.6888930673698943E-3</v>
      </c>
    </row>
    <row r="71" spans="1:3" x14ac:dyDescent="0.35">
      <c r="A71" s="14">
        <v>41011</v>
      </c>
      <c r="B71">
        <v>28.402691000000001</v>
      </c>
      <c r="C71">
        <f t="shared" si="4"/>
        <v>-1.2281783301911228E-3</v>
      </c>
    </row>
    <row r="72" spans="1:3" x14ac:dyDescent="0.35">
      <c r="A72" s="14">
        <v>41012</v>
      </c>
      <c r="B72">
        <v>28.393967</v>
      </c>
      <c r="C72">
        <f t="shared" si="4"/>
        <v>-3.0720117611885556E-4</v>
      </c>
    </row>
    <row r="73" spans="1:3" x14ac:dyDescent="0.35">
      <c r="A73" s="14">
        <v>41015</v>
      </c>
      <c r="B73">
        <v>28.734275</v>
      </c>
      <c r="C73">
        <f t="shared" si="4"/>
        <v>1.1913968062999948E-2</v>
      </c>
    </row>
    <row r="74" spans="1:3" x14ac:dyDescent="0.35">
      <c r="A74" s="14">
        <v>41016</v>
      </c>
      <c r="B74">
        <v>29.135663999999998</v>
      </c>
      <c r="C74">
        <f t="shared" si="4"/>
        <v>1.387232970721387E-2</v>
      </c>
    </row>
    <row r="75" spans="1:3" x14ac:dyDescent="0.35">
      <c r="A75" s="14">
        <v>41017</v>
      </c>
      <c r="B75">
        <v>29.292729999999999</v>
      </c>
      <c r="C75">
        <f t="shared" si="4"/>
        <v>5.3763715750053303E-3</v>
      </c>
    </row>
    <row r="76" spans="1:3" x14ac:dyDescent="0.35">
      <c r="A76" s="14">
        <v>41018</v>
      </c>
      <c r="B76">
        <v>29.606862</v>
      </c>
      <c r="C76">
        <f t="shared" si="4"/>
        <v>1.0666796418676431E-2</v>
      </c>
    </row>
    <row r="77" spans="1:3" x14ac:dyDescent="0.35">
      <c r="A77" s="14">
        <v>41019</v>
      </c>
      <c r="B77">
        <v>29.868637</v>
      </c>
      <c r="C77">
        <f t="shared" si="4"/>
        <v>8.8028413316959073E-3</v>
      </c>
    </row>
    <row r="78" spans="1:3" x14ac:dyDescent="0.35">
      <c r="A78" s="14">
        <v>41022</v>
      </c>
      <c r="B78">
        <v>29.615586</v>
      </c>
      <c r="C78">
        <f t="shared" si="4"/>
        <v>-8.5082233158008114E-3</v>
      </c>
    </row>
    <row r="79" spans="1:3" x14ac:dyDescent="0.35">
      <c r="A79" s="14">
        <v>41023</v>
      </c>
      <c r="B79">
        <v>29.641766000000001</v>
      </c>
      <c r="C79">
        <f t="shared" si="4"/>
        <v>8.8360349626660827E-4</v>
      </c>
    </row>
    <row r="80" spans="1:3" x14ac:dyDescent="0.35">
      <c r="A80" s="14">
        <v>41024</v>
      </c>
      <c r="B80">
        <v>29.920994</v>
      </c>
      <c r="C80">
        <f t="shared" si="4"/>
        <v>9.3759941801801767E-3</v>
      </c>
    </row>
    <row r="81" spans="1:3" x14ac:dyDescent="0.35">
      <c r="A81" s="14">
        <v>41025</v>
      </c>
      <c r="B81">
        <v>29.45852</v>
      </c>
      <c r="C81">
        <f t="shared" si="4"/>
        <v>-1.5577202317360156E-2</v>
      </c>
    </row>
    <row r="82" spans="1:3" x14ac:dyDescent="0.35">
      <c r="A82" s="14">
        <v>41026</v>
      </c>
      <c r="B82">
        <v>29.074584000000002</v>
      </c>
      <c r="C82">
        <f t="shared" si="4"/>
        <v>-1.3118781684435425E-2</v>
      </c>
    </row>
    <row r="83" spans="1:3" x14ac:dyDescent="0.35">
      <c r="A83" s="14">
        <v>41029</v>
      </c>
      <c r="B83">
        <v>29.118212</v>
      </c>
      <c r="C83">
        <f t="shared" si="4"/>
        <v>1.4994298666807157E-3</v>
      </c>
    </row>
    <row r="84" spans="1:3" x14ac:dyDescent="0.35">
      <c r="A84" s="14">
        <v>41030</v>
      </c>
      <c r="B84">
        <v>29.249101</v>
      </c>
      <c r="C84">
        <f t="shared" si="4"/>
        <v>4.4850178183398438E-3</v>
      </c>
    </row>
    <row r="85" spans="1:3" x14ac:dyDescent="0.35">
      <c r="A85" s="14">
        <v>41031</v>
      </c>
      <c r="B85">
        <v>29.222925</v>
      </c>
      <c r="C85">
        <f t="shared" si="4"/>
        <v>-8.953341807792193E-4</v>
      </c>
    </row>
    <row r="86" spans="1:3" x14ac:dyDescent="0.35">
      <c r="A86" s="14">
        <v>41032</v>
      </c>
      <c r="B86">
        <v>29.231649000000001</v>
      </c>
      <c r="C86">
        <f t="shared" si="4"/>
        <v>2.9848819237913548E-4</v>
      </c>
    </row>
    <row r="87" spans="1:3" x14ac:dyDescent="0.35">
      <c r="A87" s="14">
        <v>41033</v>
      </c>
      <c r="B87">
        <v>29.118212</v>
      </c>
      <c r="C87">
        <f t="shared" si="4"/>
        <v>-3.8881718299396233E-3</v>
      </c>
    </row>
    <row r="88" spans="1:3" x14ac:dyDescent="0.35">
      <c r="A88" s="14">
        <v>41036</v>
      </c>
      <c r="B88">
        <v>29.196745</v>
      </c>
      <c r="C88">
        <f t="shared" si="4"/>
        <v>2.6934101135045641E-3</v>
      </c>
    </row>
    <row r="89" spans="1:3" x14ac:dyDescent="0.35">
      <c r="A89" s="14">
        <v>41037</v>
      </c>
      <c r="B89">
        <v>28.978598000000002</v>
      </c>
      <c r="C89">
        <f t="shared" si="4"/>
        <v>-7.4996729275465792E-3</v>
      </c>
    </row>
    <row r="90" spans="1:3" x14ac:dyDescent="0.35">
      <c r="A90" s="14">
        <v>41038</v>
      </c>
      <c r="B90">
        <v>28.629566000000001</v>
      </c>
      <c r="C90">
        <f t="shared" si="4"/>
        <v>-1.2117597459496822E-2</v>
      </c>
    </row>
    <row r="91" spans="1:3" x14ac:dyDescent="0.35">
      <c r="A91" s="14">
        <v>41039</v>
      </c>
      <c r="B91">
        <v>28.961145999999999</v>
      </c>
      <c r="C91">
        <f t="shared" si="4"/>
        <v>1.1515178486855359E-2</v>
      </c>
    </row>
    <row r="92" spans="1:3" x14ac:dyDescent="0.35">
      <c r="A92" s="14">
        <v>41040</v>
      </c>
      <c r="B92">
        <v>28.891341000000001</v>
      </c>
      <c r="C92">
        <f t="shared" si="4"/>
        <v>-2.4132077114056259E-3</v>
      </c>
    </row>
    <row r="93" spans="1:3" x14ac:dyDescent="0.35">
      <c r="A93" s="14">
        <v>41043</v>
      </c>
      <c r="B93">
        <v>28.716823000000002</v>
      </c>
      <c r="C93">
        <f t="shared" si="4"/>
        <v>-6.0588125623245353E-3</v>
      </c>
    </row>
    <row r="94" spans="1:3" x14ac:dyDescent="0.35">
      <c r="A94" s="14">
        <v>41044</v>
      </c>
      <c r="B94">
        <v>28.777903999999999</v>
      </c>
      <c r="C94">
        <f t="shared" si="4"/>
        <v>2.124752170039618E-3</v>
      </c>
    </row>
    <row r="95" spans="1:3" x14ac:dyDescent="0.35">
      <c r="A95" s="14">
        <v>41045</v>
      </c>
      <c r="B95">
        <v>28.812808</v>
      </c>
      <c r="C95">
        <f t="shared" si="4"/>
        <v>1.2121400504185034E-3</v>
      </c>
    </row>
    <row r="96" spans="1:3" x14ac:dyDescent="0.35">
      <c r="A96" s="14">
        <v>41046</v>
      </c>
      <c r="B96">
        <v>28.577209</v>
      </c>
      <c r="C96">
        <f t="shared" si="4"/>
        <v>-8.2104984747002861E-3</v>
      </c>
    </row>
    <row r="97" spans="1:3" x14ac:dyDescent="0.35">
      <c r="A97" s="14">
        <v>41047</v>
      </c>
      <c r="B97">
        <v>28.551033</v>
      </c>
      <c r="C97">
        <f t="shared" si="4"/>
        <v>-9.1639444573974617E-4</v>
      </c>
    </row>
    <row r="98" spans="1:3" x14ac:dyDescent="0.35">
      <c r="A98" s="14">
        <v>41050</v>
      </c>
      <c r="B98">
        <v>28.542304999999999</v>
      </c>
      <c r="C98">
        <f t="shared" si="4"/>
        <v>-3.0574495637270986E-4</v>
      </c>
    </row>
    <row r="99" spans="1:3" x14ac:dyDescent="0.35">
      <c r="A99" s="14">
        <v>41051</v>
      </c>
      <c r="B99">
        <v>28.647017999999999</v>
      </c>
      <c r="C99">
        <f t="shared" si="4"/>
        <v>3.6619813463324236E-3</v>
      </c>
    </row>
    <row r="100" spans="1:3" x14ac:dyDescent="0.35">
      <c r="A100" s="14">
        <v>41052</v>
      </c>
      <c r="B100">
        <v>28.376515000000001</v>
      </c>
      <c r="C100">
        <f t="shared" si="4"/>
        <v>-9.4874875272780539E-3</v>
      </c>
    </row>
    <row r="101" spans="1:3" x14ac:dyDescent="0.35">
      <c r="A101" s="14">
        <v>41053</v>
      </c>
      <c r="B101">
        <v>28.786632000000001</v>
      </c>
      <c r="C101">
        <f t="shared" si="4"/>
        <v>1.4349246269794209E-2</v>
      </c>
    </row>
    <row r="102" spans="1:3" x14ac:dyDescent="0.35">
      <c r="A102" s="14">
        <v>41054</v>
      </c>
      <c r="B102">
        <v>28.873888999999998</v>
      </c>
      <c r="C102">
        <f t="shared" si="4"/>
        <v>3.0265791947140445E-3</v>
      </c>
    </row>
    <row r="103" spans="1:3" x14ac:dyDescent="0.35">
      <c r="A103" s="14">
        <v>41058</v>
      </c>
      <c r="B103">
        <v>29.092036</v>
      </c>
      <c r="C103">
        <f t="shared" si="4"/>
        <v>7.5267678338703748E-3</v>
      </c>
    </row>
    <row r="104" spans="1:3" x14ac:dyDescent="0.35">
      <c r="A104" s="14">
        <v>41059</v>
      </c>
      <c r="B104">
        <v>29.214196999999999</v>
      </c>
      <c r="C104">
        <f t="shared" si="4"/>
        <v>4.190330002991691E-3</v>
      </c>
    </row>
    <row r="105" spans="1:3" x14ac:dyDescent="0.35">
      <c r="A105" s="14">
        <v>41060</v>
      </c>
      <c r="B105">
        <v>29.092036</v>
      </c>
      <c r="C105">
        <f t="shared" si="4"/>
        <v>-4.190330002991593E-3</v>
      </c>
    </row>
    <row r="106" spans="1:3" x14ac:dyDescent="0.35">
      <c r="A106" s="14">
        <v>41061</v>
      </c>
      <c r="B106">
        <v>29.083310999999998</v>
      </c>
      <c r="C106">
        <f t="shared" si="4"/>
        <v>-2.9995523930156459E-4</v>
      </c>
    </row>
    <row r="107" spans="1:3" x14ac:dyDescent="0.35">
      <c r="A107" s="14">
        <v>41064</v>
      </c>
      <c r="B107">
        <v>29.371262999999999</v>
      </c>
      <c r="C107">
        <f t="shared" si="4"/>
        <v>9.8522428444523455E-3</v>
      </c>
    </row>
    <row r="108" spans="1:3" x14ac:dyDescent="0.35">
      <c r="A108" s="14">
        <v>41065</v>
      </c>
      <c r="B108">
        <v>29.580684999999999</v>
      </c>
      <c r="C108">
        <f t="shared" si="4"/>
        <v>7.1048672031247774E-3</v>
      </c>
    </row>
    <row r="109" spans="1:3" x14ac:dyDescent="0.35">
      <c r="A109" s="14">
        <v>41066</v>
      </c>
      <c r="B109">
        <v>29.702846999999998</v>
      </c>
      <c r="C109">
        <f t="shared" si="4"/>
        <v>4.1212852469720467E-3</v>
      </c>
    </row>
    <row r="110" spans="1:3" x14ac:dyDescent="0.35">
      <c r="A110" s="14">
        <v>41067</v>
      </c>
      <c r="B110">
        <v>29.886088999999998</v>
      </c>
      <c r="C110">
        <f t="shared" si="4"/>
        <v>6.1502214973974114E-3</v>
      </c>
    </row>
    <row r="111" spans="1:3" x14ac:dyDescent="0.35">
      <c r="A111" s="14">
        <v>41068</v>
      </c>
      <c r="B111">
        <v>29.990798999999999</v>
      </c>
      <c r="C111">
        <f t="shared" si="4"/>
        <v>3.497513322322377E-3</v>
      </c>
    </row>
    <row r="112" spans="1:3" x14ac:dyDescent="0.35">
      <c r="A112" s="14">
        <v>41071</v>
      </c>
      <c r="B112">
        <v>29.825008</v>
      </c>
      <c r="C112">
        <f t="shared" si="4"/>
        <v>-5.5433984047981296E-3</v>
      </c>
    </row>
    <row r="113" spans="1:3" x14ac:dyDescent="0.35">
      <c r="A113" s="14">
        <v>41072</v>
      </c>
      <c r="B113">
        <v>29.886088999999998</v>
      </c>
      <c r="C113">
        <f t="shared" si="4"/>
        <v>2.0458850824756798E-3</v>
      </c>
    </row>
    <row r="114" spans="1:3" x14ac:dyDescent="0.35">
      <c r="A114" s="14">
        <v>41073</v>
      </c>
      <c r="B114">
        <v>29.851185000000001</v>
      </c>
      <c r="C114">
        <f t="shared" si="4"/>
        <v>-1.1685837546600449E-3</v>
      </c>
    </row>
    <row r="115" spans="1:3" x14ac:dyDescent="0.35">
      <c r="A115" s="14">
        <v>41074</v>
      </c>
      <c r="B115">
        <v>30.147864999999999</v>
      </c>
      <c r="C115">
        <f t="shared" si="4"/>
        <v>9.889570519106116E-3</v>
      </c>
    </row>
    <row r="116" spans="1:3" x14ac:dyDescent="0.35">
      <c r="A116" s="14">
        <v>41075</v>
      </c>
      <c r="B116">
        <v>29.868637</v>
      </c>
      <c r="C116">
        <f t="shared" si="4"/>
        <v>-9.305107943286834E-3</v>
      </c>
    </row>
    <row r="117" spans="1:3" x14ac:dyDescent="0.35">
      <c r="A117" s="14">
        <v>41078</v>
      </c>
      <c r="B117">
        <v>30.174043999999999</v>
      </c>
      <c r="C117">
        <f t="shared" si="4"/>
        <v>1.017308450694533E-2</v>
      </c>
    </row>
    <row r="118" spans="1:3" x14ac:dyDescent="0.35">
      <c r="A118" s="14">
        <v>41079</v>
      </c>
      <c r="B118">
        <v>30.392191</v>
      </c>
      <c r="C118">
        <f t="shared" si="4"/>
        <v>7.2036157882684991E-3</v>
      </c>
    </row>
    <row r="119" spans="1:3" x14ac:dyDescent="0.35">
      <c r="A119" s="14">
        <v>41080</v>
      </c>
      <c r="B119">
        <v>30.313658</v>
      </c>
      <c r="C119">
        <f t="shared" si="4"/>
        <v>-2.5873303842647772E-3</v>
      </c>
    </row>
    <row r="120" spans="1:3" x14ac:dyDescent="0.35">
      <c r="A120" s="14">
        <v>41081</v>
      </c>
      <c r="B120">
        <v>30.357286999999999</v>
      </c>
      <c r="C120">
        <f t="shared" si="4"/>
        <v>1.4382175033021043E-3</v>
      </c>
    </row>
    <row r="121" spans="1:3" x14ac:dyDescent="0.35">
      <c r="A121" s="14">
        <v>41082</v>
      </c>
      <c r="B121">
        <v>30.854661</v>
      </c>
      <c r="C121">
        <f t="shared" si="4"/>
        <v>1.6251237305406164E-2</v>
      </c>
    </row>
    <row r="122" spans="1:3" x14ac:dyDescent="0.35">
      <c r="A122" s="14">
        <v>41085</v>
      </c>
      <c r="B122">
        <v>29.781379999999999</v>
      </c>
      <c r="C122">
        <f t="shared" si="4"/>
        <v>-3.540445883099301E-2</v>
      </c>
    </row>
    <row r="123" spans="1:3" x14ac:dyDescent="0.35">
      <c r="A123" s="14">
        <v>41086</v>
      </c>
      <c r="B123">
        <v>30.121687999999999</v>
      </c>
      <c r="C123">
        <f t="shared" si="4"/>
        <v>1.1362077850458155E-2</v>
      </c>
    </row>
    <row r="124" spans="1:3" x14ac:dyDescent="0.35">
      <c r="A124" s="14">
        <v>41087</v>
      </c>
      <c r="B124">
        <v>30.619062</v>
      </c>
      <c r="C124">
        <f t="shared" si="4"/>
        <v>1.6377312329441278E-2</v>
      </c>
    </row>
    <row r="125" spans="1:3" x14ac:dyDescent="0.35">
      <c r="A125" s="14">
        <v>41088</v>
      </c>
      <c r="B125">
        <v>30.610337999999999</v>
      </c>
      <c r="C125">
        <f t="shared" si="4"/>
        <v>-2.8496114804441258E-4</v>
      </c>
    </row>
    <row r="126" spans="1:3" x14ac:dyDescent="0.35">
      <c r="A126" s="14">
        <v>41089</v>
      </c>
      <c r="B126">
        <v>31.369486999999999</v>
      </c>
      <c r="C126">
        <f t="shared" si="4"/>
        <v>2.4497873825726376E-2</v>
      </c>
    </row>
    <row r="127" spans="1:3" x14ac:dyDescent="0.35">
      <c r="A127" s="14">
        <v>41092</v>
      </c>
      <c r="B127">
        <v>31.456744</v>
      </c>
      <c r="C127">
        <f t="shared" si="4"/>
        <v>2.777726905328791E-3</v>
      </c>
    </row>
    <row r="128" spans="1:3" x14ac:dyDescent="0.35">
      <c r="A128" s="14">
        <v>41093</v>
      </c>
      <c r="B128">
        <v>30.752030000000001</v>
      </c>
      <c r="C128">
        <f t="shared" si="4"/>
        <v>-2.2657387436790435E-2</v>
      </c>
    </row>
    <row r="129" spans="1:3" x14ac:dyDescent="0.35">
      <c r="A129" s="14">
        <v>41095</v>
      </c>
      <c r="B129">
        <v>30.628706000000001</v>
      </c>
      <c r="C129">
        <f t="shared" si="4"/>
        <v>-4.0183345453141082E-3</v>
      </c>
    </row>
    <row r="130" spans="1:3" x14ac:dyDescent="0.35">
      <c r="A130" s="14">
        <v>41096</v>
      </c>
      <c r="B130">
        <v>30.487763000000001</v>
      </c>
      <c r="C130">
        <f t="shared" si="4"/>
        <v>-4.6122837973023014E-3</v>
      </c>
    </row>
    <row r="131" spans="1:3" x14ac:dyDescent="0.35">
      <c r="A131" s="14">
        <v>41099</v>
      </c>
      <c r="B131">
        <v>30.848928999999998</v>
      </c>
      <c r="C131">
        <f t="shared" si="4"/>
        <v>1.1776643388143933E-2</v>
      </c>
    </row>
    <row r="132" spans="1:3" x14ac:dyDescent="0.35">
      <c r="A132" s="14">
        <v>41100</v>
      </c>
      <c r="B132">
        <v>30.584662000000002</v>
      </c>
      <c r="C132">
        <f t="shared" ref="C132:C195" si="5">LN(B132/B131)</f>
        <v>-8.6033919146496947E-3</v>
      </c>
    </row>
    <row r="133" spans="1:3" x14ac:dyDescent="0.35">
      <c r="A133" s="14">
        <v>41101</v>
      </c>
      <c r="B133">
        <v>30.470144000000001</v>
      </c>
      <c r="C133">
        <f t="shared" si="5"/>
        <v>-3.7513225181789503E-3</v>
      </c>
    </row>
    <row r="134" spans="1:3" x14ac:dyDescent="0.35">
      <c r="A134" s="14">
        <v>41102</v>
      </c>
      <c r="B134">
        <v>30.752030000000001</v>
      </c>
      <c r="C134">
        <f t="shared" si="5"/>
        <v>9.2086893873010011E-3</v>
      </c>
    </row>
    <row r="135" spans="1:3" x14ac:dyDescent="0.35">
      <c r="A135" s="14">
        <v>41103</v>
      </c>
      <c r="B135">
        <v>31.157240999999999</v>
      </c>
      <c r="C135">
        <f t="shared" si="5"/>
        <v>1.3090665744821003E-2</v>
      </c>
    </row>
    <row r="136" spans="1:3" x14ac:dyDescent="0.35">
      <c r="A136" s="14">
        <v>41106</v>
      </c>
      <c r="B136">
        <v>31.210096</v>
      </c>
      <c r="C136">
        <f t="shared" si="5"/>
        <v>1.694958136623817E-3</v>
      </c>
    </row>
    <row r="137" spans="1:3" x14ac:dyDescent="0.35">
      <c r="A137" s="14">
        <v>41107</v>
      </c>
      <c r="B137">
        <v>31.694586999999999</v>
      </c>
      <c r="C137">
        <f t="shared" si="5"/>
        <v>1.5404276989633077E-2</v>
      </c>
    </row>
    <row r="138" spans="1:3" x14ac:dyDescent="0.35">
      <c r="A138" s="14">
        <v>41108</v>
      </c>
      <c r="B138">
        <v>31.791485999999999</v>
      </c>
      <c r="C138">
        <f t="shared" si="5"/>
        <v>3.0526088846433708E-3</v>
      </c>
    </row>
    <row r="139" spans="1:3" x14ac:dyDescent="0.35">
      <c r="A139" s="14">
        <v>41109</v>
      </c>
      <c r="B139">
        <v>31.844341</v>
      </c>
      <c r="C139">
        <f t="shared" si="5"/>
        <v>1.6611715332749777E-3</v>
      </c>
    </row>
    <row r="140" spans="1:3" x14ac:dyDescent="0.35">
      <c r="A140" s="14">
        <v>41110</v>
      </c>
      <c r="B140">
        <v>31.201284999999999</v>
      </c>
      <c r="C140">
        <f t="shared" si="5"/>
        <v>-2.0400409757951727E-2</v>
      </c>
    </row>
    <row r="141" spans="1:3" x14ac:dyDescent="0.35">
      <c r="A141" s="14">
        <v>41113</v>
      </c>
      <c r="B141">
        <v>30.804884999999999</v>
      </c>
      <c r="C141">
        <f t="shared" si="5"/>
        <v>-1.27859985653923E-2</v>
      </c>
    </row>
    <row r="142" spans="1:3" x14ac:dyDescent="0.35">
      <c r="A142" s="14">
        <v>41114</v>
      </c>
      <c r="B142">
        <v>30.593468999999999</v>
      </c>
      <c r="C142">
        <f t="shared" si="5"/>
        <v>-6.886726493295095E-3</v>
      </c>
    </row>
    <row r="143" spans="1:3" x14ac:dyDescent="0.35">
      <c r="A143" s="14">
        <v>41115</v>
      </c>
      <c r="B143">
        <v>30.787267</v>
      </c>
      <c r="C143">
        <f t="shared" si="5"/>
        <v>6.3146406054533115E-3</v>
      </c>
    </row>
    <row r="144" spans="1:3" x14ac:dyDescent="0.35">
      <c r="A144" s="14">
        <v>41116</v>
      </c>
      <c r="B144">
        <v>31.536026</v>
      </c>
      <c r="C144">
        <f t="shared" si="5"/>
        <v>2.4029379453093462E-2</v>
      </c>
    </row>
    <row r="145" spans="1:3" x14ac:dyDescent="0.35">
      <c r="A145" s="14">
        <v>41117</v>
      </c>
      <c r="B145">
        <v>31.756250000000001</v>
      </c>
      <c r="C145">
        <f t="shared" si="5"/>
        <v>6.9589814952888546E-3</v>
      </c>
    </row>
    <row r="146" spans="1:3" x14ac:dyDescent="0.35">
      <c r="A146" s="14">
        <v>41120</v>
      </c>
      <c r="B146">
        <v>31.386275999999999</v>
      </c>
      <c r="C146">
        <f t="shared" si="5"/>
        <v>-1.1718829052352218E-2</v>
      </c>
    </row>
    <row r="147" spans="1:3" x14ac:dyDescent="0.35">
      <c r="A147" s="14">
        <v>41121</v>
      </c>
      <c r="B147">
        <v>31.359846000000001</v>
      </c>
      <c r="C147">
        <f t="shared" si="5"/>
        <v>-8.4244255168897662E-4</v>
      </c>
    </row>
    <row r="148" spans="1:3" x14ac:dyDescent="0.35">
      <c r="A148" s="14">
        <v>41122</v>
      </c>
      <c r="B148">
        <v>31.359846000000001</v>
      </c>
      <c r="C148">
        <f t="shared" si="5"/>
        <v>0</v>
      </c>
    </row>
    <row r="149" spans="1:3" x14ac:dyDescent="0.35">
      <c r="A149" s="14">
        <v>41123</v>
      </c>
      <c r="B149">
        <v>28.673119</v>
      </c>
      <c r="C149">
        <f t="shared" si="5"/>
        <v>-8.9568221102133805E-2</v>
      </c>
    </row>
    <row r="150" spans="1:3" x14ac:dyDescent="0.35">
      <c r="A150" s="14">
        <v>41124</v>
      </c>
      <c r="B150">
        <v>28.752399</v>
      </c>
      <c r="C150">
        <f t="shared" si="5"/>
        <v>2.761143586676893E-3</v>
      </c>
    </row>
    <row r="151" spans="1:3" x14ac:dyDescent="0.35">
      <c r="A151" s="14">
        <v>41127</v>
      </c>
      <c r="B151">
        <v>28.708355000000001</v>
      </c>
      <c r="C151">
        <f t="shared" si="5"/>
        <v>-1.5330118579976158E-3</v>
      </c>
    </row>
    <row r="152" spans="1:3" x14ac:dyDescent="0.35">
      <c r="A152" s="14">
        <v>41128</v>
      </c>
      <c r="B152">
        <v>28.664311000000001</v>
      </c>
      <c r="C152">
        <f t="shared" si="5"/>
        <v>-1.5353655921184113E-3</v>
      </c>
    </row>
    <row r="153" spans="1:3" x14ac:dyDescent="0.35">
      <c r="A153" s="14">
        <v>41129</v>
      </c>
      <c r="B153">
        <v>28.276714999999999</v>
      </c>
      <c r="C153">
        <f t="shared" si="5"/>
        <v>-1.3614155339263212E-2</v>
      </c>
    </row>
    <row r="154" spans="1:3" x14ac:dyDescent="0.35">
      <c r="A154" s="14">
        <v>41130</v>
      </c>
      <c r="B154">
        <v>27.986021999999998</v>
      </c>
      <c r="C154">
        <f t="shared" si="5"/>
        <v>-1.0333503210475723E-2</v>
      </c>
    </row>
    <row r="155" spans="1:3" x14ac:dyDescent="0.35">
      <c r="A155" s="14">
        <v>41131</v>
      </c>
      <c r="B155">
        <v>27.950785</v>
      </c>
      <c r="C155">
        <f t="shared" si="5"/>
        <v>-1.2598861662236488E-3</v>
      </c>
    </row>
    <row r="156" spans="1:3" x14ac:dyDescent="0.35">
      <c r="A156" s="14">
        <v>41134</v>
      </c>
      <c r="B156">
        <v>27.809842</v>
      </c>
      <c r="C156">
        <f t="shared" si="5"/>
        <v>-5.0552982541590633E-3</v>
      </c>
    </row>
    <row r="157" spans="1:3" x14ac:dyDescent="0.35">
      <c r="A157" s="14">
        <v>41135</v>
      </c>
      <c r="B157">
        <v>27.950785</v>
      </c>
      <c r="C157">
        <f t="shared" si="5"/>
        <v>5.0552982541591223E-3</v>
      </c>
    </row>
    <row r="158" spans="1:3" x14ac:dyDescent="0.35">
      <c r="A158" s="14">
        <v>41136</v>
      </c>
      <c r="B158">
        <v>28.082919</v>
      </c>
      <c r="C158">
        <f t="shared" si="5"/>
        <v>4.7162416719971944E-3</v>
      </c>
    </row>
    <row r="159" spans="1:3" x14ac:dyDescent="0.35">
      <c r="A159" s="14">
        <v>41137</v>
      </c>
      <c r="B159">
        <v>28.118155999999999</v>
      </c>
      <c r="C159">
        <f t="shared" si="5"/>
        <v>1.253961943513636E-3</v>
      </c>
    </row>
    <row r="160" spans="1:3" x14ac:dyDescent="0.35">
      <c r="A160" s="14">
        <v>41138</v>
      </c>
      <c r="B160">
        <v>27.809842</v>
      </c>
      <c r="C160">
        <f t="shared" si="5"/>
        <v>-1.1025501869670003E-2</v>
      </c>
    </row>
    <row r="161" spans="1:3" x14ac:dyDescent="0.35">
      <c r="A161" s="14">
        <v>41141</v>
      </c>
      <c r="B161">
        <v>27.92436</v>
      </c>
      <c r="C161">
        <f t="shared" si="5"/>
        <v>4.1094393406800132E-3</v>
      </c>
    </row>
    <row r="162" spans="1:3" x14ac:dyDescent="0.35">
      <c r="A162" s="14">
        <v>41142</v>
      </c>
      <c r="B162">
        <v>27.853888000000001</v>
      </c>
      <c r="C162">
        <f t="shared" si="5"/>
        <v>-2.5268645045011086E-3</v>
      </c>
    </row>
    <row r="163" spans="1:3" x14ac:dyDescent="0.35">
      <c r="A163" s="14">
        <v>41143</v>
      </c>
      <c r="B163">
        <v>28.021256999999999</v>
      </c>
      <c r="C163">
        <f t="shared" si="5"/>
        <v>5.9908390600010063E-3</v>
      </c>
    </row>
    <row r="164" spans="1:3" x14ac:dyDescent="0.35">
      <c r="A164" s="14">
        <v>41144</v>
      </c>
      <c r="B164">
        <v>28.320762999999999</v>
      </c>
      <c r="C164">
        <f t="shared" si="5"/>
        <v>1.0631809836633789E-2</v>
      </c>
    </row>
    <row r="165" spans="1:3" x14ac:dyDescent="0.35">
      <c r="A165" s="14">
        <v>41145</v>
      </c>
      <c r="B165">
        <v>28.690736999999999</v>
      </c>
      <c r="C165">
        <f t="shared" si="5"/>
        <v>1.297910750351765E-2</v>
      </c>
    </row>
    <row r="166" spans="1:3" x14ac:dyDescent="0.35">
      <c r="A166" s="14">
        <v>41148</v>
      </c>
      <c r="B166">
        <v>28.972622999999999</v>
      </c>
      <c r="C166">
        <f t="shared" si="5"/>
        <v>9.7770315660221339E-3</v>
      </c>
    </row>
    <row r="167" spans="1:3" x14ac:dyDescent="0.35">
      <c r="A167" s="14">
        <v>41149</v>
      </c>
      <c r="B167">
        <v>29.034285000000001</v>
      </c>
      <c r="C167">
        <f t="shared" si="5"/>
        <v>2.1260234462384146E-3</v>
      </c>
    </row>
    <row r="168" spans="1:3" x14ac:dyDescent="0.35">
      <c r="A168" s="14">
        <v>41150</v>
      </c>
      <c r="B168">
        <v>28.981434</v>
      </c>
      <c r="C168">
        <f t="shared" si="5"/>
        <v>-1.8219549987821555E-3</v>
      </c>
    </row>
    <row r="169" spans="1:3" x14ac:dyDescent="0.35">
      <c r="A169" s="14">
        <v>41151</v>
      </c>
      <c r="B169">
        <v>28.955005</v>
      </c>
      <c r="C169">
        <f t="shared" si="5"/>
        <v>-9.1234471049327472E-4</v>
      </c>
    </row>
    <row r="170" spans="1:3" x14ac:dyDescent="0.35">
      <c r="A170" s="14">
        <v>41152</v>
      </c>
      <c r="B170">
        <v>29.078329</v>
      </c>
      <c r="C170">
        <f t="shared" si="5"/>
        <v>4.2501154815040186E-3</v>
      </c>
    </row>
    <row r="171" spans="1:3" x14ac:dyDescent="0.35">
      <c r="A171" s="14">
        <v>41156</v>
      </c>
      <c r="B171">
        <v>29.192847</v>
      </c>
      <c r="C171">
        <f t="shared" si="5"/>
        <v>3.9305246708106001E-3</v>
      </c>
    </row>
    <row r="172" spans="1:3" x14ac:dyDescent="0.35">
      <c r="A172" s="14">
        <v>41157</v>
      </c>
      <c r="B172">
        <v>29.139994999999999</v>
      </c>
      <c r="C172">
        <f t="shared" si="5"/>
        <v>-1.8120843302059212E-3</v>
      </c>
    </row>
    <row r="173" spans="1:3" x14ac:dyDescent="0.35">
      <c r="A173" s="14">
        <v>41158</v>
      </c>
      <c r="B173">
        <v>29.509969000000002</v>
      </c>
      <c r="C173">
        <f t="shared" si="5"/>
        <v>1.2616509281342968E-2</v>
      </c>
    </row>
    <row r="174" spans="1:3" x14ac:dyDescent="0.35">
      <c r="A174" s="14">
        <v>41159</v>
      </c>
      <c r="B174">
        <v>29.33379</v>
      </c>
      <c r="C174">
        <f t="shared" si="5"/>
        <v>-5.9880445922053235E-3</v>
      </c>
    </row>
    <row r="175" spans="1:3" x14ac:dyDescent="0.35">
      <c r="A175" s="14">
        <v>41162</v>
      </c>
      <c r="B175">
        <v>29.192847</v>
      </c>
      <c r="C175">
        <f t="shared" si="5"/>
        <v>-4.8163803589317111E-3</v>
      </c>
    </row>
    <row r="176" spans="1:3" x14ac:dyDescent="0.35">
      <c r="A176" s="14">
        <v>41163</v>
      </c>
      <c r="B176">
        <v>29.562823999999999</v>
      </c>
      <c r="C176">
        <f t="shared" si="5"/>
        <v>1.2593912511159619E-2</v>
      </c>
    </row>
    <row r="177" spans="1:3" x14ac:dyDescent="0.35">
      <c r="A177" s="14">
        <v>41164</v>
      </c>
      <c r="B177">
        <v>29.598057000000001</v>
      </c>
      <c r="C177">
        <f t="shared" si="5"/>
        <v>1.1910912606394528E-3</v>
      </c>
    </row>
    <row r="178" spans="1:3" x14ac:dyDescent="0.35">
      <c r="A178" s="14">
        <v>41165</v>
      </c>
      <c r="B178">
        <v>29.694956000000001</v>
      </c>
      <c r="C178">
        <f t="shared" si="5"/>
        <v>3.2684824521950883E-3</v>
      </c>
    </row>
    <row r="179" spans="1:3" x14ac:dyDescent="0.35">
      <c r="A179" s="14">
        <v>41166</v>
      </c>
      <c r="B179">
        <v>29.280937999999999</v>
      </c>
      <c r="C179">
        <f t="shared" si="5"/>
        <v>-1.4040475636684525E-2</v>
      </c>
    </row>
    <row r="180" spans="1:3" x14ac:dyDescent="0.35">
      <c r="A180" s="14">
        <v>41169</v>
      </c>
      <c r="B180">
        <v>29.131184000000001</v>
      </c>
      <c r="C180">
        <f t="shared" si="5"/>
        <v>-5.1275085710012318E-3</v>
      </c>
    </row>
    <row r="181" spans="1:3" x14ac:dyDescent="0.35">
      <c r="A181" s="14">
        <v>41170</v>
      </c>
      <c r="B181">
        <v>28.981434</v>
      </c>
      <c r="C181">
        <f t="shared" si="5"/>
        <v>-5.1537974581299783E-3</v>
      </c>
    </row>
    <row r="182" spans="1:3" x14ac:dyDescent="0.35">
      <c r="A182" s="14">
        <v>41171</v>
      </c>
      <c r="B182">
        <v>28.981434</v>
      </c>
      <c r="C182">
        <f t="shared" si="5"/>
        <v>0</v>
      </c>
    </row>
    <row r="183" spans="1:3" x14ac:dyDescent="0.35">
      <c r="A183" s="14">
        <v>41172</v>
      </c>
      <c r="B183">
        <v>29.139994999999999</v>
      </c>
      <c r="C183">
        <f t="shared" si="5"/>
        <v>5.4562111116153956E-3</v>
      </c>
    </row>
    <row r="184" spans="1:3" x14ac:dyDescent="0.35">
      <c r="A184" s="14">
        <v>41173</v>
      </c>
      <c r="B184">
        <v>29.606867999999999</v>
      </c>
      <c r="C184">
        <f t="shared" si="5"/>
        <v>1.5894732261339743E-2</v>
      </c>
    </row>
    <row r="185" spans="1:3" x14ac:dyDescent="0.35">
      <c r="A185" s="14">
        <v>41176</v>
      </c>
      <c r="B185">
        <v>29.835899000000001</v>
      </c>
      <c r="C185">
        <f t="shared" si="5"/>
        <v>7.7059714719777865E-3</v>
      </c>
    </row>
    <row r="186" spans="1:3" x14ac:dyDescent="0.35">
      <c r="A186" s="14">
        <v>41177</v>
      </c>
      <c r="B186">
        <v>29.923991000000001</v>
      </c>
      <c r="C186">
        <f t="shared" si="5"/>
        <v>2.9482003332709614E-3</v>
      </c>
    </row>
    <row r="187" spans="1:3" x14ac:dyDescent="0.35">
      <c r="A187" s="14">
        <v>41178</v>
      </c>
      <c r="B187">
        <v>29.650912000000002</v>
      </c>
      <c r="C187">
        <f t="shared" si="5"/>
        <v>-9.167649424204052E-3</v>
      </c>
    </row>
    <row r="188" spans="1:3" x14ac:dyDescent="0.35">
      <c r="A188" s="14">
        <v>41179</v>
      </c>
      <c r="B188">
        <v>29.818280999999999</v>
      </c>
      <c r="C188">
        <f t="shared" si="5"/>
        <v>5.6287779757743413E-3</v>
      </c>
    </row>
    <row r="189" spans="1:3" x14ac:dyDescent="0.35">
      <c r="A189" s="14">
        <v>41180</v>
      </c>
      <c r="B189">
        <v>29.730193</v>
      </c>
      <c r="C189">
        <f t="shared" si="5"/>
        <v>-2.9585330516526819E-3</v>
      </c>
    </row>
    <row r="190" spans="1:3" x14ac:dyDescent="0.35">
      <c r="A190" s="14">
        <v>41183</v>
      </c>
      <c r="B190">
        <v>29.871136</v>
      </c>
      <c r="C190">
        <f t="shared" si="5"/>
        <v>4.7295342264416333E-3</v>
      </c>
    </row>
    <row r="191" spans="1:3" x14ac:dyDescent="0.35">
      <c r="A191" s="14">
        <v>41184</v>
      </c>
      <c r="B191">
        <v>29.906372000000001</v>
      </c>
      <c r="C191">
        <f t="shared" si="5"/>
        <v>1.1789050852026247E-3</v>
      </c>
    </row>
    <row r="192" spans="1:3" x14ac:dyDescent="0.35">
      <c r="A192" s="14">
        <v>41185</v>
      </c>
      <c r="B192">
        <v>29.861882000000001</v>
      </c>
      <c r="C192">
        <f t="shared" si="5"/>
        <v>-1.488750473360697E-3</v>
      </c>
    </row>
    <row r="193" spans="1:3" x14ac:dyDescent="0.35">
      <c r="A193" s="14">
        <v>41186</v>
      </c>
      <c r="B193">
        <v>29.977554000000001</v>
      </c>
      <c r="C193">
        <f t="shared" si="5"/>
        <v>3.8660840344576907E-3</v>
      </c>
    </row>
    <row r="194" spans="1:3" x14ac:dyDescent="0.35">
      <c r="A194" s="14">
        <v>41187</v>
      </c>
      <c r="B194">
        <v>29.933064000000002</v>
      </c>
      <c r="C194">
        <f t="shared" si="5"/>
        <v>-1.4852127941065536E-3</v>
      </c>
    </row>
    <row r="195" spans="1:3" x14ac:dyDescent="0.35">
      <c r="A195" s="14">
        <v>41190</v>
      </c>
      <c r="B195">
        <v>29.861882000000001</v>
      </c>
      <c r="C195">
        <f t="shared" si="5"/>
        <v>-2.3808712403512677E-3</v>
      </c>
    </row>
    <row r="196" spans="1:3" x14ac:dyDescent="0.35">
      <c r="A196" s="14">
        <v>41191</v>
      </c>
      <c r="B196">
        <v>29.568244</v>
      </c>
      <c r="C196">
        <f t="shared" ref="C196:C259" si="6">LN(B196/B195)</f>
        <v>-9.8818699966574056E-3</v>
      </c>
    </row>
    <row r="197" spans="1:3" x14ac:dyDescent="0.35">
      <c r="A197" s="14">
        <v>41192</v>
      </c>
      <c r="B197">
        <v>29.594937000000002</v>
      </c>
      <c r="C197">
        <f t="shared" si="6"/>
        <v>9.0235181273332435E-4</v>
      </c>
    </row>
    <row r="198" spans="1:3" x14ac:dyDescent="0.35">
      <c r="A198" s="14">
        <v>41193</v>
      </c>
      <c r="B198">
        <v>29.319099999999999</v>
      </c>
      <c r="C198">
        <f t="shared" si="6"/>
        <v>-9.3641186259392287E-3</v>
      </c>
    </row>
    <row r="199" spans="1:3" x14ac:dyDescent="0.35">
      <c r="A199" s="14">
        <v>41194</v>
      </c>
      <c r="B199">
        <v>29.443671999999999</v>
      </c>
      <c r="C199">
        <f t="shared" si="6"/>
        <v>4.2398335671013756E-3</v>
      </c>
    </row>
    <row r="200" spans="1:3" x14ac:dyDescent="0.35">
      <c r="A200" s="14">
        <v>41197</v>
      </c>
      <c r="B200">
        <v>30.191109000000001</v>
      </c>
      <c r="C200">
        <f t="shared" si="6"/>
        <v>2.506846271833435E-2</v>
      </c>
    </row>
    <row r="201" spans="1:3" x14ac:dyDescent="0.35">
      <c r="A201" s="14">
        <v>41198</v>
      </c>
      <c r="B201">
        <v>30.369071000000002</v>
      </c>
      <c r="C201">
        <f t="shared" si="6"/>
        <v>5.8772121304040414E-3</v>
      </c>
    </row>
    <row r="202" spans="1:3" x14ac:dyDescent="0.35">
      <c r="A202" s="14">
        <v>41199</v>
      </c>
      <c r="B202">
        <v>30.591522000000001</v>
      </c>
      <c r="C202">
        <f t="shared" si="6"/>
        <v>7.2982225545586447E-3</v>
      </c>
    </row>
    <row r="203" spans="1:3" x14ac:dyDescent="0.35">
      <c r="A203" s="14">
        <v>41200</v>
      </c>
      <c r="B203">
        <v>30.511438999999999</v>
      </c>
      <c r="C203">
        <f t="shared" si="6"/>
        <v>-2.6212492665892337E-3</v>
      </c>
    </row>
    <row r="204" spans="1:3" x14ac:dyDescent="0.35">
      <c r="A204" s="14">
        <v>41201</v>
      </c>
      <c r="B204">
        <v>30.084333000000001</v>
      </c>
      <c r="C204">
        <f t="shared" si="6"/>
        <v>-1.4097124570653412E-2</v>
      </c>
    </row>
    <row r="205" spans="1:3" x14ac:dyDescent="0.35">
      <c r="A205" s="14">
        <v>41204</v>
      </c>
      <c r="B205">
        <v>30.288988</v>
      </c>
      <c r="C205">
        <f t="shared" si="6"/>
        <v>6.7796762048729928E-3</v>
      </c>
    </row>
    <row r="206" spans="1:3" x14ac:dyDescent="0.35">
      <c r="A206" s="14">
        <v>41205</v>
      </c>
      <c r="B206">
        <v>29.577144000000001</v>
      </c>
      <c r="C206">
        <f t="shared" si="6"/>
        <v>-2.3782313217451567E-2</v>
      </c>
    </row>
    <row r="207" spans="1:3" x14ac:dyDescent="0.35">
      <c r="A207" s="14">
        <v>41206</v>
      </c>
      <c r="B207">
        <v>29.408079000000001</v>
      </c>
      <c r="C207">
        <f t="shared" si="6"/>
        <v>-5.732468383577688E-3</v>
      </c>
    </row>
    <row r="208" spans="1:3" x14ac:dyDescent="0.35">
      <c r="A208" s="14">
        <v>41207</v>
      </c>
      <c r="B208">
        <v>30.013147</v>
      </c>
      <c r="C208">
        <f t="shared" si="6"/>
        <v>2.0366086485785858E-2</v>
      </c>
    </row>
    <row r="209" spans="1:3" x14ac:dyDescent="0.35">
      <c r="A209" s="14">
        <v>41208</v>
      </c>
      <c r="B209">
        <v>29.915268000000001</v>
      </c>
      <c r="C209">
        <f t="shared" si="6"/>
        <v>-3.2665334810772005E-3</v>
      </c>
    </row>
    <row r="210" spans="1:3" x14ac:dyDescent="0.35">
      <c r="A210" s="14">
        <v>41213</v>
      </c>
      <c r="B210">
        <v>29.586041000000002</v>
      </c>
      <c r="C210">
        <f t="shared" si="6"/>
        <v>-1.1066323258568544E-2</v>
      </c>
    </row>
    <row r="211" spans="1:3" x14ac:dyDescent="0.35">
      <c r="A211" s="14">
        <v>41214</v>
      </c>
      <c r="B211">
        <v>29.790696000000001</v>
      </c>
      <c r="C211">
        <f t="shared" si="6"/>
        <v>6.893467737420644E-3</v>
      </c>
    </row>
    <row r="212" spans="1:3" x14ac:dyDescent="0.35">
      <c r="A212" s="14">
        <v>41215</v>
      </c>
      <c r="B212">
        <v>29.523755000000001</v>
      </c>
      <c r="C212">
        <f t="shared" si="6"/>
        <v>-9.0009364572658096E-3</v>
      </c>
    </row>
    <row r="213" spans="1:3" x14ac:dyDescent="0.35">
      <c r="A213" s="14">
        <v>41218</v>
      </c>
      <c r="B213">
        <v>29.443671999999999</v>
      </c>
      <c r="C213">
        <f t="shared" si="6"/>
        <v>-2.716179196193237E-3</v>
      </c>
    </row>
    <row r="214" spans="1:3" x14ac:dyDescent="0.35">
      <c r="A214" s="14">
        <v>41219</v>
      </c>
      <c r="B214">
        <v>29.603836999999999</v>
      </c>
      <c r="C214">
        <f t="shared" si="6"/>
        <v>5.424966963738535E-3</v>
      </c>
    </row>
    <row r="215" spans="1:3" x14ac:dyDescent="0.35">
      <c r="A215" s="14">
        <v>41220</v>
      </c>
      <c r="B215">
        <v>29.025462000000001</v>
      </c>
      <c r="C215">
        <f t="shared" si="6"/>
        <v>-1.9730536537423141E-2</v>
      </c>
    </row>
    <row r="216" spans="1:3" x14ac:dyDescent="0.35">
      <c r="A216" s="14">
        <v>41221</v>
      </c>
      <c r="B216">
        <v>28.580559000000001</v>
      </c>
      <c r="C216">
        <f t="shared" si="6"/>
        <v>-1.5446713327233262E-2</v>
      </c>
    </row>
    <row r="217" spans="1:3" x14ac:dyDescent="0.35">
      <c r="A217" s="14">
        <v>41222</v>
      </c>
      <c r="B217">
        <v>28.678438</v>
      </c>
      <c r="C217">
        <f t="shared" si="6"/>
        <v>3.4188197651037538E-3</v>
      </c>
    </row>
    <row r="218" spans="1:3" x14ac:dyDescent="0.35">
      <c r="A218" s="14">
        <v>41225</v>
      </c>
      <c r="B218">
        <v>28.420396</v>
      </c>
      <c r="C218">
        <f t="shared" si="6"/>
        <v>-9.0384947865268187E-3</v>
      </c>
    </row>
    <row r="219" spans="1:3" x14ac:dyDescent="0.35">
      <c r="A219" s="14">
        <v>41226</v>
      </c>
      <c r="B219">
        <v>28.358108999999999</v>
      </c>
      <c r="C219">
        <f t="shared" si="6"/>
        <v>-2.1940354007695222E-3</v>
      </c>
    </row>
    <row r="220" spans="1:3" x14ac:dyDescent="0.35">
      <c r="A220" s="14">
        <v>41227</v>
      </c>
      <c r="B220">
        <v>28.011084</v>
      </c>
      <c r="C220">
        <f t="shared" si="6"/>
        <v>-1.2312732033218254E-2</v>
      </c>
    </row>
    <row r="221" spans="1:3" x14ac:dyDescent="0.35">
      <c r="A221" s="14">
        <v>41228</v>
      </c>
      <c r="B221">
        <v>27.414914</v>
      </c>
      <c r="C221">
        <f t="shared" si="6"/>
        <v>-2.1513117105014686E-2</v>
      </c>
    </row>
    <row r="222" spans="1:3" x14ac:dyDescent="0.35">
      <c r="A222" s="14">
        <v>41229</v>
      </c>
      <c r="B222">
        <v>28.215738999999999</v>
      </c>
      <c r="C222">
        <f t="shared" si="6"/>
        <v>2.8792770937808198E-2</v>
      </c>
    </row>
    <row r="223" spans="1:3" x14ac:dyDescent="0.35">
      <c r="A223" s="14">
        <v>41232</v>
      </c>
      <c r="B223">
        <v>28.500477</v>
      </c>
      <c r="C223">
        <f t="shared" si="6"/>
        <v>1.0040881156563786E-2</v>
      </c>
    </row>
    <row r="224" spans="1:3" x14ac:dyDescent="0.35">
      <c r="A224" s="14">
        <v>41233</v>
      </c>
      <c r="B224">
        <v>28.607256</v>
      </c>
      <c r="C224">
        <f t="shared" si="6"/>
        <v>3.7395679648631035E-3</v>
      </c>
    </row>
    <row r="225" spans="1:3" x14ac:dyDescent="0.35">
      <c r="A225" s="14">
        <v>41234</v>
      </c>
      <c r="B225">
        <v>28.838604</v>
      </c>
      <c r="C225">
        <f t="shared" si="6"/>
        <v>8.0545143106097172E-3</v>
      </c>
    </row>
    <row r="226" spans="1:3" x14ac:dyDescent="0.35">
      <c r="A226" s="14">
        <v>41236</v>
      </c>
      <c r="B226">
        <v>29.025462000000001</v>
      </c>
      <c r="C226">
        <f t="shared" si="6"/>
        <v>6.4585385178138948E-3</v>
      </c>
    </row>
    <row r="227" spans="1:3" x14ac:dyDescent="0.35">
      <c r="A227" s="14">
        <v>41239</v>
      </c>
      <c r="B227">
        <v>29.123341</v>
      </c>
      <c r="C227">
        <f t="shared" si="6"/>
        <v>3.3665041201757168E-3</v>
      </c>
    </row>
    <row r="228" spans="1:3" x14ac:dyDescent="0.35">
      <c r="A228" s="14">
        <v>41240</v>
      </c>
      <c r="B228">
        <v>29.016566000000001</v>
      </c>
      <c r="C228">
        <f t="shared" si="6"/>
        <v>-3.6730406205771424E-3</v>
      </c>
    </row>
    <row r="229" spans="1:3" x14ac:dyDescent="0.35">
      <c r="A229" s="14">
        <v>41241</v>
      </c>
      <c r="B229">
        <v>29.123341</v>
      </c>
      <c r="C229">
        <f t="shared" si="6"/>
        <v>3.673040620577067E-3</v>
      </c>
    </row>
    <row r="230" spans="1:3" x14ac:dyDescent="0.35">
      <c r="A230" s="14">
        <v>41242</v>
      </c>
      <c r="B230">
        <v>29.203423999999998</v>
      </c>
      <c r="C230">
        <f t="shared" si="6"/>
        <v>2.7460137836465754E-3</v>
      </c>
    </row>
    <row r="231" spans="1:3" x14ac:dyDescent="0.35">
      <c r="A231" s="14">
        <v>41243</v>
      </c>
      <c r="B231">
        <v>29.034362000000002</v>
      </c>
      <c r="C231">
        <f t="shared" si="6"/>
        <v>-5.8059375714496781E-3</v>
      </c>
    </row>
    <row r="232" spans="1:3" x14ac:dyDescent="0.35">
      <c r="A232" s="14">
        <v>41246</v>
      </c>
      <c r="B232">
        <v>29.069952000000001</v>
      </c>
      <c r="C232">
        <f t="shared" si="6"/>
        <v>1.2250382803205187E-3</v>
      </c>
    </row>
    <row r="233" spans="1:3" x14ac:dyDescent="0.35">
      <c r="A233" s="14">
        <v>41247</v>
      </c>
      <c r="B233">
        <v>29.096647999999998</v>
      </c>
      <c r="C233">
        <f t="shared" si="6"/>
        <v>9.17915156616795E-4</v>
      </c>
    </row>
    <row r="234" spans="1:3" x14ac:dyDescent="0.35">
      <c r="A234" s="14">
        <v>41248</v>
      </c>
      <c r="B234">
        <v>29.176731</v>
      </c>
      <c r="C234">
        <f t="shared" si="6"/>
        <v>2.7485294928584971E-3</v>
      </c>
    </row>
    <row r="235" spans="1:3" x14ac:dyDescent="0.35">
      <c r="A235" s="14">
        <v>41249</v>
      </c>
      <c r="B235">
        <v>29.114445</v>
      </c>
      <c r="C235">
        <f t="shared" si="6"/>
        <v>-2.1370652637119785E-3</v>
      </c>
    </row>
    <row r="236" spans="1:3" x14ac:dyDescent="0.35">
      <c r="A236" s="14">
        <v>41250</v>
      </c>
      <c r="B236">
        <v>28.972076000000001</v>
      </c>
      <c r="C236">
        <f t="shared" si="6"/>
        <v>-4.9019732163333492E-3</v>
      </c>
    </row>
    <row r="237" spans="1:3" x14ac:dyDescent="0.35">
      <c r="A237" s="14">
        <v>41253</v>
      </c>
      <c r="B237">
        <v>29.194527000000001</v>
      </c>
      <c r="C237">
        <f t="shared" si="6"/>
        <v>7.6487906478461213E-3</v>
      </c>
    </row>
    <row r="238" spans="1:3" x14ac:dyDescent="0.35">
      <c r="A238" s="14">
        <v>41254</v>
      </c>
      <c r="B238">
        <v>29.425875000000001</v>
      </c>
      <c r="C238">
        <f t="shared" si="6"/>
        <v>7.8931291228309663E-3</v>
      </c>
    </row>
    <row r="239" spans="1:3" x14ac:dyDescent="0.35">
      <c r="A239" s="14">
        <v>41255</v>
      </c>
      <c r="B239">
        <v>29.550447999999999</v>
      </c>
      <c r="C239">
        <f t="shared" si="6"/>
        <v>4.2245151589474462E-3</v>
      </c>
    </row>
    <row r="240" spans="1:3" x14ac:dyDescent="0.35">
      <c r="A240" s="14">
        <v>41256</v>
      </c>
      <c r="B240">
        <v>29.176731</v>
      </c>
      <c r="C240">
        <f t="shared" si="6"/>
        <v>-1.2727396449579096E-2</v>
      </c>
    </row>
    <row r="241" spans="1:3" x14ac:dyDescent="0.35">
      <c r="A241" s="14">
        <v>41257</v>
      </c>
      <c r="B241">
        <v>29.123341</v>
      </c>
      <c r="C241">
        <f t="shared" si="6"/>
        <v>-1.8315591419925672E-3</v>
      </c>
    </row>
    <row r="242" spans="1:3" x14ac:dyDescent="0.35">
      <c r="A242" s="14">
        <v>41260</v>
      </c>
      <c r="B242">
        <v>29.185627</v>
      </c>
      <c r="C242">
        <f t="shared" si="6"/>
        <v>2.1364131737263295E-3</v>
      </c>
    </row>
    <row r="243" spans="1:3" x14ac:dyDescent="0.35">
      <c r="A243" s="14">
        <v>41261</v>
      </c>
      <c r="B243">
        <v>29.381385999999999</v>
      </c>
      <c r="C243">
        <f t="shared" si="6"/>
        <v>6.684982518133307E-3</v>
      </c>
    </row>
    <row r="244" spans="1:3" x14ac:dyDescent="0.35">
      <c r="A244" s="14">
        <v>41262</v>
      </c>
      <c r="B244">
        <v>28.980972000000001</v>
      </c>
      <c r="C244">
        <f t="shared" si="6"/>
        <v>-1.3721867879231766E-2</v>
      </c>
    </row>
    <row r="245" spans="1:3" x14ac:dyDescent="0.35">
      <c r="A245" s="14">
        <v>41263</v>
      </c>
      <c r="B245">
        <v>28.980972000000001</v>
      </c>
      <c r="C245">
        <f t="shared" si="6"/>
        <v>0</v>
      </c>
    </row>
    <row r="246" spans="1:3" x14ac:dyDescent="0.35">
      <c r="A246" s="14">
        <v>41264</v>
      </c>
      <c r="B246">
        <v>28.972076000000001</v>
      </c>
      <c r="C246">
        <f t="shared" si="6"/>
        <v>-3.0700715068083384E-4</v>
      </c>
    </row>
    <row r="247" spans="1:3" x14ac:dyDescent="0.35">
      <c r="A247" s="14">
        <v>41267</v>
      </c>
      <c r="B247">
        <v>28.883092999999999</v>
      </c>
      <c r="C247">
        <f t="shared" si="6"/>
        <v>-3.0760629241026027E-3</v>
      </c>
    </row>
    <row r="248" spans="1:3" x14ac:dyDescent="0.35">
      <c r="A248" s="14">
        <v>41269</v>
      </c>
      <c r="B248">
        <v>28.785214</v>
      </c>
      <c r="C248">
        <f t="shared" si="6"/>
        <v>-3.3945541001670345E-3</v>
      </c>
    </row>
    <row r="249" spans="1:3" x14ac:dyDescent="0.35">
      <c r="A249" s="14">
        <v>41270</v>
      </c>
      <c r="B249">
        <v>28.598355999999999</v>
      </c>
      <c r="C249">
        <f t="shared" si="6"/>
        <v>-6.5126188716498222E-3</v>
      </c>
    </row>
    <row r="250" spans="1:3" x14ac:dyDescent="0.35">
      <c r="A250" s="14">
        <v>41271</v>
      </c>
      <c r="B250">
        <v>28.384803000000002</v>
      </c>
      <c r="C250">
        <f t="shared" si="6"/>
        <v>-7.49533734289742E-3</v>
      </c>
    </row>
    <row r="251" spans="1:3" x14ac:dyDescent="0.35">
      <c r="A251" s="14">
        <v>41274</v>
      </c>
      <c r="B251">
        <v>28.998768999999999</v>
      </c>
      <c r="C251">
        <f t="shared" si="6"/>
        <v>2.1399484496414711E-2</v>
      </c>
    </row>
    <row r="252" spans="1:3" x14ac:dyDescent="0.35">
      <c r="A252" s="14">
        <v>41276</v>
      </c>
      <c r="B252">
        <v>29.421517999999999</v>
      </c>
      <c r="C252">
        <f t="shared" si="6"/>
        <v>1.4472930585210368E-2</v>
      </c>
    </row>
    <row r="253" spans="1:3" x14ac:dyDescent="0.35">
      <c r="A253" s="14">
        <v>41277</v>
      </c>
      <c r="B253">
        <v>29.898237000000002</v>
      </c>
      <c r="C253">
        <f t="shared" si="6"/>
        <v>1.6073204052671344E-2</v>
      </c>
    </row>
    <row r="254" spans="1:3" x14ac:dyDescent="0.35">
      <c r="A254" s="14">
        <v>41278</v>
      </c>
      <c r="B254">
        <v>29.997174999999999</v>
      </c>
      <c r="C254">
        <f t="shared" si="6"/>
        <v>3.3036951139897987E-3</v>
      </c>
    </row>
    <row r="255" spans="1:3" x14ac:dyDescent="0.35">
      <c r="A255" s="14">
        <v>41281</v>
      </c>
      <c r="B255">
        <v>30.042151</v>
      </c>
      <c r="C255">
        <f t="shared" si="6"/>
        <v>1.498218298219497E-3</v>
      </c>
    </row>
    <row r="256" spans="1:3" x14ac:dyDescent="0.35">
      <c r="A256" s="14">
        <v>41282</v>
      </c>
      <c r="B256">
        <v>30.123103</v>
      </c>
      <c r="C256">
        <f t="shared" si="6"/>
        <v>2.6909900139592147E-3</v>
      </c>
    </row>
    <row r="257" spans="1:3" x14ac:dyDescent="0.35">
      <c r="A257" s="14">
        <v>41283</v>
      </c>
      <c r="B257">
        <v>30.294</v>
      </c>
      <c r="C257">
        <f t="shared" si="6"/>
        <v>5.6572542311251429E-3</v>
      </c>
    </row>
    <row r="258" spans="1:3" x14ac:dyDescent="0.35">
      <c r="A258" s="14">
        <v>41284</v>
      </c>
      <c r="B258">
        <v>30.662780999999999</v>
      </c>
      <c r="C258">
        <f t="shared" si="6"/>
        <v>1.2099900726408375E-2</v>
      </c>
    </row>
    <row r="259" spans="1:3" x14ac:dyDescent="0.35">
      <c r="A259" s="14">
        <v>41285</v>
      </c>
      <c r="B259">
        <v>30.698761000000001</v>
      </c>
      <c r="C259">
        <f t="shared" si="6"/>
        <v>1.1727216413021807E-3</v>
      </c>
    </row>
    <row r="260" spans="1:3" x14ac:dyDescent="0.35">
      <c r="A260" s="14">
        <v>41288</v>
      </c>
      <c r="B260">
        <v>30.779713000000001</v>
      </c>
      <c r="C260">
        <f t="shared" ref="C260:C323" si="7">LN(B260/B259)</f>
        <v>2.6335086582007002E-3</v>
      </c>
    </row>
    <row r="261" spans="1:3" x14ac:dyDescent="0.35">
      <c r="A261" s="14">
        <v>41289</v>
      </c>
      <c r="B261">
        <v>30.851668</v>
      </c>
      <c r="C261">
        <f t="shared" si="7"/>
        <v>2.3350128303391104E-3</v>
      </c>
    </row>
    <row r="262" spans="1:3" x14ac:dyDescent="0.35">
      <c r="A262" s="14">
        <v>41290</v>
      </c>
      <c r="B262">
        <v>30.878654000000001</v>
      </c>
      <c r="C262">
        <f t="shared" si="7"/>
        <v>8.7431916260158956E-4</v>
      </c>
    </row>
    <row r="263" spans="1:3" x14ac:dyDescent="0.35">
      <c r="A263" s="14">
        <v>41291</v>
      </c>
      <c r="B263">
        <v>30.824684999999999</v>
      </c>
      <c r="C263">
        <f t="shared" si="7"/>
        <v>-1.7493061035941742E-3</v>
      </c>
    </row>
    <row r="264" spans="1:3" x14ac:dyDescent="0.35">
      <c r="A264" s="14">
        <v>41292</v>
      </c>
      <c r="B264">
        <v>30.995581999999999</v>
      </c>
      <c r="C264">
        <f t="shared" si="7"/>
        <v>5.5288481796338567E-3</v>
      </c>
    </row>
    <row r="265" spans="1:3" x14ac:dyDescent="0.35">
      <c r="A265" s="14">
        <v>41296</v>
      </c>
      <c r="B265">
        <v>31.346373</v>
      </c>
      <c r="C265">
        <f t="shared" si="7"/>
        <v>1.1253888406258369E-2</v>
      </c>
    </row>
    <row r="266" spans="1:3" x14ac:dyDescent="0.35">
      <c r="A266" s="14">
        <v>41297</v>
      </c>
      <c r="B266">
        <v>31.391349000000002</v>
      </c>
      <c r="C266">
        <f t="shared" si="7"/>
        <v>1.4337787943543405E-3</v>
      </c>
    </row>
    <row r="267" spans="1:3" x14ac:dyDescent="0.35">
      <c r="A267" s="14">
        <v>41298</v>
      </c>
      <c r="B267">
        <v>32.209862999999999</v>
      </c>
      <c r="C267">
        <f t="shared" si="7"/>
        <v>2.5740364596251102E-2</v>
      </c>
    </row>
    <row r="268" spans="1:3" x14ac:dyDescent="0.35">
      <c r="A268" s="14">
        <v>41299</v>
      </c>
      <c r="B268">
        <v>33.001390000000001</v>
      </c>
      <c r="C268">
        <f t="shared" si="7"/>
        <v>2.4276971794938915E-2</v>
      </c>
    </row>
    <row r="269" spans="1:3" x14ac:dyDescent="0.35">
      <c r="A269" s="14">
        <v>41302</v>
      </c>
      <c r="B269">
        <v>32.749541000000001</v>
      </c>
      <c r="C269">
        <f t="shared" si="7"/>
        <v>-7.6607350756575272E-3</v>
      </c>
    </row>
    <row r="270" spans="1:3" x14ac:dyDescent="0.35">
      <c r="A270" s="14">
        <v>41303</v>
      </c>
      <c r="B270">
        <v>32.866472000000002</v>
      </c>
      <c r="C270">
        <f t="shared" si="7"/>
        <v>3.5641032861765216E-3</v>
      </c>
    </row>
    <row r="271" spans="1:3" x14ac:dyDescent="0.35">
      <c r="A271" s="14">
        <v>41304</v>
      </c>
      <c r="B271">
        <v>32.938428000000002</v>
      </c>
      <c r="C271">
        <f t="shared" si="7"/>
        <v>2.1869504756933606E-3</v>
      </c>
    </row>
    <row r="272" spans="1:3" x14ac:dyDescent="0.35">
      <c r="A272" s="14">
        <v>41305</v>
      </c>
      <c r="B272">
        <v>32.506684999999997</v>
      </c>
      <c r="C272">
        <f t="shared" si="7"/>
        <v>-1.3194239986118562E-2</v>
      </c>
    </row>
    <row r="273" spans="1:3" x14ac:dyDescent="0.35">
      <c r="A273" s="14">
        <v>41306</v>
      </c>
      <c r="B273">
        <v>33.199274000000003</v>
      </c>
      <c r="C273">
        <f t="shared" si="7"/>
        <v>2.1082247721845061E-2</v>
      </c>
    </row>
    <row r="274" spans="1:3" x14ac:dyDescent="0.35">
      <c r="A274" s="14">
        <v>41309</v>
      </c>
      <c r="B274">
        <v>32.848483000000002</v>
      </c>
      <c r="C274">
        <f t="shared" si="7"/>
        <v>-1.0622443953419769E-2</v>
      </c>
    </row>
    <row r="275" spans="1:3" x14ac:dyDescent="0.35">
      <c r="A275" s="14">
        <v>41310</v>
      </c>
      <c r="B275">
        <v>32.839486000000001</v>
      </c>
      <c r="C275">
        <f t="shared" si="7"/>
        <v>-2.7393144264392487E-4</v>
      </c>
    </row>
    <row r="276" spans="1:3" x14ac:dyDescent="0.35">
      <c r="A276" s="14">
        <v>41311</v>
      </c>
      <c r="B276">
        <v>32.875466000000003</v>
      </c>
      <c r="C276">
        <f t="shared" si="7"/>
        <v>1.095032485005548E-3</v>
      </c>
    </row>
    <row r="277" spans="1:3" x14ac:dyDescent="0.35">
      <c r="A277" s="14">
        <v>41312</v>
      </c>
      <c r="B277">
        <v>32.8215</v>
      </c>
      <c r="C277">
        <f t="shared" si="7"/>
        <v>-1.6428768457299868E-3</v>
      </c>
    </row>
    <row r="278" spans="1:3" x14ac:dyDescent="0.35">
      <c r="A278" s="14">
        <v>41313</v>
      </c>
      <c r="B278">
        <v>33.307209</v>
      </c>
      <c r="C278">
        <f t="shared" si="7"/>
        <v>1.4690071586388046E-2</v>
      </c>
    </row>
    <row r="279" spans="1:3" x14ac:dyDescent="0.35">
      <c r="A279" s="14">
        <v>41316</v>
      </c>
      <c r="B279">
        <v>33.217263000000003</v>
      </c>
      <c r="C279">
        <f t="shared" si="7"/>
        <v>-2.7041493786005579E-3</v>
      </c>
    </row>
    <row r="280" spans="1:3" x14ac:dyDescent="0.35">
      <c r="A280" s="14">
        <v>41317</v>
      </c>
      <c r="B280">
        <v>32.848483000000002</v>
      </c>
      <c r="C280">
        <f t="shared" si="7"/>
        <v>-1.1164146404419109E-2</v>
      </c>
    </row>
    <row r="281" spans="1:3" x14ac:dyDescent="0.35">
      <c r="A281" s="14">
        <v>41318</v>
      </c>
      <c r="B281">
        <v>32.488695</v>
      </c>
      <c r="C281">
        <f t="shared" si="7"/>
        <v>-1.1013381590707846E-2</v>
      </c>
    </row>
    <row r="282" spans="1:3" x14ac:dyDescent="0.35">
      <c r="A282" s="14">
        <v>41319</v>
      </c>
      <c r="B282">
        <v>32.902451999999997</v>
      </c>
      <c r="C282">
        <f t="shared" si="7"/>
        <v>1.2655001200228274E-2</v>
      </c>
    </row>
    <row r="283" spans="1:3" x14ac:dyDescent="0.35">
      <c r="A283" s="14">
        <v>41320</v>
      </c>
      <c r="B283">
        <v>32.902451999999997</v>
      </c>
      <c r="C283">
        <f t="shared" si="7"/>
        <v>0</v>
      </c>
    </row>
    <row r="284" spans="1:3" x14ac:dyDescent="0.35">
      <c r="A284" s="14">
        <v>41324</v>
      </c>
      <c r="B284">
        <v>33.226256999999997</v>
      </c>
      <c r="C284">
        <f t="shared" si="7"/>
        <v>9.7932529712039234E-3</v>
      </c>
    </row>
    <row r="285" spans="1:3" x14ac:dyDescent="0.35">
      <c r="A285" s="14">
        <v>41325</v>
      </c>
      <c r="B285">
        <v>33.001390000000001</v>
      </c>
      <c r="C285">
        <f t="shared" si="7"/>
        <v>-6.7907550492431901E-3</v>
      </c>
    </row>
    <row r="286" spans="1:3" x14ac:dyDescent="0.35">
      <c r="A286" s="14">
        <v>41326</v>
      </c>
      <c r="B286">
        <v>33.001390000000001</v>
      </c>
      <c r="C286">
        <f t="shared" si="7"/>
        <v>0</v>
      </c>
    </row>
    <row r="287" spans="1:3" x14ac:dyDescent="0.35">
      <c r="A287" s="14">
        <v>41327</v>
      </c>
      <c r="B287">
        <v>33.190280999999999</v>
      </c>
      <c r="C287">
        <f t="shared" si="7"/>
        <v>5.7074103100590049E-3</v>
      </c>
    </row>
    <row r="288" spans="1:3" x14ac:dyDescent="0.35">
      <c r="A288" s="14">
        <v>41330</v>
      </c>
      <c r="B288">
        <v>32.686579000000002</v>
      </c>
      <c r="C288">
        <f t="shared" si="7"/>
        <v>-1.5292526581615676E-2</v>
      </c>
    </row>
    <row r="289" spans="1:3" x14ac:dyDescent="0.35">
      <c r="A289" s="14">
        <v>41331</v>
      </c>
      <c r="B289">
        <v>32.731551000000003</v>
      </c>
      <c r="C289">
        <f t="shared" si="7"/>
        <v>1.3749095880454922E-3</v>
      </c>
    </row>
    <row r="290" spans="1:3" x14ac:dyDescent="0.35">
      <c r="A290" s="14">
        <v>41332</v>
      </c>
      <c r="B290">
        <v>33.370170999999999</v>
      </c>
      <c r="C290">
        <f t="shared" si="7"/>
        <v>1.9322942005336578E-2</v>
      </c>
    </row>
    <row r="291" spans="1:3" x14ac:dyDescent="0.35">
      <c r="A291" s="14">
        <v>41333</v>
      </c>
      <c r="B291">
        <v>33.253242999999998</v>
      </c>
      <c r="C291">
        <f t="shared" si="7"/>
        <v>-3.5101209330191873E-3</v>
      </c>
    </row>
    <row r="292" spans="1:3" x14ac:dyDescent="0.35">
      <c r="A292" s="14">
        <v>41334</v>
      </c>
      <c r="B292">
        <v>33.415146999999997</v>
      </c>
      <c r="C292">
        <f t="shared" si="7"/>
        <v>4.8570039949288766E-3</v>
      </c>
    </row>
    <row r="293" spans="1:3" x14ac:dyDescent="0.35">
      <c r="A293" s="14">
        <v>41337</v>
      </c>
      <c r="B293">
        <v>33.226256999999997</v>
      </c>
      <c r="C293">
        <f t="shared" si="7"/>
        <v>-5.6688633344918766E-3</v>
      </c>
    </row>
    <row r="294" spans="1:3" x14ac:dyDescent="0.35">
      <c r="A294" s="14">
        <v>41338</v>
      </c>
      <c r="B294">
        <v>33.792921</v>
      </c>
      <c r="C294">
        <f t="shared" si="7"/>
        <v>1.6910905843205842E-2</v>
      </c>
    </row>
    <row r="295" spans="1:3" x14ac:dyDescent="0.35">
      <c r="A295" s="14">
        <v>41339</v>
      </c>
      <c r="B295">
        <v>33.963818000000003</v>
      </c>
      <c r="C295">
        <f t="shared" si="7"/>
        <v>5.0444388237784682E-3</v>
      </c>
    </row>
    <row r="296" spans="1:3" x14ac:dyDescent="0.35">
      <c r="A296" s="14">
        <v>41340</v>
      </c>
      <c r="B296">
        <v>33.756940999999998</v>
      </c>
      <c r="C296">
        <f t="shared" si="7"/>
        <v>-6.1097260749239076E-3</v>
      </c>
    </row>
    <row r="297" spans="1:3" x14ac:dyDescent="0.35">
      <c r="A297" s="14">
        <v>41341</v>
      </c>
      <c r="B297">
        <v>33.640013000000003</v>
      </c>
      <c r="C297">
        <f t="shared" si="7"/>
        <v>-3.469833883450223E-3</v>
      </c>
    </row>
    <row r="298" spans="1:3" x14ac:dyDescent="0.35">
      <c r="A298" s="14">
        <v>41344</v>
      </c>
      <c r="B298">
        <v>33.747948000000001</v>
      </c>
      <c r="C298">
        <f t="shared" si="7"/>
        <v>3.203393920762538E-3</v>
      </c>
    </row>
    <row r="299" spans="1:3" x14ac:dyDescent="0.35">
      <c r="A299" s="14">
        <v>41345</v>
      </c>
      <c r="B299">
        <v>34.377575</v>
      </c>
      <c r="C299">
        <f t="shared" si="7"/>
        <v>1.8484846801954662E-2</v>
      </c>
    </row>
    <row r="300" spans="1:3" x14ac:dyDescent="0.35">
      <c r="A300" s="14">
        <v>41346</v>
      </c>
      <c r="B300">
        <v>34.620431000000004</v>
      </c>
      <c r="C300">
        <f t="shared" si="7"/>
        <v>7.0395368496552046E-3</v>
      </c>
    </row>
    <row r="301" spans="1:3" x14ac:dyDescent="0.35">
      <c r="A301" s="14">
        <v>41347</v>
      </c>
      <c r="B301">
        <v>34.611434000000003</v>
      </c>
      <c r="C301">
        <f t="shared" si="7"/>
        <v>-2.5990922101109203E-4</v>
      </c>
    </row>
    <row r="302" spans="1:3" x14ac:dyDescent="0.35">
      <c r="A302" s="14">
        <v>41348</v>
      </c>
      <c r="B302">
        <v>35.043177</v>
      </c>
      <c r="C302">
        <f t="shared" si="7"/>
        <v>1.2396839865589791E-2</v>
      </c>
    </row>
    <row r="303" spans="1:3" x14ac:dyDescent="0.35">
      <c r="A303" s="14">
        <v>41351</v>
      </c>
      <c r="B303">
        <v>34.971221999999997</v>
      </c>
      <c r="C303">
        <f t="shared" si="7"/>
        <v>-2.0554350636655932E-3</v>
      </c>
    </row>
    <row r="304" spans="1:3" x14ac:dyDescent="0.35">
      <c r="A304" s="14">
        <v>41352</v>
      </c>
      <c r="B304">
        <v>35.384974999999997</v>
      </c>
      <c r="C304">
        <f t="shared" si="7"/>
        <v>1.1761800310771758E-2</v>
      </c>
    </row>
    <row r="305" spans="1:3" x14ac:dyDescent="0.35">
      <c r="A305" s="14">
        <v>41353</v>
      </c>
      <c r="B305">
        <v>35.861691</v>
      </c>
      <c r="C305">
        <f t="shared" si="7"/>
        <v>1.3382327656888545E-2</v>
      </c>
    </row>
    <row r="306" spans="1:3" x14ac:dyDescent="0.35">
      <c r="A306" s="14">
        <v>41354</v>
      </c>
      <c r="B306">
        <v>35.717776999999998</v>
      </c>
      <c r="C306">
        <f t="shared" si="7"/>
        <v>-4.0211026412006468E-3</v>
      </c>
    </row>
    <row r="307" spans="1:3" x14ac:dyDescent="0.35">
      <c r="A307" s="14">
        <v>41355</v>
      </c>
      <c r="B307">
        <v>36.329413000000002</v>
      </c>
      <c r="C307">
        <f t="shared" si="7"/>
        <v>1.6979168627813887E-2</v>
      </c>
    </row>
    <row r="308" spans="1:3" x14ac:dyDescent="0.35">
      <c r="A308" s="14">
        <v>41358</v>
      </c>
      <c r="B308">
        <v>36.212482000000001</v>
      </c>
      <c r="C308">
        <f t="shared" si="7"/>
        <v>-3.2238226275255249E-3</v>
      </c>
    </row>
    <row r="309" spans="1:3" x14ac:dyDescent="0.35">
      <c r="A309" s="14">
        <v>41359</v>
      </c>
      <c r="B309">
        <v>36.590259000000003</v>
      </c>
      <c r="C309">
        <f t="shared" si="7"/>
        <v>1.0378191413379832E-2</v>
      </c>
    </row>
    <row r="310" spans="1:3" x14ac:dyDescent="0.35">
      <c r="A310" s="14">
        <v>41360</v>
      </c>
      <c r="B310">
        <v>36.680204000000003</v>
      </c>
      <c r="C310">
        <f t="shared" si="7"/>
        <v>2.455151543962177E-3</v>
      </c>
    </row>
    <row r="311" spans="1:3" x14ac:dyDescent="0.35">
      <c r="A311" s="14">
        <v>41361</v>
      </c>
      <c r="B311">
        <v>37.048985000000002</v>
      </c>
      <c r="C311">
        <f t="shared" si="7"/>
        <v>1.0003746968471727E-2</v>
      </c>
    </row>
    <row r="312" spans="1:3" x14ac:dyDescent="0.35">
      <c r="A312" s="14">
        <v>41365</v>
      </c>
      <c r="B312">
        <v>37.004013</v>
      </c>
      <c r="C312">
        <f t="shared" si="7"/>
        <v>-1.2145897328468326E-3</v>
      </c>
    </row>
    <row r="313" spans="1:3" x14ac:dyDescent="0.35">
      <c r="A313" s="14">
        <v>41366</v>
      </c>
      <c r="B313">
        <v>37.489725</v>
      </c>
      <c r="C313">
        <f t="shared" si="7"/>
        <v>1.3040529209124845E-2</v>
      </c>
    </row>
    <row r="314" spans="1:3" x14ac:dyDescent="0.35">
      <c r="A314" s="14">
        <v>41367</v>
      </c>
      <c r="B314">
        <v>37.253883000000002</v>
      </c>
      <c r="C314">
        <f t="shared" si="7"/>
        <v>-6.3107144279790587E-3</v>
      </c>
    </row>
    <row r="315" spans="1:3" x14ac:dyDescent="0.35">
      <c r="A315" s="14">
        <v>41368</v>
      </c>
      <c r="B315">
        <v>36.990828</v>
      </c>
      <c r="C315">
        <f t="shared" si="7"/>
        <v>-7.0861909814687587E-3</v>
      </c>
    </row>
    <row r="316" spans="1:3" x14ac:dyDescent="0.35">
      <c r="A316" s="14">
        <v>41369</v>
      </c>
      <c r="B316">
        <v>36.836626000000003</v>
      </c>
      <c r="C316">
        <f t="shared" si="7"/>
        <v>-4.1773680625782064E-3</v>
      </c>
    </row>
    <row r="317" spans="1:3" x14ac:dyDescent="0.35">
      <c r="A317" s="14">
        <v>41372</v>
      </c>
      <c r="B317">
        <v>36.945475000000002</v>
      </c>
      <c r="C317">
        <f t="shared" si="7"/>
        <v>2.950555148000068E-3</v>
      </c>
    </row>
    <row r="318" spans="1:3" x14ac:dyDescent="0.35">
      <c r="A318" s="14">
        <v>41373</v>
      </c>
      <c r="B318">
        <v>37.036185000000003</v>
      </c>
      <c r="C318">
        <f t="shared" si="7"/>
        <v>2.4522306057083491E-3</v>
      </c>
    </row>
    <row r="319" spans="1:3" x14ac:dyDescent="0.35">
      <c r="A319" s="14">
        <v>41374</v>
      </c>
      <c r="B319">
        <v>37.362732000000001</v>
      </c>
      <c r="C319">
        <f t="shared" si="7"/>
        <v>8.7783293121824202E-3</v>
      </c>
    </row>
    <row r="320" spans="1:3" x14ac:dyDescent="0.35">
      <c r="A320" s="14">
        <v>41375</v>
      </c>
      <c r="B320">
        <v>37.462510999999999</v>
      </c>
      <c r="C320">
        <f t="shared" si="7"/>
        <v>2.6669892443273325E-3</v>
      </c>
    </row>
    <row r="321" spans="1:3" x14ac:dyDescent="0.35">
      <c r="A321" s="14">
        <v>41376</v>
      </c>
      <c r="B321">
        <v>37.571359999999999</v>
      </c>
      <c r="C321">
        <f t="shared" si="7"/>
        <v>2.9013317560299934E-3</v>
      </c>
    </row>
    <row r="322" spans="1:3" x14ac:dyDescent="0.35">
      <c r="A322" s="14">
        <v>41379</v>
      </c>
      <c r="B322">
        <v>36.963616999999999</v>
      </c>
      <c r="C322">
        <f t="shared" si="7"/>
        <v>-1.6307953486360143E-2</v>
      </c>
    </row>
    <row r="323" spans="1:3" x14ac:dyDescent="0.35">
      <c r="A323" s="14">
        <v>41380</v>
      </c>
      <c r="B323">
        <v>37.244813999999998</v>
      </c>
      <c r="C323">
        <f t="shared" si="7"/>
        <v>7.5786091174805297E-3</v>
      </c>
    </row>
    <row r="324" spans="1:3" x14ac:dyDescent="0.35">
      <c r="A324" s="14">
        <v>41381</v>
      </c>
      <c r="B324">
        <v>37.018042999999999</v>
      </c>
      <c r="C324">
        <f t="shared" ref="C324:C387" si="8">LN(B324/B323)</f>
        <v>-6.1072712259379221E-3</v>
      </c>
    </row>
    <row r="325" spans="1:3" x14ac:dyDescent="0.35">
      <c r="A325" s="14">
        <v>41382</v>
      </c>
      <c r="B325">
        <v>36.782198999999999</v>
      </c>
      <c r="C325">
        <f t="shared" si="8"/>
        <v>-6.3914371137412758E-3</v>
      </c>
    </row>
    <row r="326" spans="1:3" x14ac:dyDescent="0.35">
      <c r="A326" s="14">
        <v>41383</v>
      </c>
      <c r="B326">
        <v>37.326450999999999</v>
      </c>
      <c r="C326">
        <f t="shared" si="8"/>
        <v>1.4688212101308541E-2</v>
      </c>
    </row>
    <row r="327" spans="1:3" x14ac:dyDescent="0.35">
      <c r="A327" s="14">
        <v>41386</v>
      </c>
      <c r="B327">
        <v>38.033974000000001</v>
      </c>
      <c r="C327">
        <f t="shared" si="8"/>
        <v>1.8777595512486953E-2</v>
      </c>
    </row>
    <row r="328" spans="1:3" x14ac:dyDescent="0.35">
      <c r="A328" s="14">
        <v>41387</v>
      </c>
      <c r="B328">
        <v>38.369593999999999</v>
      </c>
      <c r="C328">
        <f t="shared" si="8"/>
        <v>8.7855100886984287E-3</v>
      </c>
    </row>
    <row r="329" spans="1:3" x14ac:dyDescent="0.35">
      <c r="A329" s="14">
        <v>41388</v>
      </c>
      <c r="B329">
        <v>37.598574999999997</v>
      </c>
      <c r="C329">
        <f t="shared" si="8"/>
        <v>-2.0299172278168093E-2</v>
      </c>
    </row>
    <row r="330" spans="1:3" x14ac:dyDescent="0.35">
      <c r="A330" s="14">
        <v>41389</v>
      </c>
      <c r="B330">
        <v>36.482863999999999</v>
      </c>
      <c r="C330">
        <f t="shared" si="8"/>
        <v>-3.0123479845087623E-2</v>
      </c>
    </row>
    <row r="331" spans="1:3" x14ac:dyDescent="0.35">
      <c r="A331" s="14">
        <v>41390</v>
      </c>
      <c r="B331">
        <v>36.537286999999999</v>
      </c>
      <c r="C331">
        <f t="shared" si="8"/>
        <v>1.4906298968684103E-3</v>
      </c>
    </row>
    <row r="332" spans="1:3" x14ac:dyDescent="0.35">
      <c r="A332" s="14">
        <v>41393</v>
      </c>
      <c r="B332">
        <v>36.201667</v>
      </c>
      <c r="C332">
        <f t="shared" si="8"/>
        <v>-9.228133298050202E-3</v>
      </c>
    </row>
    <row r="333" spans="1:3" x14ac:dyDescent="0.35">
      <c r="A333" s="14">
        <v>41394</v>
      </c>
      <c r="B333">
        <v>36.029322999999998</v>
      </c>
      <c r="C333">
        <f t="shared" si="8"/>
        <v>-4.772032809064671E-3</v>
      </c>
    </row>
    <row r="334" spans="1:3" x14ac:dyDescent="0.35">
      <c r="A334" s="14">
        <v>41395</v>
      </c>
      <c r="B334">
        <v>36.029322999999998</v>
      </c>
      <c r="C334">
        <f t="shared" si="8"/>
        <v>0</v>
      </c>
    </row>
    <row r="335" spans="1:3" x14ac:dyDescent="0.35">
      <c r="A335" s="14">
        <v>41396</v>
      </c>
      <c r="B335">
        <v>36.292374000000002</v>
      </c>
      <c r="C335">
        <f t="shared" si="8"/>
        <v>7.2745018695654917E-3</v>
      </c>
    </row>
    <row r="336" spans="1:3" x14ac:dyDescent="0.35">
      <c r="A336" s="14">
        <v>41397</v>
      </c>
      <c r="B336">
        <v>36.464722000000002</v>
      </c>
      <c r="C336">
        <f t="shared" si="8"/>
        <v>4.7376361026081693E-3</v>
      </c>
    </row>
    <row r="337" spans="1:3" x14ac:dyDescent="0.35">
      <c r="A337" s="14">
        <v>41400</v>
      </c>
      <c r="B337">
        <v>36.301447000000003</v>
      </c>
      <c r="C337">
        <f t="shared" si="8"/>
        <v>-4.4876699230557053E-3</v>
      </c>
    </row>
    <row r="338" spans="1:3" x14ac:dyDescent="0.35">
      <c r="A338" s="14">
        <v>41401</v>
      </c>
      <c r="B338">
        <v>36.301447000000003</v>
      </c>
      <c r="C338">
        <f t="shared" si="8"/>
        <v>0</v>
      </c>
    </row>
    <row r="339" spans="1:3" x14ac:dyDescent="0.35">
      <c r="A339" s="14">
        <v>41402</v>
      </c>
      <c r="B339">
        <v>35.993039000000003</v>
      </c>
      <c r="C339">
        <f t="shared" si="8"/>
        <v>-8.5320440869504442E-3</v>
      </c>
    </row>
    <row r="340" spans="1:3" x14ac:dyDescent="0.35">
      <c r="A340" s="14">
        <v>41403</v>
      </c>
      <c r="B340">
        <v>36.219808999999998</v>
      </c>
      <c r="C340">
        <f t="shared" si="8"/>
        <v>6.2806204633819125E-3</v>
      </c>
    </row>
    <row r="341" spans="1:3" x14ac:dyDescent="0.35">
      <c r="A341" s="14">
        <v>41404</v>
      </c>
      <c r="B341">
        <v>36.727777000000003</v>
      </c>
      <c r="C341">
        <f t="shared" si="8"/>
        <v>1.3927156154830048E-2</v>
      </c>
    </row>
    <row r="342" spans="1:3" x14ac:dyDescent="0.35">
      <c r="A342" s="14">
        <v>41407</v>
      </c>
      <c r="B342">
        <v>37.135961000000002</v>
      </c>
      <c r="C342">
        <f t="shared" si="8"/>
        <v>1.1052464071106743E-2</v>
      </c>
    </row>
    <row r="343" spans="1:3" x14ac:dyDescent="0.35">
      <c r="A343" s="14">
        <v>41408</v>
      </c>
      <c r="B343">
        <v>38.287956000000001</v>
      </c>
      <c r="C343">
        <f t="shared" si="8"/>
        <v>3.0549582642586053E-2</v>
      </c>
    </row>
    <row r="344" spans="1:3" x14ac:dyDescent="0.35">
      <c r="A344" s="14">
        <v>41409</v>
      </c>
      <c r="B344">
        <v>40.220042999999997</v>
      </c>
      <c r="C344">
        <f t="shared" si="8"/>
        <v>4.9230071483541228E-2</v>
      </c>
    </row>
    <row r="345" spans="1:3" x14ac:dyDescent="0.35">
      <c r="A345" s="14">
        <v>41410</v>
      </c>
      <c r="B345">
        <v>38.795923999999999</v>
      </c>
      <c r="C345">
        <f t="shared" si="8"/>
        <v>-3.6050263899239446E-2</v>
      </c>
    </row>
    <row r="346" spans="1:3" x14ac:dyDescent="0.35">
      <c r="A346" s="14">
        <v>41411</v>
      </c>
      <c r="B346">
        <v>39.276676999999999</v>
      </c>
      <c r="C346">
        <f t="shared" si="8"/>
        <v>1.2315692583462871E-2</v>
      </c>
    </row>
    <row r="347" spans="1:3" x14ac:dyDescent="0.35">
      <c r="A347" s="14">
        <v>41414</v>
      </c>
      <c r="B347">
        <v>39.693933999999999</v>
      </c>
      <c r="C347">
        <f t="shared" si="8"/>
        <v>1.0567497900879259E-2</v>
      </c>
    </row>
    <row r="348" spans="1:3" x14ac:dyDescent="0.35">
      <c r="A348" s="14">
        <v>41415</v>
      </c>
      <c r="B348">
        <v>39.966061000000003</v>
      </c>
      <c r="C348">
        <f t="shared" si="8"/>
        <v>6.8322389064073823E-3</v>
      </c>
    </row>
    <row r="349" spans="1:3" x14ac:dyDescent="0.35">
      <c r="A349" s="14">
        <v>41416</v>
      </c>
      <c r="B349">
        <v>42.088634999999996</v>
      </c>
      <c r="C349">
        <f t="shared" si="8"/>
        <v>5.1747132795254981E-2</v>
      </c>
    </row>
    <row r="350" spans="1:3" x14ac:dyDescent="0.35">
      <c r="A350" s="14">
        <v>41417</v>
      </c>
      <c r="B350">
        <v>42.632883</v>
      </c>
      <c r="C350">
        <f t="shared" si="8"/>
        <v>1.2848105170561919E-2</v>
      </c>
    </row>
    <row r="351" spans="1:3" x14ac:dyDescent="0.35">
      <c r="A351" s="14">
        <v>41418</v>
      </c>
      <c r="B351">
        <v>42.995716999999999</v>
      </c>
      <c r="C351">
        <f t="shared" si="8"/>
        <v>8.4746491604244818E-3</v>
      </c>
    </row>
    <row r="352" spans="1:3" x14ac:dyDescent="0.35">
      <c r="A352" s="14">
        <v>41422</v>
      </c>
      <c r="B352">
        <v>43.249699</v>
      </c>
      <c r="C352">
        <f t="shared" si="8"/>
        <v>5.889767734571374E-3</v>
      </c>
    </row>
    <row r="353" spans="1:3" x14ac:dyDescent="0.35">
      <c r="A353" s="14">
        <v>41423</v>
      </c>
      <c r="B353">
        <v>42.369827999999998</v>
      </c>
      <c r="C353">
        <f t="shared" si="8"/>
        <v>-2.055376866191461E-2</v>
      </c>
    </row>
    <row r="354" spans="1:3" x14ac:dyDescent="0.35">
      <c r="A354" s="14">
        <v>41424</v>
      </c>
      <c r="B354">
        <v>42.651024999999997</v>
      </c>
      <c r="C354">
        <f t="shared" si="8"/>
        <v>6.6148013200428837E-3</v>
      </c>
    </row>
    <row r="355" spans="1:3" x14ac:dyDescent="0.35">
      <c r="A355" s="14">
        <v>41425</v>
      </c>
      <c r="B355">
        <v>41.734870000000001</v>
      </c>
      <c r="C355">
        <f t="shared" si="8"/>
        <v>-2.1714316067955788E-2</v>
      </c>
    </row>
    <row r="356" spans="1:3" x14ac:dyDescent="0.35">
      <c r="A356" s="14">
        <v>41428</v>
      </c>
      <c r="B356">
        <v>43.168061999999999</v>
      </c>
      <c r="C356">
        <f t="shared" si="8"/>
        <v>3.3763925867116518E-2</v>
      </c>
    </row>
    <row r="357" spans="1:3" x14ac:dyDescent="0.35">
      <c r="A357" s="14">
        <v>41429</v>
      </c>
      <c r="B357">
        <v>42.478681000000002</v>
      </c>
      <c r="C357">
        <f t="shared" si="8"/>
        <v>-1.6098589727600279E-2</v>
      </c>
    </row>
    <row r="358" spans="1:3" x14ac:dyDescent="0.35">
      <c r="A358" s="14">
        <v>41430</v>
      </c>
      <c r="B358">
        <v>41.880003000000002</v>
      </c>
      <c r="C358">
        <f t="shared" si="8"/>
        <v>-1.4193868910215665E-2</v>
      </c>
    </row>
    <row r="359" spans="1:3" x14ac:dyDescent="0.35">
      <c r="A359" s="14">
        <v>41431</v>
      </c>
      <c r="B359">
        <v>42.632883</v>
      </c>
      <c r="C359">
        <f t="shared" si="8"/>
        <v>1.7817399285530944E-2</v>
      </c>
    </row>
    <row r="360" spans="1:3" x14ac:dyDescent="0.35">
      <c r="A360" s="14">
        <v>41432</v>
      </c>
      <c r="B360">
        <v>43.086424000000001</v>
      </c>
      <c r="C360">
        <f t="shared" si="8"/>
        <v>1.0582102170262233E-2</v>
      </c>
    </row>
    <row r="361" spans="1:3" x14ac:dyDescent="0.35">
      <c r="A361" s="14">
        <v>41435</v>
      </c>
      <c r="B361">
        <v>42.914079999999998</v>
      </c>
      <c r="C361">
        <f t="shared" si="8"/>
        <v>-4.0079818767095538E-3</v>
      </c>
    </row>
    <row r="362" spans="1:3" x14ac:dyDescent="0.35">
      <c r="A362" s="14">
        <v>41436</v>
      </c>
      <c r="B362">
        <v>42.895938000000001</v>
      </c>
      <c r="C362">
        <f t="shared" si="8"/>
        <v>-4.2284107830640913E-4</v>
      </c>
    </row>
    <row r="363" spans="1:3" x14ac:dyDescent="0.35">
      <c r="A363" s="14">
        <v>41437</v>
      </c>
      <c r="B363">
        <v>42.242837000000002</v>
      </c>
      <c r="C363">
        <f t="shared" si="8"/>
        <v>-1.5342335167973776E-2</v>
      </c>
    </row>
    <row r="364" spans="1:3" x14ac:dyDescent="0.35">
      <c r="A364" s="14">
        <v>41438</v>
      </c>
      <c r="B364">
        <v>42.787084999999998</v>
      </c>
      <c r="C364">
        <f t="shared" si="8"/>
        <v>1.2801503746530515E-2</v>
      </c>
    </row>
    <row r="365" spans="1:3" x14ac:dyDescent="0.35">
      <c r="A365" s="14">
        <v>41439</v>
      </c>
      <c r="B365">
        <v>42.451466000000003</v>
      </c>
      <c r="C365">
        <f t="shared" si="8"/>
        <v>-7.874857807098767E-3</v>
      </c>
    </row>
    <row r="366" spans="1:3" x14ac:dyDescent="0.35">
      <c r="A366" s="14">
        <v>41442</v>
      </c>
      <c r="B366">
        <v>42.124915999999999</v>
      </c>
      <c r="C366">
        <f t="shared" si="8"/>
        <v>-7.722052302550987E-3</v>
      </c>
    </row>
    <row r="367" spans="1:3" x14ac:dyDescent="0.35">
      <c r="A367" s="14">
        <v>41443</v>
      </c>
      <c r="B367">
        <v>42.496819000000002</v>
      </c>
      <c r="C367">
        <f t="shared" si="8"/>
        <v>8.7898314651110015E-3</v>
      </c>
    </row>
    <row r="368" spans="1:3" x14ac:dyDescent="0.35">
      <c r="A368" s="14">
        <v>41444</v>
      </c>
      <c r="B368">
        <v>41.771154000000003</v>
      </c>
      <c r="C368">
        <f t="shared" si="8"/>
        <v>-1.7223220459074536E-2</v>
      </c>
    </row>
    <row r="369" spans="1:3" x14ac:dyDescent="0.35">
      <c r="A369" s="14">
        <v>41445</v>
      </c>
      <c r="B369">
        <v>40.437745</v>
      </c>
      <c r="C369">
        <f t="shared" si="8"/>
        <v>-3.2442374635914928E-2</v>
      </c>
    </row>
    <row r="370" spans="1:3" x14ac:dyDescent="0.35">
      <c r="A370" s="14">
        <v>41446</v>
      </c>
      <c r="B370">
        <v>41.480888</v>
      </c>
      <c r="C370">
        <f t="shared" si="8"/>
        <v>2.5469160064228547E-2</v>
      </c>
    </row>
    <row r="371" spans="1:3" x14ac:dyDescent="0.35">
      <c r="A371" s="14">
        <v>41449</v>
      </c>
      <c r="B371">
        <v>41.245047999999997</v>
      </c>
      <c r="C371">
        <f t="shared" si="8"/>
        <v>-5.7017339501605167E-3</v>
      </c>
    </row>
    <row r="372" spans="1:3" x14ac:dyDescent="0.35">
      <c r="A372" s="14">
        <v>41450</v>
      </c>
      <c r="B372">
        <v>40.981993000000003</v>
      </c>
      <c r="C372">
        <f t="shared" si="8"/>
        <v>-6.3982819815147328E-3</v>
      </c>
    </row>
    <row r="373" spans="1:3" x14ac:dyDescent="0.35">
      <c r="A373" s="14">
        <v>41451</v>
      </c>
      <c r="B373">
        <v>42.15213</v>
      </c>
      <c r="C373">
        <f t="shared" si="8"/>
        <v>2.8152441870973207E-2</v>
      </c>
    </row>
    <row r="374" spans="1:3" x14ac:dyDescent="0.35">
      <c r="A374" s="14">
        <v>41452</v>
      </c>
      <c r="B374">
        <v>41.997923999999998</v>
      </c>
      <c r="C374">
        <f t="shared" si="8"/>
        <v>-3.6650284885961977E-3</v>
      </c>
    </row>
    <row r="375" spans="1:3" x14ac:dyDescent="0.35">
      <c r="A375" s="14">
        <v>41453</v>
      </c>
      <c r="B375">
        <v>40.537520999999998</v>
      </c>
      <c r="C375">
        <f t="shared" si="8"/>
        <v>-3.5392198818152511E-2</v>
      </c>
    </row>
    <row r="376" spans="1:3" x14ac:dyDescent="0.35">
      <c r="A376" s="14">
        <v>41456</v>
      </c>
      <c r="B376">
        <v>40.655442999999998</v>
      </c>
      <c r="C376">
        <f t="shared" si="8"/>
        <v>2.9047364969664231E-3</v>
      </c>
    </row>
    <row r="377" spans="1:3" x14ac:dyDescent="0.35">
      <c r="A377" s="14">
        <v>41457</v>
      </c>
      <c r="B377">
        <v>40.216616999999999</v>
      </c>
      <c r="C377">
        <f t="shared" si="8"/>
        <v>-1.085245774415973E-2</v>
      </c>
    </row>
    <row r="378" spans="1:3" x14ac:dyDescent="0.35">
      <c r="A378" s="14">
        <v>41458</v>
      </c>
      <c r="B378">
        <v>39.604087</v>
      </c>
      <c r="C378">
        <f t="shared" si="8"/>
        <v>-1.534794841930304E-2</v>
      </c>
    </row>
    <row r="379" spans="1:3" x14ac:dyDescent="0.35">
      <c r="A379" s="14">
        <v>41460</v>
      </c>
      <c r="B379">
        <v>40.390318000000001</v>
      </c>
      <c r="C379">
        <f t="shared" si="8"/>
        <v>1.9657782774618698E-2</v>
      </c>
    </row>
    <row r="380" spans="1:3" x14ac:dyDescent="0.35">
      <c r="A380" s="14">
        <v>41463</v>
      </c>
      <c r="B380">
        <v>40.198332000000001</v>
      </c>
      <c r="C380">
        <f t="shared" si="8"/>
        <v>-4.7646005534543708E-3</v>
      </c>
    </row>
    <row r="381" spans="1:3" x14ac:dyDescent="0.35">
      <c r="A381" s="14">
        <v>41464</v>
      </c>
      <c r="B381">
        <v>40.719437999999997</v>
      </c>
      <c r="C381">
        <f t="shared" si="8"/>
        <v>1.2880068348492609E-2</v>
      </c>
    </row>
    <row r="382" spans="1:3" x14ac:dyDescent="0.35">
      <c r="A382" s="14">
        <v>41465</v>
      </c>
      <c r="B382">
        <v>41.011989</v>
      </c>
      <c r="C382">
        <f t="shared" si="8"/>
        <v>7.1588680183122836E-3</v>
      </c>
    </row>
    <row r="383" spans="1:3" x14ac:dyDescent="0.35">
      <c r="A383" s="14">
        <v>41466</v>
      </c>
      <c r="B383">
        <v>42.081626999999997</v>
      </c>
      <c r="C383">
        <f t="shared" si="8"/>
        <v>2.574679353704545E-2</v>
      </c>
    </row>
    <row r="384" spans="1:3" x14ac:dyDescent="0.35">
      <c r="A384" s="14">
        <v>41467</v>
      </c>
      <c r="B384">
        <v>41.880499999999998</v>
      </c>
      <c r="C384">
        <f t="shared" si="8"/>
        <v>-4.7909073266344197E-3</v>
      </c>
    </row>
    <row r="385" spans="1:3" x14ac:dyDescent="0.35">
      <c r="A385" s="14">
        <v>41470</v>
      </c>
      <c r="B385">
        <v>41.286254999999997</v>
      </c>
      <c r="C385">
        <f t="shared" si="8"/>
        <v>-1.4290688946870186E-2</v>
      </c>
    </row>
    <row r="386" spans="1:3" x14ac:dyDescent="0.35">
      <c r="A386" s="14">
        <v>41471</v>
      </c>
      <c r="B386">
        <v>41.130839000000002</v>
      </c>
      <c r="C386">
        <f t="shared" si="8"/>
        <v>-3.7714550871711075E-3</v>
      </c>
    </row>
    <row r="387" spans="1:3" x14ac:dyDescent="0.35">
      <c r="A387" s="14">
        <v>41472</v>
      </c>
      <c r="B387">
        <v>40.692008999999999</v>
      </c>
      <c r="C387">
        <f t="shared" si="8"/>
        <v>-1.0726446664824972E-2</v>
      </c>
    </row>
    <row r="388" spans="1:3" x14ac:dyDescent="0.35">
      <c r="A388" s="14">
        <v>41473</v>
      </c>
      <c r="B388">
        <v>40.180047000000002</v>
      </c>
      <c r="C388">
        <f t="shared" ref="C388:C451" si="9">LN(B388/B387)</f>
        <v>-1.2661204982881027E-2</v>
      </c>
    </row>
    <row r="389" spans="1:3" x14ac:dyDescent="0.35">
      <c r="A389" s="14">
        <v>41474</v>
      </c>
      <c r="B389">
        <v>40.399458000000003</v>
      </c>
      <c r="C389">
        <f t="shared" si="9"/>
        <v>5.4458399132356183E-3</v>
      </c>
    </row>
    <row r="390" spans="1:3" x14ac:dyDescent="0.35">
      <c r="A390" s="14">
        <v>41477</v>
      </c>
      <c r="B390">
        <v>41.139978999999997</v>
      </c>
      <c r="C390">
        <f t="shared" si="9"/>
        <v>1.8164004737038886E-2</v>
      </c>
    </row>
    <row r="391" spans="1:3" x14ac:dyDescent="0.35">
      <c r="A391" s="14">
        <v>41478</v>
      </c>
      <c r="B391">
        <v>41.313679999999998</v>
      </c>
      <c r="C391">
        <f t="shared" si="9"/>
        <v>4.2133062150915392E-3</v>
      </c>
    </row>
    <row r="392" spans="1:3" x14ac:dyDescent="0.35">
      <c r="A392" s="14">
        <v>41479</v>
      </c>
      <c r="B392">
        <v>40.765149000000001</v>
      </c>
      <c r="C392">
        <f t="shared" si="9"/>
        <v>-1.3366154783179748E-2</v>
      </c>
    </row>
    <row r="393" spans="1:3" x14ac:dyDescent="0.35">
      <c r="A393" s="14">
        <v>41480</v>
      </c>
      <c r="B393">
        <v>40.161762000000003</v>
      </c>
      <c r="C393">
        <f t="shared" si="9"/>
        <v>-1.491217628146985E-2</v>
      </c>
    </row>
    <row r="394" spans="1:3" x14ac:dyDescent="0.35">
      <c r="A394" s="14">
        <v>41481</v>
      </c>
      <c r="B394">
        <v>40.426887999999998</v>
      </c>
      <c r="C394">
        <f t="shared" si="9"/>
        <v>6.5797592219933344E-3</v>
      </c>
    </row>
    <row r="395" spans="1:3" x14ac:dyDescent="0.35">
      <c r="A395" s="14">
        <v>41484</v>
      </c>
      <c r="B395">
        <v>40.006343000000001</v>
      </c>
      <c r="C395">
        <f t="shared" si="9"/>
        <v>-1.0457091602751293E-2</v>
      </c>
    </row>
    <row r="396" spans="1:3" x14ac:dyDescent="0.35">
      <c r="A396" s="14">
        <v>41485</v>
      </c>
      <c r="B396">
        <v>39.613230999999999</v>
      </c>
      <c r="C396">
        <f t="shared" si="9"/>
        <v>-9.8748379245740467E-3</v>
      </c>
    </row>
    <row r="397" spans="1:3" x14ac:dyDescent="0.35">
      <c r="A397" s="14">
        <v>41486</v>
      </c>
      <c r="B397">
        <v>39.530951000000002</v>
      </c>
      <c r="C397">
        <f t="shared" si="9"/>
        <v>-2.0792439207500263E-3</v>
      </c>
    </row>
    <row r="398" spans="1:3" x14ac:dyDescent="0.35">
      <c r="A398" s="14">
        <v>41487</v>
      </c>
      <c r="B398">
        <v>40.216616999999999</v>
      </c>
      <c r="C398">
        <f t="shared" si="9"/>
        <v>1.7196333728035699E-2</v>
      </c>
    </row>
    <row r="399" spans="1:3" x14ac:dyDescent="0.35">
      <c r="A399" s="14">
        <v>41488</v>
      </c>
      <c r="B399">
        <v>40.079481999999999</v>
      </c>
      <c r="C399">
        <f t="shared" si="9"/>
        <v>-3.4157358835665281E-3</v>
      </c>
    </row>
    <row r="400" spans="1:3" x14ac:dyDescent="0.35">
      <c r="A400" s="14">
        <v>41491</v>
      </c>
      <c r="B400">
        <v>39.878352</v>
      </c>
      <c r="C400">
        <f t="shared" si="9"/>
        <v>-5.0309122735321503E-3</v>
      </c>
    </row>
    <row r="401" spans="1:3" x14ac:dyDescent="0.35">
      <c r="A401" s="14">
        <v>41492</v>
      </c>
      <c r="B401">
        <v>40.353748000000003</v>
      </c>
      <c r="C401">
        <f t="shared" si="9"/>
        <v>1.1850657371021771E-2</v>
      </c>
    </row>
    <row r="402" spans="1:3" x14ac:dyDescent="0.35">
      <c r="A402" s="14">
        <v>41493</v>
      </c>
      <c r="B402">
        <v>39.988061000000002</v>
      </c>
      <c r="C402">
        <f t="shared" si="9"/>
        <v>-9.10334307747661E-3</v>
      </c>
    </row>
    <row r="403" spans="1:3" x14ac:dyDescent="0.35">
      <c r="A403" s="14">
        <v>41494</v>
      </c>
      <c r="B403">
        <v>40.225757999999999</v>
      </c>
      <c r="C403">
        <f t="shared" si="9"/>
        <v>5.9266021419787556E-3</v>
      </c>
    </row>
    <row r="404" spans="1:3" x14ac:dyDescent="0.35">
      <c r="A404" s="14">
        <v>41495</v>
      </c>
      <c r="B404">
        <v>39.942348000000003</v>
      </c>
      <c r="C404">
        <f t="shared" si="9"/>
        <v>-7.0704222614017629E-3</v>
      </c>
    </row>
    <row r="405" spans="1:3" x14ac:dyDescent="0.35">
      <c r="A405" s="14">
        <v>41498</v>
      </c>
      <c r="B405">
        <v>39.412101</v>
      </c>
      <c r="C405">
        <f t="shared" si="9"/>
        <v>-1.3364213313773039E-2</v>
      </c>
    </row>
    <row r="406" spans="1:3" x14ac:dyDescent="0.35">
      <c r="A406" s="14">
        <v>41499</v>
      </c>
      <c r="B406">
        <v>39.613230999999999</v>
      </c>
      <c r="C406">
        <f t="shared" si="9"/>
        <v>5.0902774894638391E-3</v>
      </c>
    </row>
    <row r="407" spans="1:3" x14ac:dyDescent="0.35">
      <c r="A407" s="14">
        <v>41500</v>
      </c>
      <c r="B407">
        <v>39.247540999999998</v>
      </c>
      <c r="C407">
        <f t="shared" si="9"/>
        <v>-9.2743860333606033E-3</v>
      </c>
    </row>
    <row r="408" spans="1:3" x14ac:dyDescent="0.35">
      <c r="A408" s="14">
        <v>41501</v>
      </c>
      <c r="B408">
        <v>38.379029000000003</v>
      </c>
      <c r="C408">
        <f t="shared" si="9"/>
        <v>-2.2377601960029345E-2</v>
      </c>
    </row>
    <row r="409" spans="1:3" x14ac:dyDescent="0.35">
      <c r="A409" s="14">
        <v>41502</v>
      </c>
      <c r="B409">
        <v>38.104762999999998</v>
      </c>
      <c r="C409">
        <f t="shared" si="9"/>
        <v>-7.1719031817605756E-3</v>
      </c>
    </row>
    <row r="410" spans="1:3" x14ac:dyDescent="0.35">
      <c r="A410" s="14">
        <v>41505</v>
      </c>
      <c r="B410">
        <v>38.351604000000002</v>
      </c>
      <c r="C410">
        <f t="shared" si="9"/>
        <v>6.4570647894372215E-3</v>
      </c>
    </row>
    <row r="411" spans="1:3" x14ac:dyDescent="0.35">
      <c r="A411" s="14">
        <v>41506</v>
      </c>
      <c r="B411">
        <v>38.004198000000002</v>
      </c>
      <c r="C411">
        <f t="shared" si="9"/>
        <v>-9.0997249231344786E-3</v>
      </c>
    </row>
    <row r="412" spans="1:3" x14ac:dyDescent="0.35">
      <c r="A412" s="14">
        <v>41507</v>
      </c>
      <c r="B412">
        <v>37.775643000000002</v>
      </c>
      <c r="C412">
        <f t="shared" si="9"/>
        <v>-6.0320974550537145E-3</v>
      </c>
    </row>
    <row r="413" spans="1:3" x14ac:dyDescent="0.35">
      <c r="A413" s="14">
        <v>41508</v>
      </c>
      <c r="B413">
        <v>38.086478999999997</v>
      </c>
      <c r="C413">
        <f t="shared" si="9"/>
        <v>8.1948074036369643E-3</v>
      </c>
    </row>
    <row r="414" spans="1:3" x14ac:dyDescent="0.35">
      <c r="A414" s="14">
        <v>41509</v>
      </c>
      <c r="B414">
        <v>38.616728999999999</v>
      </c>
      <c r="C414">
        <f t="shared" si="9"/>
        <v>1.3826239107797641E-2</v>
      </c>
    </row>
    <row r="415" spans="1:3" x14ac:dyDescent="0.35">
      <c r="A415" s="14">
        <v>41512</v>
      </c>
      <c r="B415">
        <v>38.781286000000001</v>
      </c>
      <c r="C415">
        <f t="shared" si="9"/>
        <v>4.2522343228829059E-3</v>
      </c>
    </row>
    <row r="416" spans="1:3" x14ac:dyDescent="0.35">
      <c r="A416" s="14">
        <v>41513</v>
      </c>
      <c r="B416">
        <v>38.095618999999999</v>
      </c>
      <c r="C416">
        <f t="shared" si="9"/>
        <v>-1.7838522043575007E-2</v>
      </c>
    </row>
    <row r="417" spans="1:3" x14ac:dyDescent="0.35">
      <c r="A417" s="14">
        <v>41514</v>
      </c>
      <c r="B417">
        <v>38.42474</v>
      </c>
      <c r="C417">
        <f t="shared" si="9"/>
        <v>8.6022343291433552E-3</v>
      </c>
    </row>
    <row r="418" spans="1:3" x14ac:dyDescent="0.35">
      <c r="A418" s="14">
        <v>41515</v>
      </c>
      <c r="B418">
        <v>38.205328000000002</v>
      </c>
      <c r="C418">
        <f t="shared" si="9"/>
        <v>-5.7265406472746284E-3</v>
      </c>
    </row>
    <row r="419" spans="1:3" x14ac:dyDescent="0.35">
      <c r="A419" s="14">
        <v>41516</v>
      </c>
      <c r="B419">
        <v>38.113903999999998</v>
      </c>
      <c r="C419">
        <f t="shared" si="9"/>
        <v>-2.3958323828846399E-3</v>
      </c>
    </row>
    <row r="420" spans="1:3" x14ac:dyDescent="0.35">
      <c r="A420" s="14">
        <v>41520</v>
      </c>
      <c r="B420">
        <v>38.141333000000003</v>
      </c>
      <c r="C420">
        <f t="shared" si="9"/>
        <v>7.1939980156282449E-4</v>
      </c>
    </row>
    <row r="421" spans="1:3" x14ac:dyDescent="0.35">
      <c r="A421" s="14">
        <v>41521</v>
      </c>
      <c r="B421">
        <v>38.388173000000002</v>
      </c>
      <c r="C421">
        <f t="shared" si="9"/>
        <v>6.4508676168134752E-3</v>
      </c>
    </row>
    <row r="422" spans="1:3" x14ac:dyDescent="0.35">
      <c r="A422" s="14">
        <v>41522</v>
      </c>
      <c r="B422">
        <v>38.141333000000003</v>
      </c>
      <c r="C422">
        <f t="shared" si="9"/>
        <v>-6.4508676168135715E-3</v>
      </c>
    </row>
    <row r="423" spans="1:3" x14ac:dyDescent="0.35">
      <c r="A423" s="14">
        <v>41523</v>
      </c>
      <c r="B423">
        <v>38.296748999999998</v>
      </c>
      <c r="C423">
        <f t="shared" si="9"/>
        <v>4.0664603322850693E-3</v>
      </c>
    </row>
    <row r="424" spans="1:3" x14ac:dyDescent="0.35">
      <c r="A424" s="14">
        <v>41526</v>
      </c>
      <c r="B424">
        <v>38.671579999999999</v>
      </c>
      <c r="C424">
        <f t="shared" si="9"/>
        <v>9.7399532538459694E-3</v>
      </c>
    </row>
    <row r="425" spans="1:3" x14ac:dyDescent="0.35">
      <c r="A425" s="14">
        <v>41527</v>
      </c>
      <c r="B425">
        <v>38.872709999999998</v>
      </c>
      <c r="C425">
        <f t="shared" si="9"/>
        <v>5.1874986807207112E-3</v>
      </c>
    </row>
    <row r="426" spans="1:3" x14ac:dyDescent="0.35">
      <c r="A426" s="14">
        <v>41528</v>
      </c>
      <c r="B426">
        <v>39.549232000000003</v>
      </c>
      <c r="C426">
        <f t="shared" si="9"/>
        <v>1.7253813555557978E-2</v>
      </c>
    </row>
    <row r="427" spans="1:3" x14ac:dyDescent="0.35">
      <c r="A427" s="14">
        <v>41529</v>
      </c>
      <c r="B427">
        <v>39.933207000000003</v>
      </c>
      <c r="C427">
        <f t="shared" si="9"/>
        <v>9.6619578347513675E-3</v>
      </c>
    </row>
    <row r="428" spans="1:3" x14ac:dyDescent="0.35">
      <c r="A428" s="14">
        <v>41530</v>
      </c>
      <c r="B428">
        <v>39.823501</v>
      </c>
      <c r="C428">
        <f t="shared" si="9"/>
        <v>-2.7510179880750655E-3</v>
      </c>
    </row>
    <row r="429" spans="1:3" x14ac:dyDescent="0.35">
      <c r="A429" s="14">
        <v>41533</v>
      </c>
      <c r="B429">
        <v>41.267969999999998</v>
      </c>
      <c r="C429">
        <f t="shared" si="9"/>
        <v>3.5629438868204799E-2</v>
      </c>
    </row>
    <row r="430" spans="1:3" x14ac:dyDescent="0.35">
      <c r="A430" s="14">
        <v>41534</v>
      </c>
      <c r="B430">
        <v>41.505668999999997</v>
      </c>
      <c r="C430">
        <f t="shared" si="9"/>
        <v>5.7433660346767551E-3</v>
      </c>
    </row>
    <row r="431" spans="1:3" x14ac:dyDescent="0.35">
      <c r="A431" s="14">
        <v>41535</v>
      </c>
      <c r="B431">
        <v>42.529597000000003</v>
      </c>
      <c r="C431">
        <f t="shared" si="9"/>
        <v>2.4370213239379386E-2</v>
      </c>
    </row>
    <row r="432" spans="1:3" x14ac:dyDescent="0.35">
      <c r="A432" s="14">
        <v>41536</v>
      </c>
      <c r="B432">
        <v>43.452959</v>
      </c>
      <c r="C432">
        <f t="shared" si="9"/>
        <v>2.147871710202711E-2</v>
      </c>
    </row>
    <row r="433" spans="1:3" x14ac:dyDescent="0.35">
      <c r="A433" s="14">
        <v>41537</v>
      </c>
      <c r="B433">
        <v>42.767293000000002</v>
      </c>
      <c r="C433">
        <f t="shared" si="9"/>
        <v>-1.5905322449767268E-2</v>
      </c>
    </row>
    <row r="434" spans="1:3" x14ac:dyDescent="0.35">
      <c r="A434" s="14">
        <v>41540</v>
      </c>
      <c r="B434">
        <v>42.557022000000003</v>
      </c>
      <c r="C434">
        <f t="shared" si="9"/>
        <v>-4.9287574279338383E-3</v>
      </c>
    </row>
    <row r="435" spans="1:3" x14ac:dyDescent="0.35">
      <c r="A435" s="14">
        <v>41541</v>
      </c>
      <c r="B435">
        <v>42.803863</v>
      </c>
      <c r="C435">
        <f t="shared" si="9"/>
        <v>5.7834847434412402E-3</v>
      </c>
    </row>
    <row r="436" spans="1:3" x14ac:dyDescent="0.35">
      <c r="A436" s="14">
        <v>41542</v>
      </c>
      <c r="B436">
        <v>42.611877</v>
      </c>
      <c r="C436">
        <f t="shared" si="9"/>
        <v>-4.4953382902350016E-3</v>
      </c>
    </row>
    <row r="437" spans="1:3" x14ac:dyDescent="0.35">
      <c r="A437" s="14">
        <v>41543</v>
      </c>
      <c r="B437">
        <v>42.904428000000003</v>
      </c>
      <c r="C437">
        <f t="shared" si="9"/>
        <v>6.8420201567594378E-3</v>
      </c>
    </row>
    <row r="438" spans="1:3" x14ac:dyDescent="0.35">
      <c r="A438" s="14">
        <v>41544</v>
      </c>
      <c r="B438">
        <v>42.237045999999999</v>
      </c>
      <c r="C438">
        <f t="shared" si="9"/>
        <v>-1.5677334150293779E-2</v>
      </c>
    </row>
    <row r="439" spans="1:3" x14ac:dyDescent="0.35">
      <c r="A439" s="14">
        <v>41547</v>
      </c>
      <c r="B439">
        <v>42.310181999999998</v>
      </c>
      <c r="C439">
        <f t="shared" si="9"/>
        <v>1.7300630658655114E-3</v>
      </c>
    </row>
    <row r="440" spans="1:3" x14ac:dyDescent="0.35">
      <c r="A440" s="14">
        <v>41548</v>
      </c>
      <c r="B440">
        <v>43.187837999999999</v>
      </c>
      <c r="C440">
        <f t="shared" si="9"/>
        <v>2.0531161529628514E-2</v>
      </c>
    </row>
    <row r="441" spans="1:3" x14ac:dyDescent="0.35">
      <c r="A441" s="14">
        <v>41549</v>
      </c>
      <c r="B441">
        <v>43.224679000000002</v>
      </c>
      <c r="C441">
        <f t="shared" si="9"/>
        <v>8.5267744792416145E-4</v>
      </c>
    </row>
    <row r="442" spans="1:3" x14ac:dyDescent="0.35">
      <c r="A442" s="14">
        <v>41550</v>
      </c>
      <c r="B442">
        <v>42.883893</v>
      </c>
      <c r="C442">
        <f t="shared" si="9"/>
        <v>-7.9153043960150313E-3</v>
      </c>
    </row>
    <row r="443" spans="1:3" x14ac:dyDescent="0.35">
      <c r="A443" s="14">
        <v>41551</v>
      </c>
      <c r="B443">
        <v>43.768096</v>
      </c>
      <c r="C443">
        <f t="shared" si="9"/>
        <v>2.040884925460125E-2</v>
      </c>
    </row>
    <row r="444" spans="1:3" x14ac:dyDescent="0.35">
      <c r="A444" s="14">
        <v>41554</v>
      </c>
      <c r="B444">
        <v>43.307572999999998</v>
      </c>
      <c r="C444">
        <f t="shared" si="9"/>
        <v>-1.0577634352601215E-2</v>
      </c>
    </row>
    <row r="445" spans="1:3" x14ac:dyDescent="0.35">
      <c r="A445" s="14">
        <v>41555</v>
      </c>
      <c r="B445">
        <v>42.920732000000001</v>
      </c>
      <c r="C445">
        <f t="shared" si="9"/>
        <v>-8.9725431867282435E-3</v>
      </c>
    </row>
    <row r="446" spans="1:3" x14ac:dyDescent="0.35">
      <c r="A446" s="14">
        <v>41556</v>
      </c>
      <c r="B446">
        <v>42.745735000000003</v>
      </c>
      <c r="C446">
        <f t="shared" si="9"/>
        <v>-4.0855482791522487E-3</v>
      </c>
    </row>
    <row r="447" spans="1:3" x14ac:dyDescent="0.35">
      <c r="A447" s="14">
        <v>41557</v>
      </c>
      <c r="B447">
        <v>44.062829999999998</v>
      </c>
      <c r="C447">
        <f t="shared" si="9"/>
        <v>3.0347145582212933E-2</v>
      </c>
    </row>
    <row r="448" spans="1:3" x14ac:dyDescent="0.35">
      <c r="A448" s="14">
        <v>41558</v>
      </c>
      <c r="B448">
        <v>43.915463000000003</v>
      </c>
      <c r="C448">
        <f t="shared" si="9"/>
        <v>-3.350079498027003E-3</v>
      </c>
    </row>
    <row r="449" spans="1:3" x14ac:dyDescent="0.35">
      <c r="A449" s="14">
        <v>41561</v>
      </c>
      <c r="B449">
        <v>43.906250999999997</v>
      </c>
      <c r="C449">
        <f t="shared" si="9"/>
        <v>-2.097886641973615E-4</v>
      </c>
    </row>
    <row r="450" spans="1:3" x14ac:dyDescent="0.35">
      <c r="A450" s="14">
        <v>41562</v>
      </c>
      <c r="B450">
        <v>43.648358999999999</v>
      </c>
      <c r="C450">
        <f t="shared" si="9"/>
        <v>-5.8910146667180523E-3</v>
      </c>
    </row>
    <row r="451" spans="1:3" x14ac:dyDescent="0.35">
      <c r="A451" s="14">
        <v>41563</v>
      </c>
      <c r="B451">
        <v>44.947032999999998</v>
      </c>
      <c r="C451">
        <f t="shared" si="9"/>
        <v>2.9319064987808473E-2</v>
      </c>
    </row>
    <row r="452" spans="1:3" x14ac:dyDescent="0.35">
      <c r="A452" s="14">
        <v>41564</v>
      </c>
      <c r="B452">
        <v>45.748342000000001</v>
      </c>
      <c r="C452">
        <f t="shared" ref="C452:C515" si="10">LN(B452/B451)</f>
        <v>1.7670798562660722E-2</v>
      </c>
    </row>
    <row r="453" spans="1:3" x14ac:dyDescent="0.35">
      <c r="A453" s="14">
        <v>41565</v>
      </c>
      <c r="B453">
        <v>45.794396999999996</v>
      </c>
      <c r="C453">
        <f t="shared" si="10"/>
        <v>1.0061967642375222E-3</v>
      </c>
    </row>
    <row r="454" spans="1:3" x14ac:dyDescent="0.35">
      <c r="A454" s="14">
        <v>41568</v>
      </c>
      <c r="B454">
        <v>45.379925999999998</v>
      </c>
      <c r="C454">
        <f t="shared" si="10"/>
        <v>-9.0918987158488274E-3</v>
      </c>
    </row>
    <row r="455" spans="1:3" x14ac:dyDescent="0.35">
      <c r="A455" s="14">
        <v>41569</v>
      </c>
      <c r="B455">
        <v>45.803606000000002</v>
      </c>
      <c r="C455">
        <f t="shared" si="10"/>
        <v>9.2929729692040747E-3</v>
      </c>
    </row>
    <row r="456" spans="1:3" x14ac:dyDescent="0.35">
      <c r="A456" s="14">
        <v>41570</v>
      </c>
      <c r="B456">
        <v>45.094400999999998</v>
      </c>
      <c r="C456">
        <f t="shared" si="10"/>
        <v>-1.5604729184890052E-2</v>
      </c>
    </row>
    <row r="457" spans="1:3" x14ac:dyDescent="0.35">
      <c r="A457" s="14">
        <v>41571</v>
      </c>
      <c r="B457">
        <v>45.472028999999999</v>
      </c>
      <c r="C457">
        <f t="shared" si="10"/>
        <v>8.339297209214452E-3</v>
      </c>
    </row>
    <row r="458" spans="1:3" x14ac:dyDescent="0.35">
      <c r="A458" s="14">
        <v>41572</v>
      </c>
      <c r="B458">
        <v>44.919403000000003</v>
      </c>
      <c r="C458">
        <f t="shared" si="10"/>
        <v>-1.2227550181518781E-2</v>
      </c>
    </row>
    <row r="459" spans="1:3" x14ac:dyDescent="0.35">
      <c r="A459" s="14">
        <v>41575</v>
      </c>
      <c r="B459">
        <v>47.912801999999999</v>
      </c>
      <c r="C459">
        <f t="shared" si="10"/>
        <v>6.4512894355534922E-2</v>
      </c>
    </row>
    <row r="460" spans="1:3" x14ac:dyDescent="0.35">
      <c r="A460" s="14">
        <v>41576</v>
      </c>
      <c r="B460">
        <v>49.110160999999998</v>
      </c>
      <c r="C460">
        <f t="shared" si="10"/>
        <v>2.46832245568883E-2</v>
      </c>
    </row>
    <row r="461" spans="1:3" x14ac:dyDescent="0.35">
      <c r="A461" s="14">
        <v>41577</v>
      </c>
      <c r="B461">
        <v>48.935163000000003</v>
      </c>
      <c r="C461">
        <f t="shared" si="10"/>
        <v>-3.5697405790396804E-3</v>
      </c>
    </row>
    <row r="462" spans="1:3" x14ac:dyDescent="0.35">
      <c r="A462" s="14">
        <v>41578</v>
      </c>
      <c r="B462">
        <v>48.373325000000001</v>
      </c>
      <c r="C462">
        <f t="shared" si="10"/>
        <v>-1.1547692393975533E-2</v>
      </c>
    </row>
    <row r="463" spans="1:3" x14ac:dyDescent="0.35">
      <c r="A463" s="14">
        <v>41579</v>
      </c>
      <c r="B463">
        <v>48.336481999999997</v>
      </c>
      <c r="C463">
        <f t="shared" si="10"/>
        <v>-7.619289692594722E-4</v>
      </c>
    </row>
    <row r="464" spans="1:3" x14ac:dyDescent="0.35">
      <c r="A464" s="14">
        <v>41582</v>
      </c>
      <c r="B464">
        <v>48.852269</v>
      </c>
      <c r="C464">
        <f t="shared" si="10"/>
        <v>1.0614229263040283E-2</v>
      </c>
    </row>
    <row r="465" spans="1:3" x14ac:dyDescent="0.35">
      <c r="A465" s="14">
        <v>41583</v>
      </c>
      <c r="B465">
        <v>48.373325000000001</v>
      </c>
      <c r="C465">
        <f t="shared" si="10"/>
        <v>-9.85230029378081E-3</v>
      </c>
    </row>
    <row r="466" spans="1:3" x14ac:dyDescent="0.35">
      <c r="A466" s="14">
        <v>41584</v>
      </c>
      <c r="B466">
        <v>47.931223000000003</v>
      </c>
      <c r="C466">
        <f t="shared" si="10"/>
        <v>-9.1813962034240585E-3</v>
      </c>
    </row>
    <row r="467" spans="1:3" x14ac:dyDescent="0.35">
      <c r="A467" s="14">
        <v>41585</v>
      </c>
      <c r="B467">
        <v>47.249648000000001</v>
      </c>
      <c r="C467">
        <f t="shared" si="10"/>
        <v>-1.4321925047501446E-2</v>
      </c>
    </row>
    <row r="468" spans="1:3" x14ac:dyDescent="0.35">
      <c r="A468" s="14">
        <v>41586</v>
      </c>
      <c r="B468">
        <v>48.216745000000003</v>
      </c>
      <c r="C468">
        <f t="shared" si="10"/>
        <v>2.0261163187292527E-2</v>
      </c>
    </row>
    <row r="469" spans="1:3" x14ac:dyDescent="0.35">
      <c r="A469" s="14">
        <v>41589</v>
      </c>
      <c r="B469">
        <v>48.428589000000002</v>
      </c>
      <c r="C469">
        <f t="shared" si="10"/>
        <v>4.3839537930844951E-3</v>
      </c>
    </row>
    <row r="470" spans="1:3" x14ac:dyDescent="0.35">
      <c r="A470" s="14">
        <v>41590</v>
      </c>
      <c r="B470">
        <v>48.391745999999998</v>
      </c>
      <c r="C470">
        <f t="shared" si="10"/>
        <v>-7.6105916754636189E-4</v>
      </c>
    </row>
    <row r="471" spans="1:3" x14ac:dyDescent="0.35">
      <c r="A471" s="14">
        <v>41591</v>
      </c>
      <c r="B471">
        <v>47.765434999999997</v>
      </c>
      <c r="C471">
        <f t="shared" si="10"/>
        <v>-1.3027001222101917E-2</v>
      </c>
    </row>
    <row r="472" spans="1:3" x14ac:dyDescent="0.35">
      <c r="A472" s="14">
        <v>41592</v>
      </c>
      <c r="B472">
        <v>48.575955999999998</v>
      </c>
      <c r="C472">
        <f t="shared" si="10"/>
        <v>1.6826415208371616E-2</v>
      </c>
    </row>
    <row r="473" spans="1:3" x14ac:dyDescent="0.35">
      <c r="A473" s="14">
        <v>41593</v>
      </c>
      <c r="B473">
        <v>48.281218000000003</v>
      </c>
      <c r="C473">
        <f t="shared" si="10"/>
        <v>-6.0860522269248702E-3</v>
      </c>
    </row>
    <row r="474" spans="1:3" x14ac:dyDescent="0.35">
      <c r="A474" s="14">
        <v>41596</v>
      </c>
      <c r="B474">
        <v>47.765434999999997</v>
      </c>
      <c r="C474">
        <f t="shared" si="10"/>
        <v>-1.074036298144683E-2</v>
      </c>
    </row>
    <row r="475" spans="1:3" x14ac:dyDescent="0.35">
      <c r="A475" s="14">
        <v>41597</v>
      </c>
      <c r="B475">
        <v>47.875959000000002</v>
      </c>
      <c r="C475">
        <f t="shared" si="10"/>
        <v>2.3112178644969731E-3</v>
      </c>
    </row>
    <row r="476" spans="1:3" x14ac:dyDescent="0.35">
      <c r="A476" s="14">
        <v>41598</v>
      </c>
      <c r="B476">
        <v>47.700961999999997</v>
      </c>
      <c r="C476">
        <f t="shared" si="10"/>
        <v>-3.6619132259638094E-3</v>
      </c>
    </row>
    <row r="477" spans="1:3" x14ac:dyDescent="0.35">
      <c r="A477" s="14">
        <v>41599</v>
      </c>
      <c r="B477">
        <v>48.216745000000003</v>
      </c>
      <c r="C477">
        <f t="shared" si="10"/>
        <v>1.0754801958030491E-2</v>
      </c>
    </row>
    <row r="478" spans="1:3" x14ac:dyDescent="0.35">
      <c r="A478" s="14">
        <v>41600</v>
      </c>
      <c r="B478">
        <v>49.193055000000001</v>
      </c>
      <c r="C478">
        <f t="shared" si="10"/>
        <v>2.0046087634028143E-2</v>
      </c>
    </row>
    <row r="479" spans="1:3" x14ac:dyDescent="0.35">
      <c r="A479" s="14">
        <v>41603</v>
      </c>
      <c r="B479">
        <v>48.677267999999998</v>
      </c>
      <c r="C479">
        <f t="shared" si="10"/>
        <v>-1.0540310063941034E-2</v>
      </c>
    </row>
    <row r="480" spans="1:3" x14ac:dyDescent="0.35">
      <c r="A480" s="14">
        <v>41604</v>
      </c>
      <c r="B480">
        <v>47.783856</v>
      </c>
      <c r="C480">
        <f t="shared" si="10"/>
        <v>-1.8524303069492709E-2</v>
      </c>
    </row>
    <row r="481" spans="1:3" x14ac:dyDescent="0.35">
      <c r="A481" s="14">
        <v>41605</v>
      </c>
      <c r="B481">
        <v>47.590434000000002</v>
      </c>
      <c r="C481">
        <f t="shared" si="10"/>
        <v>-4.0560672100699571E-3</v>
      </c>
    </row>
    <row r="482" spans="1:3" x14ac:dyDescent="0.35">
      <c r="A482" s="14">
        <v>41607</v>
      </c>
      <c r="B482">
        <v>47.323332999999998</v>
      </c>
      <c r="C482">
        <f t="shared" si="10"/>
        <v>-5.6283026907384031E-3</v>
      </c>
    </row>
    <row r="483" spans="1:3" x14ac:dyDescent="0.35">
      <c r="A483" s="14">
        <v>41610</v>
      </c>
      <c r="B483">
        <v>47.415436</v>
      </c>
      <c r="C483">
        <f t="shared" si="10"/>
        <v>1.9443577320810077E-3</v>
      </c>
    </row>
    <row r="484" spans="1:3" x14ac:dyDescent="0.35">
      <c r="A484" s="14">
        <v>41611</v>
      </c>
      <c r="B484">
        <v>46.936492000000001</v>
      </c>
      <c r="C484">
        <f t="shared" si="10"/>
        <v>-1.0152375768135971E-2</v>
      </c>
    </row>
    <row r="485" spans="1:3" x14ac:dyDescent="0.35">
      <c r="A485" s="14">
        <v>41612</v>
      </c>
      <c r="B485">
        <v>47.047020000000003</v>
      </c>
      <c r="C485">
        <f t="shared" si="10"/>
        <v>2.3520732222837774E-3</v>
      </c>
    </row>
    <row r="486" spans="1:3" x14ac:dyDescent="0.35">
      <c r="A486" s="14">
        <v>41613</v>
      </c>
      <c r="B486">
        <v>46.789124999999999</v>
      </c>
      <c r="C486">
        <f t="shared" si="10"/>
        <v>-5.4967230236393902E-3</v>
      </c>
    </row>
    <row r="487" spans="1:3" x14ac:dyDescent="0.35">
      <c r="A487" s="14">
        <v>41614</v>
      </c>
      <c r="B487">
        <v>46.678600000000003</v>
      </c>
      <c r="C487">
        <f t="shared" si="10"/>
        <v>-2.3649885886368989E-3</v>
      </c>
    </row>
    <row r="488" spans="1:3" x14ac:dyDescent="0.35">
      <c r="A488" s="14">
        <v>41617</v>
      </c>
      <c r="B488">
        <v>47.166753999999997</v>
      </c>
      <c r="C488">
        <f t="shared" si="10"/>
        <v>1.0403464465990678E-2</v>
      </c>
    </row>
    <row r="489" spans="1:3" x14ac:dyDescent="0.35">
      <c r="A489" s="14">
        <v>41618</v>
      </c>
      <c r="B489">
        <v>47.185175000000001</v>
      </c>
      <c r="C489">
        <f t="shared" si="10"/>
        <v>3.9047426860889628E-4</v>
      </c>
    </row>
    <row r="490" spans="1:3" x14ac:dyDescent="0.35">
      <c r="A490" s="14">
        <v>41619</v>
      </c>
      <c r="B490">
        <v>46.650970000000001</v>
      </c>
      <c r="C490">
        <f t="shared" si="10"/>
        <v>-1.1386034054597569E-2</v>
      </c>
    </row>
    <row r="491" spans="1:3" x14ac:dyDescent="0.35">
      <c r="A491" s="14">
        <v>41620</v>
      </c>
      <c r="B491">
        <v>46.558863000000002</v>
      </c>
      <c r="C491">
        <f t="shared" si="10"/>
        <v>-1.9763371956717435E-3</v>
      </c>
    </row>
    <row r="492" spans="1:3" x14ac:dyDescent="0.35">
      <c r="A492" s="14">
        <v>41621</v>
      </c>
      <c r="B492">
        <v>46.724651999999999</v>
      </c>
      <c r="C492">
        <f t="shared" si="10"/>
        <v>3.5545224589112914E-3</v>
      </c>
    </row>
    <row r="493" spans="1:3" x14ac:dyDescent="0.35">
      <c r="A493" s="14">
        <v>41624</v>
      </c>
      <c r="B493">
        <v>46.862810000000003</v>
      </c>
      <c r="C493">
        <f t="shared" si="10"/>
        <v>2.9524916566847294E-3</v>
      </c>
    </row>
    <row r="494" spans="1:3" x14ac:dyDescent="0.35">
      <c r="A494" s="14">
        <v>41625</v>
      </c>
      <c r="B494">
        <v>47.065438</v>
      </c>
      <c r="C494">
        <f t="shared" si="10"/>
        <v>4.3145340969212324E-3</v>
      </c>
    </row>
    <row r="495" spans="1:3" x14ac:dyDescent="0.35">
      <c r="A495" s="14">
        <v>41626</v>
      </c>
      <c r="B495">
        <v>48.437798000000001</v>
      </c>
      <c r="C495">
        <f t="shared" si="10"/>
        <v>2.8741528118273973E-2</v>
      </c>
    </row>
    <row r="496" spans="1:3" x14ac:dyDescent="0.35">
      <c r="A496" s="14">
        <v>41627</v>
      </c>
      <c r="B496">
        <v>49.589105000000004</v>
      </c>
      <c r="C496">
        <f t="shared" si="10"/>
        <v>2.3490692991923263E-2</v>
      </c>
    </row>
    <row r="497" spans="1:3" x14ac:dyDescent="0.35">
      <c r="A497" s="14">
        <v>41628</v>
      </c>
      <c r="B497">
        <v>49.156211999999996</v>
      </c>
      <c r="C497">
        <f t="shared" si="10"/>
        <v>-8.7679251315128087E-3</v>
      </c>
    </row>
    <row r="498" spans="1:3" x14ac:dyDescent="0.35">
      <c r="A498" s="14">
        <v>41631</v>
      </c>
      <c r="B498">
        <v>49.119373000000003</v>
      </c>
      <c r="C498">
        <f t="shared" si="10"/>
        <v>-7.4970811367806964E-4</v>
      </c>
    </row>
    <row r="499" spans="1:3" x14ac:dyDescent="0.35">
      <c r="A499" s="14">
        <v>41632</v>
      </c>
      <c r="B499">
        <v>48.999636000000002</v>
      </c>
      <c r="C499">
        <f t="shared" si="10"/>
        <v>-2.4406495878315907E-3</v>
      </c>
    </row>
    <row r="500" spans="1:3" x14ac:dyDescent="0.35">
      <c r="A500" s="14">
        <v>41634</v>
      </c>
      <c r="B500">
        <v>49.368051999999999</v>
      </c>
      <c r="C500">
        <f t="shared" si="10"/>
        <v>7.4906248204924565E-3</v>
      </c>
    </row>
    <row r="501" spans="1:3" x14ac:dyDescent="0.35">
      <c r="A501" s="14">
        <v>41635</v>
      </c>
      <c r="B501">
        <v>48.953584999999997</v>
      </c>
      <c r="C501">
        <f t="shared" si="10"/>
        <v>-8.4308900393933548E-3</v>
      </c>
    </row>
    <row r="502" spans="1:3" x14ac:dyDescent="0.35">
      <c r="A502" s="14">
        <v>41638</v>
      </c>
      <c r="B502">
        <v>49.202264</v>
      </c>
      <c r="C502">
        <f t="shared" si="10"/>
        <v>5.0670344070041654E-3</v>
      </c>
    </row>
    <row r="503" spans="1:3" x14ac:dyDescent="0.35">
      <c r="A503" s="14">
        <v>41639</v>
      </c>
      <c r="B503">
        <v>49.285722999999997</v>
      </c>
      <c r="C503">
        <f t="shared" si="10"/>
        <v>1.6948060879156586E-3</v>
      </c>
    </row>
    <row r="504" spans="1:3" x14ac:dyDescent="0.35">
      <c r="A504" s="14">
        <v>41641</v>
      </c>
      <c r="B504">
        <v>48.469701999999998</v>
      </c>
      <c r="C504">
        <f t="shared" si="10"/>
        <v>-1.669554308210594E-2</v>
      </c>
    </row>
    <row r="505" spans="1:3" x14ac:dyDescent="0.35">
      <c r="A505" s="14">
        <v>41642</v>
      </c>
      <c r="B505">
        <v>49.007531</v>
      </c>
      <c r="C505">
        <f t="shared" si="10"/>
        <v>1.1035078472964697E-2</v>
      </c>
    </row>
    <row r="506" spans="1:3" x14ac:dyDescent="0.35">
      <c r="A506" s="14">
        <v>41645</v>
      </c>
      <c r="B506">
        <v>48.812800000000003</v>
      </c>
      <c r="C506">
        <f t="shared" si="10"/>
        <v>-3.9814066307558779E-3</v>
      </c>
    </row>
    <row r="507" spans="1:3" x14ac:dyDescent="0.35">
      <c r="A507" s="14">
        <v>41646</v>
      </c>
      <c r="B507">
        <v>48.738619</v>
      </c>
      <c r="C507">
        <f t="shared" si="10"/>
        <v>-1.5208597693177309E-3</v>
      </c>
    </row>
    <row r="508" spans="1:3" x14ac:dyDescent="0.35">
      <c r="A508" s="14">
        <v>41647</v>
      </c>
      <c r="B508">
        <v>49.536088999999997</v>
      </c>
      <c r="C508">
        <f t="shared" si="10"/>
        <v>1.6229760860364373E-2</v>
      </c>
    </row>
    <row r="509" spans="1:3" x14ac:dyDescent="0.35">
      <c r="A509" s="14">
        <v>41648</v>
      </c>
      <c r="B509">
        <v>51.029034000000003</v>
      </c>
      <c r="C509">
        <f t="shared" si="10"/>
        <v>2.9693290216777989E-2</v>
      </c>
    </row>
    <row r="510" spans="1:3" x14ac:dyDescent="0.35">
      <c r="A510" s="14">
        <v>41649</v>
      </c>
      <c r="B510">
        <v>52.095424999999999</v>
      </c>
      <c r="C510">
        <f t="shared" si="10"/>
        <v>2.0682368147886251E-2</v>
      </c>
    </row>
    <row r="511" spans="1:3" x14ac:dyDescent="0.35">
      <c r="A511" s="14">
        <v>41652</v>
      </c>
      <c r="B511">
        <v>51.390678999999999</v>
      </c>
      <c r="C511">
        <f t="shared" si="10"/>
        <v>-1.362031939929397E-2</v>
      </c>
    </row>
    <row r="512" spans="1:3" x14ac:dyDescent="0.35">
      <c r="A512" s="14">
        <v>41653</v>
      </c>
      <c r="B512">
        <v>51.631777999999997</v>
      </c>
      <c r="C512">
        <f t="shared" si="10"/>
        <v>4.6805220370916287E-3</v>
      </c>
    </row>
    <row r="513" spans="1:3" x14ac:dyDescent="0.35">
      <c r="A513" s="14">
        <v>41654</v>
      </c>
      <c r="B513">
        <v>50.537568999999998</v>
      </c>
      <c r="C513">
        <f t="shared" si="10"/>
        <v>-2.1420335352499011E-2</v>
      </c>
    </row>
    <row r="514" spans="1:3" x14ac:dyDescent="0.35">
      <c r="A514" s="14">
        <v>41655</v>
      </c>
      <c r="B514">
        <v>50.815756999999998</v>
      </c>
      <c r="C514">
        <f t="shared" si="10"/>
        <v>5.4894833660612376E-3</v>
      </c>
    </row>
    <row r="515" spans="1:3" x14ac:dyDescent="0.35">
      <c r="A515" s="14">
        <v>41656</v>
      </c>
      <c r="B515">
        <v>50.407749000000003</v>
      </c>
      <c r="C515">
        <f t="shared" si="10"/>
        <v>-8.0615703957954924E-3</v>
      </c>
    </row>
    <row r="516" spans="1:3" x14ac:dyDescent="0.35">
      <c r="A516" s="14">
        <v>41660</v>
      </c>
      <c r="B516">
        <v>50.621026000000001</v>
      </c>
      <c r="C516">
        <f t="shared" ref="C516:C579" si="11">LN(B516/B515)</f>
        <v>4.2221103210785841E-3</v>
      </c>
    </row>
    <row r="517" spans="1:3" x14ac:dyDescent="0.35">
      <c r="A517" s="14">
        <v>41661</v>
      </c>
      <c r="B517">
        <v>50.825032</v>
      </c>
      <c r="C517">
        <f t="shared" si="11"/>
        <v>4.0219655455420757E-3</v>
      </c>
    </row>
    <row r="518" spans="1:3" x14ac:dyDescent="0.35">
      <c r="A518" s="14">
        <v>41662</v>
      </c>
      <c r="B518">
        <v>50.027557999999999</v>
      </c>
      <c r="C518">
        <f t="shared" si="11"/>
        <v>-1.5814975530363692E-2</v>
      </c>
    </row>
    <row r="519" spans="1:3" x14ac:dyDescent="0.35">
      <c r="A519" s="14">
        <v>41663</v>
      </c>
      <c r="B519">
        <v>47.236398000000001</v>
      </c>
      <c r="C519">
        <f t="shared" si="11"/>
        <v>-5.7409274114771883E-2</v>
      </c>
    </row>
    <row r="520" spans="1:3" x14ac:dyDescent="0.35">
      <c r="A520" s="14">
        <v>41666</v>
      </c>
      <c r="B520">
        <v>46.105100999999998</v>
      </c>
      <c r="C520">
        <f t="shared" si="11"/>
        <v>-2.4241144840010147E-2</v>
      </c>
    </row>
    <row r="521" spans="1:3" x14ac:dyDescent="0.35">
      <c r="A521" s="14">
        <v>41667</v>
      </c>
      <c r="B521">
        <v>47.356948000000003</v>
      </c>
      <c r="C521">
        <f t="shared" si="11"/>
        <v>2.6789951291193156E-2</v>
      </c>
    </row>
    <row r="522" spans="1:3" x14ac:dyDescent="0.35">
      <c r="A522" s="14">
        <v>41668</v>
      </c>
      <c r="B522">
        <v>46.568748999999997</v>
      </c>
      <c r="C522">
        <f t="shared" si="11"/>
        <v>-1.6783852085398641E-2</v>
      </c>
    </row>
    <row r="523" spans="1:3" x14ac:dyDescent="0.35">
      <c r="A523" s="14">
        <v>41669</v>
      </c>
      <c r="B523">
        <v>46.819119000000001</v>
      </c>
      <c r="C523">
        <f t="shared" si="11"/>
        <v>5.3619512944742247E-3</v>
      </c>
    </row>
    <row r="524" spans="1:3" x14ac:dyDescent="0.35">
      <c r="A524" s="14">
        <v>41670</v>
      </c>
      <c r="B524">
        <v>46.336925000000001</v>
      </c>
      <c r="C524">
        <f t="shared" si="11"/>
        <v>-1.0352485696916949E-2</v>
      </c>
    </row>
    <row r="525" spans="1:3" x14ac:dyDescent="0.35">
      <c r="A525" s="14">
        <v>41673</v>
      </c>
      <c r="B525">
        <v>45.103620999999997</v>
      </c>
      <c r="C525">
        <f t="shared" si="11"/>
        <v>-2.6976627909789101E-2</v>
      </c>
    </row>
    <row r="526" spans="1:3" x14ac:dyDescent="0.35">
      <c r="A526" s="14">
        <v>41674</v>
      </c>
      <c r="B526">
        <v>45.381808999999997</v>
      </c>
      <c r="C526">
        <f t="shared" si="11"/>
        <v>6.1488103990680653E-3</v>
      </c>
    </row>
    <row r="527" spans="1:3" x14ac:dyDescent="0.35">
      <c r="A527" s="14">
        <v>41675</v>
      </c>
      <c r="B527">
        <v>45.010893000000003</v>
      </c>
      <c r="C527">
        <f t="shared" si="11"/>
        <v>-8.2068147895307218E-3</v>
      </c>
    </row>
    <row r="528" spans="1:3" x14ac:dyDescent="0.35">
      <c r="A528" s="14">
        <v>41676</v>
      </c>
      <c r="B528">
        <v>45.418900999999998</v>
      </c>
      <c r="C528">
        <f t="shared" si="11"/>
        <v>9.0238128518409389E-3</v>
      </c>
    </row>
    <row r="529" spans="1:3" x14ac:dyDescent="0.35">
      <c r="A529" s="14">
        <v>41677</v>
      </c>
      <c r="B529">
        <v>46.670752</v>
      </c>
      <c r="C529">
        <f t="shared" si="11"/>
        <v>2.7189332971266078E-2</v>
      </c>
    </row>
    <row r="530" spans="1:3" x14ac:dyDescent="0.35">
      <c r="A530" s="14">
        <v>41680</v>
      </c>
      <c r="B530">
        <v>48.330607000000001</v>
      </c>
      <c r="C530">
        <f t="shared" si="11"/>
        <v>3.4947372298299084E-2</v>
      </c>
    </row>
    <row r="531" spans="1:3" x14ac:dyDescent="0.35">
      <c r="A531" s="14">
        <v>41681</v>
      </c>
      <c r="B531">
        <v>48.794254000000002</v>
      </c>
      <c r="C531">
        <f t="shared" si="11"/>
        <v>9.5475147598850958E-3</v>
      </c>
    </row>
    <row r="532" spans="1:3" x14ac:dyDescent="0.35">
      <c r="A532" s="14">
        <v>41682</v>
      </c>
      <c r="B532">
        <v>49.007531</v>
      </c>
      <c r="C532">
        <f t="shared" si="11"/>
        <v>4.3614201536143022E-3</v>
      </c>
    </row>
    <row r="533" spans="1:3" x14ac:dyDescent="0.35">
      <c r="A533" s="14">
        <v>41683</v>
      </c>
      <c r="B533">
        <v>49.601002999999999</v>
      </c>
      <c r="C533">
        <f t="shared" si="11"/>
        <v>1.20370751221343E-2</v>
      </c>
    </row>
    <row r="534" spans="1:3" x14ac:dyDescent="0.35">
      <c r="A534" s="14">
        <v>41684</v>
      </c>
      <c r="B534">
        <v>50.417020000000001</v>
      </c>
      <c r="C534">
        <f t="shared" si="11"/>
        <v>1.6317761182128267E-2</v>
      </c>
    </row>
    <row r="535" spans="1:3" x14ac:dyDescent="0.35">
      <c r="A535" s="14">
        <v>41688</v>
      </c>
      <c r="B535">
        <v>50.658118999999999</v>
      </c>
      <c r="C535">
        <f t="shared" si="11"/>
        <v>4.7706975159403286E-3</v>
      </c>
    </row>
    <row r="536" spans="1:3" x14ac:dyDescent="0.35">
      <c r="A536" s="14">
        <v>41689</v>
      </c>
      <c r="B536">
        <v>49.573182000000003</v>
      </c>
      <c r="C536">
        <f t="shared" si="11"/>
        <v>-2.1649511974781498E-2</v>
      </c>
    </row>
    <row r="537" spans="1:3" x14ac:dyDescent="0.35">
      <c r="A537" s="14">
        <v>41690</v>
      </c>
      <c r="B537">
        <v>49.934826000000001</v>
      </c>
      <c r="C537">
        <f t="shared" si="11"/>
        <v>7.2686731352329791E-3</v>
      </c>
    </row>
    <row r="538" spans="1:3" x14ac:dyDescent="0.35">
      <c r="A538" s="14">
        <v>41691</v>
      </c>
      <c r="B538">
        <v>50.203743000000003</v>
      </c>
      <c r="C538">
        <f t="shared" si="11"/>
        <v>5.3709105119440909E-3</v>
      </c>
    </row>
    <row r="539" spans="1:3" x14ac:dyDescent="0.35">
      <c r="A539" s="14">
        <v>41694</v>
      </c>
      <c r="B539">
        <v>50.361384999999999</v>
      </c>
      <c r="C539">
        <f t="shared" si="11"/>
        <v>3.1351251125943847E-3</v>
      </c>
    </row>
    <row r="540" spans="1:3" x14ac:dyDescent="0.35">
      <c r="A540" s="14">
        <v>41695</v>
      </c>
      <c r="B540">
        <v>49.777188000000002</v>
      </c>
      <c r="C540">
        <f t="shared" si="11"/>
        <v>-1.1667903989387225E-2</v>
      </c>
    </row>
    <row r="541" spans="1:3" x14ac:dyDescent="0.35">
      <c r="A541" s="14">
        <v>41696</v>
      </c>
      <c r="B541">
        <v>49.675184999999999</v>
      </c>
      <c r="C541">
        <f t="shared" si="11"/>
        <v>-2.0512941559960524E-3</v>
      </c>
    </row>
    <row r="542" spans="1:3" x14ac:dyDescent="0.35">
      <c r="A542" s="14">
        <v>41697</v>
      </c>
      <c r="B542">
        <v>50.027557999999999</v>
      </c>
      <c r="C542">
        <f t="shared" si="11"/>
        <v>7.0685009569668089E-3</v>
      </c>
    </row>
    <row r="543" spans="1:3" x14ac:dyDescent="0.35">
      <c r="A543" s="14">
        <v>41698</v>
      </c>
      <c r="B543">
        <v>49.860644999999998</v>
      </c>
      <c r="C543">
        <f t="shared" si="11"/>
        <v>-3.3419993621005978E-3</v>
      </c>
    </row>
    <row r="544" spans="1:3" x14ac:dyDescent="0.35">
      <c r="A544" s="14">
        <v>41701</v>
      </c>
      <c r="B544">
        <v>49.601002999999999</v>
      </c>
      <c r="C544">
        <f t="shared" si="11"/>
        <v>-5.2209589325415964E-3</v>
      </c>
    </row>
    <row r="545" spans="1:3" x14ac:dyDescent="0.35">
      <c r="A545" s="14">
        <v>41702</v>
      </c>
      <c r="B545">
        <v>52.317974</v>
      </c>
      <c r="C545">
        <f t="shared" si="11"/>
        <v>5.3328927856971055E-2</v>
      </c>
    </row>
    <row r="546" spans="1:3" x14ac:dyDescent="0.35">
      <c r="A546" s="14">
        <v>41703</v>
      </c>
      <c r="B546">
        <v>52.494162000000003</v>
      </c>
      <c r="C546">
        <f t="shared" si="11"/>
        <v>3.3619802568107598E-3</v>
      </c>
    </row>
    <row r="547" spans="1:3" x14ac:dyDescent="0.35">
      <c r="A547" s="14">
        <v>41704</v>
      </c>
      <c r="B547">
        <v>51.520502999999998</v>
      </c>
      <c r="C547">
        <f t="shared" si="11"/>
        <v>-1.8722118467203591E-2</v>
      </c>
    </row>
    <row r="548" spans="1:3" x14ac:dyDescent="0.35">
      <c r="A548" s="14">
        <v>41705</v>
      </c>
      <c r="B548">
        <v>51.770873000000002</v>
      </c>
      <c r="C548">
        <f t="shared" si="11"/>
        <v>4.8478488725316364E-3</v>
      </c>
    </row>
    <row r="549" spans="1:3" x14ac:dyDescent="0.35">
      <c r="A549" s="14">
        <v>41708</v>
      </c>
      <c r="B549">
        <v>52.058332</v>
      </c>
      <c r="C549">
        <f t="shared" si="11"/>
        <v>5.5371652795019365E-3</v>
      </c>
    </row>
    <row r="550" spans="1:3" x14ac:dyDescent="0.35">
      <c r="A550" s="14">
        <v>41709</v>
      </c>
      <c r="B550">
        <v>51.770873000000002</v>
      </c>
      <c r="C550">
        <f t="shared" si="11"/>
        <v>-5.5371652795018983E-3</v>
      </c>
    </row>
    <row r="551" spans="1:3" x14ac:dyDescent="0.35">
      <c r="A551" s="14">
        <v>41710</v>
      </c>
      <c r="B551">
        <v>51.223768999999997</v>
      </c>
      <c r="C551">
        <f t="shared" si="11"/>
        <v>-1.0624031218267795E-2</v>
      </c>
    </row>
    <row r="552" spans="1:3" x14ac:dyDescent="0.35">
      <c r="A552" s="14">
        <v>41711</v>
      </c>
      <c r="B552">
        <v>50.240834999999997</v>
      </c>
      <c r="C552">
        <f t="shared" si="11"/>
        <v>-1.9375520356701221E-2</v>
      </c>
    </row>
    <row r="553" spans="1:3" x14ac:dyDescent="0.35">
      <c r="A553" s="14">
        <v>41712</v>
      </c>
      <c r="B553">
        <v>50.073922000000003</v>
      </c>
      <c r="C553">
        <f t="shared" si="11"/>
        <v>-3.327788633038556E-3</v>
      </c>
    </row>
    <row r="554" spans="1:3" x14ac:dyDescent="0.35">
      <c r="A554" s="14">
        <v>41715</v>
      </c>
      <c r="B554">
        <v>50.741574999999997</v>
      </c>
      <c r="C554">
        <f t="shared" si="11"/>
        <v>1.3245240676798997E-2</v>
      </c>
    </row>
    <row r="555" spans="1:3" x14ac:dyDescent="0.35">
      <c r="A555" s="14">
        <v>41716</v>
      </c>
      <c r="B555">
        <v>50.750847</v>
      </c>
      <c r="C555">
        <f t="shared" si="11"/>
        <v>1.8271314927922926E-4</v>
      </c>
    </row>
    <row r="556" spans="1:3" x14ac:dyDescent="0.35">
      <c r="A556" s="14">
        <v>41717</v>
      </c>
      <c r="B556">
        <v>50.760122000000003</v>
      </c>
      <c r="C556">
        <f t="shared" si="11"/>
        <v>1.8273887279733264E-4</v>
      </c>
    </row>
    <row r="557" spans="1:3" x14ac:dyDescent="0.35">
      <c r="A557" s="14">
        <v>41718</v>
      </c>
      <c r="B557">
        <v>49.869916000000003</v>
      </c>
      <c r="C557">
        <f t="shared" si="11"/>
        <v>-1.7693111133369459E-2</v>
      </c>
    </row>
    <row r="558" spans="1:3" x14ac:dyDescent="0.35">
      <c r="A558" s="14">
        <v>41719</v>
      </c>
      <c r="B558">
        <v>48.274971000000001</v>
      </c>
      <c r="C558">
        <f t="shared" si="11"/>
        <v>-3.250470758784154E-2</v>
      </c>
    </row>
    <row r="559" spans="1:3" x14ac:dyDescent="0.35">
      <c r="A559" s="14">
        <v>41722</v>
      </c>
      <c r="B559">
        <v>47.329129999999999</v>
      </c>
      <c r="C559">
        <f t="shared" si="11"/>
        <v>-1.9787265416338715E-2</v>
      </c>
    </row>
    <row r="560" spans="1:3" x14ac:dyDescent="0.35">
      <c r="A560" s="14">
        <v>41723</v>
      </c>
      <c r="B560">
        <v>47.329129999999999</v>
      </c>
      <c r="C560">
        <f t="shared" si="11"/>
        <v>0</v>
      </c>
    </row>
    <row r="561" spans="1:3" x14ac:dyDescent="0.35">
      <c r="A561" s="14">
        <v>41724</v>
      </c>
      <c r="B561">
        <v>48.831347000000001</v>
      </c>
      <c r="C561">
        <f t="shared" si="11"/>
        <v>3.124650102076678E-2</v>
      </c>
    </row>
    <row r="562" spans="1:3" x14ac:dyDescent="0.35">
      <c r="A562" s="14">
        <v>41725</v>
      </c>
      <c r="B562">
        <v>48.525340999999997</v>
      </c>
      <c r="C562">
        <f t="shared" si="11"/>
        <v>-6.2863068579176408E-3</v>
      </c>
    </row>
    <row r="563" spans="1:3" x14ac:dyDescent="0.35">
      <c r="A563" s="14">
        <v>41726</v>
      </c>
      <c r="B563">
        <v>48.052419</v>
      </c>
      <c r="C563">
        <f t="shared" si="11"/>
        <v>-9.7936787944799993E-3</v>
      </c>
    </row>
    <row r="564" spans="1:3" x14ac:dyDescent="0.35">
      <c r="A564" s="14">
        <v>41729</v>
      </c>
      <c r="B564">
        <v>48.172967999999997</v>
      </c>
      <c r="C564">
        <f t="shared" si="11"/>
        <v>2.5055563157220457E-3</v>
      </c>
    </row>
    <row r="565" spans="1:3" x14ac:dyDescent="0.35">
      <c r="A565" s="14">
        <v>41730</v>
      </c>
      <c r="B565">
        <v>48.098782999999997</v>
      </c>
      <c r="C565">
        <f t="shared" si="11"/>
        <v>-1.5411585208104704E-3</v>
      </c>
    </row>
    <row r="566" spans="1:3" x14ac:dyDescent="0.35">
      <c r="A566" s="14">
        <v>41731</v>
      </c>
      <c r="B566">
        <v>48.173487000000002</v>
      </c>
      <c r="C566">
        <f t="shared" si="11"/>
        <v>1.5519321398295648E-3</v>
      </c>
    </row>
    <row r="567" spans="1:3" x14ac:dyDescent="0.35">
      <c r="A567" s="14">
        <v>41732</v>
      </c>
      <c r="B567">
        <v>47.501167000000002</v>
      </c>
      <c r="C567">
        <f t="shared" si="11"/>
        <v>-1.4054528316306904E-2</v>
      </c>
    </row>
    <row r="568" spans="1:3" x14ac:dyDescent="0.35">
      <c r="A568" s="14">
        <v>41733</v>
      </c>
      <c r="B568">
        <v>46.586067</v>
      </c>
      <c r="C568">
        <f t="shared" si="11"/>
        <v>-1.9452774151403347E-2</v>
      </c>
    </row>
    <row r="569" spans="1:3" x14ac:dyDescent="0.35">
      <c r="A569" s="14">
        <v>41736</v>
      </c>
      <c r="B569">
        <v>46.950239000000003</v>
      </c>
      <c r="C569">
        <f t="shared" si="11"/>
        <v>7.7867911547009946E-3</v>
      </c>
    </row>
    <row r="570" spans="1:3" x14ac:dyDescent="0.35">
      <c r="A570" s="14">
        <v>41737</v>
      </c>
      <c r="B570">
        <v>45.811034999999997</v>
      </c>
      <c r="C570">
        <f t="shared" si="11"/>
        <v>-2.456329519948583E-2</v>
      </c>
    </row>
    <row r="571" spans="1:3" x14ac:dyDescent="0.35">
      <c r="A571" s="14">
        <v>41738</v>
      </c>
      <c r="B571">
        <v>47.221035000000001</v>
      </c>
      <c r="C571">
        <f t="shared" si="11"/>
        <v>3.0314449132020863E-2</v>
      </c>
    </row>
    <row r="572" spans="1:3" x14ac:dyDescent="0.35">
      <c r="A572" s="14">
        <v>41739</v>
      </c>
      <c r="B572">
        <v>46.025803000000003</v>
      </c>
      <c r="C572">
        <f t="shared" si="11"/>
        <v>-2.5637276089086058E-2</v>
      </c>
    </row>
    <row r="573" spans="1:3" x14ac:dyDescent="0.35">
      <c r="A573" s="14">
        <v>41740</v>
      </c>
      <c r="B573">
        <v>45.596266999999997</v>
      </c>
      <c r="C573">
        <f t="shared" si="11"/>
        <v>-9.3763248723865676E-3</v>
      </c>
    </row>
    <row r="574" spans="1:3" x14ac:dyDescent="0.35">
      <c r="A574" s="14">
        <v>41743</v>
      </c>
      <c r="B574">
        <v>44.783880000000003</v>
      </c>
      <c r="C574">
        <f t="shared" si="11"/>
        <v>-1.7977595893104773E-2</v>
      </c>
    </row>
    <row r="575" spans="1:3" x14ac:dyDescent="0.35">
      <c r="A575" s="14">
        <v>41744</v>
      </c>
      <c r="B575">
        <v>44.979971999999997</v>
      </c>
      <c r="C575">
        <f t="shared" si="11"/>
        <v>4.3690707909824766E-3</v>
      </c>
    </row>
    <row r="576" spans="1:3" x14ac:dyDescent="0.35">
      <c r="A576" s="14">
        <v>41745</v>
      </c>
      <c r="B576">
        <v>45.857723</v>
      </c>
      <c r="C576">
        <f t="shared" si="11"/>
        <v>1.9326301052933575E-2</v>
      </c>
    </row>
    <row r="577" spans="1:3" x14ac:dyDescent="0.35">
      <c r="A577" s="14">
        <v>41746</v>
      </c>
      <c r="B577">
        <v>46.184542999999998</v>
      </c>
      <c r="C577">
        <f t="shared" si="11"/>
        <v>7.1015499230465797E-3</v>
      </c>
    </row>
    <row r="578" spans="1:3" x14ac:dyDescent="0.35">
      <c r="A578" s="14">
        <v>41750</v>
      </c>
      <c r="B578">
        <v>47.165007000000003</v>
      </c>
      <c r="C578">
        <f t="shared" si="11"/>
        <v>2.1007065508876401E-2</v>
      </c>
    </row>
    <row r="579" spans="1:3" x14ac:dyDescent="0.35">
      <c r="A579" s="14">
        <v>41751</v>
      </c>
      <c r="B579">
        <v>47.613222999999998</v>
      </c>
      <c r="C579">
        <f t="shared" si="11"/>
        <v>9.4582762604357041E-3</v>
      </c>
    </row>
    <row r="580" spans="1:3" x14ac:dyDescent="0.35">
      <c r="A580" s="14">
        <v>41752</v>
      </c>
      <c r="B580">
        <v>47.575870999999999</v>
      </c>
      <c r="C580">
        <f t="shared" ref="C580:C643" si="12">LN(B580/B579)</f>
        <v>-7.8479582791501164E-4</v>
      </c>
    </row>
    <row r="581" spans="1:3" x14ac:dyDescent="0.35">
      <c r="A581" s="14">
        <v>41753</v>
      </c>
      <c r="B581">
        <v>47.351762999999998</v>
      </c>
      <c r="C581">
        <f t="shared" si="12"/>
        <v>-4.7216686419898971E-3</v>
      </c>
    </row>
    <row r="582" spans="1:3" x14ac:dyDescent="0.35">
      <c r="A582" s="14">
        <v>41754</v>
      </c>
      <c r="B582">
        <v>47.155670999999998</v>
      </c>
      <c r="C582">
        <f t="shared" si="12"/>
        <v>-4.1497747447516772E-3</v>
      </c>
    </row>
    <row r="583" spans="1:3" x14ac:dyDescent="0.35">
      <c r="A583" s="14">
        <v>41757</v>
      </c>
      <c r="B583">
        <v>47.024943</v>
      </c>
      <c r="C583">
        <f t="shared" si="12"/>
        <v>-2.7761144975758036E-3</v>
      </c>
    </row>
    <row r="584" spans="1:3" x14ac:dyDescent="0.35">
      <c r="A584" s="14">
        <v>41758</v>
      </c>
      <c r="B584">
        <v>46.053815</v>
      </c>
      <c r="C584">
        <f t="shared" si="12"/>
        <v>-2.0867559061282136E-2</v>
      </c>
    </row>
    <row r="585" spans="1:3" x14ac:dyDescent="0.35">
      <c r="A585" s="14">
        <v>41759</v>
      </c>
      <c r="B585">
        <v>46.772823000000002</v>
      </c>
      <c r="C585">
        <f t="shared" si="12"/>
        <v>1.5491725117004446E-2</v>
      </c>
    </row>
    <row r="586" spans="1:3" x14ac:dyDescent="0.35">
      <c r="A586" s="14">
        <v>41760</v>
      </c>
      <c r="B586">
        <v>46.240571000000003</v>
      </c>
      <c r="C586">
        <f t="shared" si="12"/>
        <v>-1.1444756217074274E-2</v>
      </c>
    </row>
    <row r="587" spans="1:3" x14ac:dyDescent="0.35">
      <c r="A587" s="14">
        <v>41761</v>
      </c>
      <c r="B587">
        <v>46.502026999999998</v>
      </c>
      <c r="C587">
        <f t="shared" si="12"/>
        <v>5.6383301372870866E-3</v>
      </c>
    </row>
    <row r="588" spans="1:3" x14ac:dyDescent="0.35">
      <c r="A588" s="14">
        <v>41764</v>
      </c>
      <c r="B588">
        <v>46.716794999999998</v>
      </c>
      <c r="C588">
        <f t="shared" si="12"/>
        <v>4.6078329545567514E-3</v>
      </c>
    </row>
    <row r="589" spans="1:3" x14ac:dyDescent="0.35">
      <c r="A589" s="14">
        <v>41765</v>
      </c>
      <c r="B589">
        <v>47.557195</v>
      </c>
      <c r="C589">
        <f t="shared" si="12"/>
        <v>1.7829355954778615E-2</v>
      </c>
    </row>
    <row r="590" spans="1:3" x14ac:dyDescent="0.35">
      <c r="A590" s="14">
        <v>41766</v>
      </c>
      <c r="B590">
        <v>47.407791000000003</v>
      </c>
      <c r="C590">
        <f t="shared" si="12"/>
        <v>-3.1465096675692655E-3</v>
      </c>
    </row>
    <row r="591" spans="1:3" x14ac:dyDescent="0.35">
      <c r="A591" s="14">
        <v>41767</v>
      </c>
      <c r="B591">
        <v>47.379778999999999</v>
      </c>
      <c r="C591">
        <f t="shared" si="12"/>
        <v>-5.9104797845270431E-4</v>
      </c>
    </row>
    <row r="592" spans="1:3" x14ac:dyDescent="0.35">
      <c r="A592" s="14">
        <v>41768</v>
      </c>
      <c r="B592">
        <v>47.790638999999999</v>
      </c>
      <c r="C592">
        <f t="shared" si="12"/>
        <v>8.6342491943968251E-3</v>
      </c>
    </row>
    <row r="593" spans="1:3" x14ac:dyDescent="0.35">
      <c r="A593" s="14">
        <v>41771</v>
      </c>
      <c r="B593">
        <v>48.565671000000002</v>
      </c>
      <c r="C593">
        <f t="shared" si="12"/>
        <v>1.6087139794595286E-2</v>
      </c>
    </row>
    <row r="594" spans="1:3" x14ac:dyDescent="0.35">
      <c r="A594" s="14">
        <v>41772</v>
      </c>
      <c r="B594">
        <v>48.733750999999998</v>
      </c>
      <c r="C594">
        <f t="shared" si="12"/>
        <v>3.4549057688907968E-3</v>
      </c>
    </row>
    <row r="595" spans="1:3" x14ac:dyDescent="0.35">
      <c r="A595" s="14">
        <v>41773</v>
      </c>
      <c r="B595">
        <v>48.668387000000003</v>
      </c>
      <c r="C595">
        <f t="shared" si="12"/>
        <v>-1.3421473317556728E-3</v>
      </c>
    </row>
    <row r="596" spans="1:3" x14ac:dyDescent="0.35">
      <c r="A596" s="14">
        <v>41774</v>
      </c>
      <c r="B596">
        <v>45.689642999999997</v>
      </c>
      <c r="C596">
        <f t="shared" si="12"/>
        <v>-6.3158039711804337E-2</v>
      </c>
    </row>
    <row r="597" spans="1:3" x14ac:dyDescent="0.35">
      <c r="A597" s="14">
        <v>41775</v>
      </c>
      <c r="B597">
        <v>45.549576000000002</v>
      </c>
      <c r="C597">
        <f t="shared" si="12"/>
        <v>-3.0703268083255076E-3</v>
      </c>
    </row>
    <row r="598" spans="1:3" x14ac:dyDescent="0.35">
      <c r="A598" s="14">
        <v>41778</v>
      </c>
      <c r="B598">
        <v>46.072490999999999</v>
      </c>
      <c r="C598">
        <f t="shared" si="12"/>
        <v>1.1414732169348544E-2</v>
      </c>
    </row>
    <row r="599" spans="1:3" x14ac:dyDescent="0.35">
      <c r="A599" s="14">
        <v>41779</v>
      </c>
      <c r="B599">
        <v>45.530900000000003</v>
      </c>
      <c r="C599">
        <f t="shared" si="12"/>
        <v>-1.1824831041948702E-2</v>
      </c>
    </row>
    <row r="600" spans="1:3" x14ac:dyDescent="0.35">
      <c r="A600" s="14">
        <v>41780</v>
      </c>
      <c r="B600">
        <v>45.484211999999999</v>
      </c>
      <c r="C600">
        <f t="shared" si="12"/>
        <v>-1.0259396064937476E-3</v>
      </c>
    </row>
    <row r="601" spans="1:3" x14ac:dyDescent="0.35">
      <c r="A601" s="14">
        <v>41781</v>
      </c>
      <c r="B601">
        <v>45.568252000000001</v>
      </c>
      <c r="C601">
        <f t="shared" si="12"/>
        <v>1.845969239549146E-3</v>
      </c>
    </row>
    <row r="602" spans="1:3" x14ac:dyDescent="0.35">
      <c r="A602" s="14">
        <v>41782</v>
      </c>
      <c r="B602">
        <v>45.558914999999999</v>
      </c>
      <c r="C602">
        <f t="shared" si="12"/>
        <v>-2.0492242522316453E-4</v>
      </c>
    </row>
    <row r="603" spans="1:3" x14ac:dyDescent="0.35">
      <c r="A603" s="14">
        <v>41786</v>
      </c>
      <c r="B603">
        <v>45.652292000000003</v>
      </c>
      <c r="C603">
        <f t="shared" si="12"/>
        <v>2.0474903401155029E-3</v>
      </c>
    </row>
    <row r="604" spans="1:3" x14ac:dyDescent="0.35">
      <c r="A604" s="14">
        <v>41787</v>
      </c>
      <c r="B604">
        <v>45.409511999999999</v>
      </c>
      <c r="C604">
        <f t="shared" si="12"/>
        <v>-5.332215365226262E-3</v>
      </c>
    </row>
    <row r="605" spans="1:3" x14ac:dyDescent="0.35">
      <c r="A605" s="14">
        <v>41788</v>
      </c>
      <c r="B605">
        <v>46.240571000000003</v>
      </c>
      <c r="C605">
        <f t="shared" si="12"/>
        <v>1.8135974383281211E-2</v>
      </c>
    </row>
    <row r="606" spans="1:3" x14ac:dyDescent="0.35">
      <c r="A606" s="14">
        <v>41789</v>
      </c>
      <c r="B606">
        <v>46.446002999999997</v>
      </c>
      <c r="C606">
        <f t="shared" si="12"/>
        <v>4.4328391379717105E-3</v>
      </c>
    </row>
    <row r="607" spans="1:3" x14ac:dyDescent="0.35">
      <c r="A607" s="14">
        <v>41792</v>
      </c>
      <c r="B607">
        <v>45.839047000000001</v>
      </c>
      <c r="C607">
        <f t="shared" si="12"/>
        <v>-1.3154129554707959E-2</v>
      </c>
    </row>
    <row r="608" spans="1:3" x14ac:dyDescent="0.35">
      <c r="A608" s="14">
        <v>41793</v>
      </c>
      <c r="B608">
        <v>45.736331999999997</v>
      </c>
      <c r="C608">
        <f t="shared" si="12"/>
        <v>-2.2432894997857326E-3</v>
      </c>
    </row>
    <row r="609" spans="1:3" x14ac:dyDescent="0.35">
      <c r="A609" s="14">
        <v>41794</v>
      </c>
      <c r="B609">
        <v>44.373019999999997</v>
      </c>
      <c r="C609">
        <f t="shared" si="12"/>
        <v>-3.0261365905492905E-2</v>
      </c>
    </row>
    <row r="610" spans="1:3" x14ac:dyDescent="0.35">
      <c r="A610" s="14">
        <v>41795</v>
      </c>
      <c r="B610">
        <v>44.083548</v>
      </c>
      <c r="C610">
        <f t="shared" si="12"/>
        <v>-6.5449754581204649E-3</v>
      </c>
    </row>
    <row r="611" spans="1:3" x14ac:dyDescent="0.35">
      <c r="A611" s="14">
        <v>41796</v>
      </c>
      <c r="B611">
        <v>44.120899999999999</v>
      </c>
      <c r="C611">
        <f t="shared" si="12"/>
        <v>8.4694146564451896E-4</v>
      </c>
    </row>
    <row r="612" spans="1:3" x14ac:dyDescent="0.35">
      <c r="A612" s="14">
        <v>41799</v>
      </c>
      <c r="B612">
        <v>43.504607999999998</v>
      </c>
      <c r="C612">
        <f t="shared" si="12"/>
        <v>-1.4066729570479421E-2</v>
      </c>
    </row>
    <row r="613" spans="1:3" x14ac:dyDescent="0.35">
      <c r="A613" s="14">
        <v>41800</v>
      </c>
      <c r="B613">
        <v>43.803415999999999</v>
      </c>
      <c r="C613">
        <f t="shared" si="12"/>
        <v>6.8449416900255309E-3</v>
      </c>
    </row>
    <row r="614" spans="1:3" x14ac:dyDescent="0.35">
      <c r="A614" s="14">
        <v>41801</v>
      </c>
      <c r="B614">
        <v>43.850104000000002</v>
      </c>
      <c r="C614">
        <f t="shared" si="12"/>
        <v>1.0652853283076708E-3</v>
      </c>
    </row>
    <row r="615" spans="1:3" x14ac:dyDescent="0.35">
      <c r="A615" s="14">
        <v>41802</v>
      </c>
      <c r="B615">
        <v>43.775404000000002</v>
      </c>
      <c r="C615">
        <f t="shared" si="12"/>
        <v>-1.7049833958366304E-3</v>
      </c>
    </row>
    <row r="616" spans="1:3" x14ac:dyDescent="0.35">
      <c r="A616" s="14">
        <v>41803</v>
      </c>
      <c r="B616">
        <v>43.971496000000002</v>
      </c>
      <c r="C616">
        <f t="shared" si="12"/>
        <v>4.4694986702561185E-3</v>
      </c>
    </row>
    <row r="617" spans="1:3" x14ac:dyDescent="0.35">
      <c r="A617" s="14">
        <v>41806</v>
      </c>
      <c r="B617">
        <v>44.139575999999998</v>
      </c>
      <c r="C617">
        <f t="shared" si="12"/>
        <v>3.8151891711483803E-3</v>
      </c>
    </row>
    <row r="618" spans="1:3" x14ac:dyDescent="0.35">
      <c r="A618" s="14">
        <v>41807</v>
      </c>
      <c r="B618">
        <v>44.316991999999999</v>
      </c>
      <c r="C618">
        <f t="shared" si="12"/>
        <v>4.0113751169260203E-3</v>
      </c>
    </row>
    <row r="619" spans="1:3" x14ac:dyDescent="0.35">
      <c r="A619" s="14">
        <v>41808</v>
      </c>
      <c r="B619">
        <v>44.87726</v>
      </c>
      <c r="C619">
        <f t="shared" si="12"/>
        <v>1.256303755765369E-2</v>
      </c>
    </row>
    <row r="620" spans="1:3" x14ac:dyDescent="0.35">
      <c r="A620" s="14">
        <v>41809</v>
      </c>
      <c r="B620">
        <v>44.671827999999998</v>
      </c>
      <c r="C620">
        <f t="shared" si="12"/>
        <v>-4.5881508113437917E-3</v>
      </c>
    </row>
    <row r="621" spans="1:3" x14ac:dyDescent="0.35">
      <c r="A621" s="14">
        <v>41810</v>
      </c>
      <c r="B621">
        <v>44.625140000000002</v>
      </c>
      <c r="C621">
        <f t="shared" si="12"/>
        <v>-1.0456794961779788E-3</v>
      </c>
    </row>
    <row r="622" spans="1:3" x14ac:dyDescent="0.35">
      <c r="A622" s="14">
        <v>41813</v>
      </c>
      <c r="B622">
        <v>44.821232000000002</v>
      </c>
      <c r="C622">
        <f t="shared" si="12"/>
        <v>4.3845783739088892E-3</v>
      </c>
    </row>
    <row r="623" spans="1:3" x14ac:dyDescent="0.35">
      <c r="A623" s="14">
        <v>41814</v>
      </c>
      <c r="B623">
        <v>45.101363999999997</v>
      </c>
      <c r="C623">
        <f t="shared" si="12"/>
        <v>6.230534230041212E-3</v>
      </c>
    </row>
    <row r="624" spans="1:3" x14ac:dyDescent="0.35">
      <c r="A624" s="14">
        <v>41815</v>
      </c>
      <c r="B624">
        <v>46.436663000000003</v>
      </c>
      <c r="C624">
        <f t="shared" si="12"/>
        <v>2.9176808135695217E-2</v>
      </c>
    </row>
    <row r="625" spans="1:3" x14ac:dyDescent="0.35">
      <c r="A625" s="14">
        <v>41816</v>
      </c>
      <c r="B625">
        <v>46.268583</v>
      </c>
      <c r="C625">
        <f t="shared" si="12"/>
        <v>-3.6261202342333819E-3</v>
      </c>
    </row>
    <row r="626" spans="1:3" x14ac:dyDescent="0.35">
      <c r="A626" s="14">
        <v>41817</v>
      </c>
      <c r="B626">
        <v>45.801696</v>
      </c>
      <c r="C626">
        <f t="shared" si="12"/>
        <v>-1.0142056852985587E-2</v>
      </c>
    </row>
    <row r="627" spans="1:3" x14ac:dyDescent="0.35">
      <c r="A627" s="14">
        <v>41820</v>
      </c>
      <c r="B627">
        <v>45.297455999999997</v>
      </c>
      <c r="C627">
        <f t="shared" si="12"/>
        <v>-1.1070249030591757E-2</v>
      </c>
    </row>
    <row r="628" spans="1:3" x14ac:dyDescent="0.35">
      <c r="A628" s="14">
        <v>41821</v>
      </c>
      <c r="B628">
        <v>45.269233</v>
      </c>
      <c r="C628">
        <f t="shared" si="12"/>
        <v>-6.2325345500011326E-4</v>
      </c>
    </row>
    <row r="629" spans="1:3" x14ac:dyDescent="0.35">
      <c r="A629" s="14">
        <v>41822</v>
      </c>
      <c r="B629">
        <v>45.382126999999997</v>
      </c>
      <c r="C629">
        <f t="shared" si="12"/>
        <v>2.4907306048963102E-3</v>
      </c>
    </row>
    <row r="630" spans="1:3" x14ac:dyDescent="0.35">
      <c r="A630" s="14">
        <v>41823</v>
      </c>
      <c r="B630">
        <v>45.570275000000002</v>
      </c>
      <c r="C630">
        <f t="shared" si="12"/>
        <v>4.1372908080013256E-3</v>
      </c>
    </row>
    <row r="631" spans="1:3" x14ac:dyDescent="0.35">
      <c r="A631" s="14">
        <v>41827</v>
      </c>
      <c r="B631">
        <v>45.165748999999998</v>
      </c>
      <c r="C631">
        <f t="shared" si="12"/>
        <v>-8.9166058274435852E-3</v>
      </c>
    </row>
    <row r="632" spans="1:3" x14ac:dyDescent="0.35">
      <c r="A632" s="14">
        <v>41828</v>
      </c>
      <c r="B632">
        <v>45.024638000000003</v>
      </c>
      <c r="C632">
        <f t="shared" si="12"/>
        <v>-3.1291830501635094E-3</v>
      </c>
    </row>
    <row r="633" spans="1:3" x14ac:dyDescent="0.35">
      <c r="A633" s="14">
        <v>41829</v>
      </c>
      <c r="B633">
        <v>45.081080999999998</v>
      </c>
      <c r="C633">
        <f t="shared" si="12"/>
        <v>1.2528174239974854E-3</v>
      </c>
    </row>
    <row r="634" spans="1:3" x14ac:dyDescent="0.35">
      <c r="A634" s="14">
        <v>41830</v>
      </c>
      <c r="B634">
        <v>45.636127999999999</v>
      </c>
      <c r="C634">
        <f t="shared" si="12"/>
        <v>1.2237015057508483E-2</v>
      </c>
    </row>
    <row r="635" spans="1:3" x14ac:dyDescent="0.35">
      <c r="A635" s="14">
        <v>41831</v>
      </c>
      <c r="B635">
        <v>45.739612000000001</v>
      </c>
      <c r="C635">
        <f t="shared" si="12"/>
        <v>2.2650222967764422E-3</v>
      </c>
    </row>
    <row r="636" spans="1:3" x14ac:dyDescent="0.35">
      <c r="A636" s="14">
        <v>41834</v>
      </c>
      <c r="B636">
        <v>46.172362999999997</v>
      </c>
      <c r="C636">
        <f t="shared" si="12"/>
        <v>9.416709799219514E-3</v>
      </c>
    </row>
    <row r="637" spans="1:3" x14ac:dyDescent="0.35">
      <c r="A637" s="14">
        <v>41835</v>
      </c>
      <c r="B637">
        <v>45.824280000000002</v>
      </c>
      <c r="C637">
        <f t="shared" si="12"/>
        <v>-7.5673339747027498E-3</v>
      </c>
    </row>
    <row r="638" spans="1:3" x14ac:dyDescent="0.35">
      <c r="A638" s="14">
        <v>41836</v>
      </c>
      <c r="B638">
        <v>45.908948000000002</v>
      </c>
      <c r="C638">
        <f t="shared" si="12"/>
        <v>1.8459619461491743E-3</v>
      </c>
    </row>
    <row r="639" spans="1:3" x14ac:dyDescent="0.35">
      <c r="A639" s="14">
        <v>41837</v>
      </c>
      <c r="B639">
        <v>45.551459999999999</v>
      </c>
      <c r="C639">
        <f t="shared" si="12"/>
        <v>-7.8173677192140464E-3</v>
      </c>
    </row>
    <row r="640" spans="1:3" x14ac:dyDescent="0.35">
      <c r="A640" s="14">
        <v>41838</v>
      </c>
      <c r="B640">
        <v>46.209989999999998</v>
      </c>
      <c r="C640">
        <f t="shared" si="12"/>
        <v>1.4353332597132456E-2</v>
      </c>
    </row>
    <row r="641" spans="1:3" x14ac:dyDescent="0.35">
      <c r="A641" s="14">
        <v>41841</v>
      </c>
      <c r="B641">
        <v>46.021838000000002</v>
      </c>
      <c r="C641">
        <f t="shared" si="12"/>
        <v>-4.0799855122143442E-3</v>
      </c>
    </row>
    <row r="642" spans="1:3" x14ac:dyDescent="0.35">
      <c r="A642" s="14">
        <v>41842</v>
      </c>
      <c r="B642">
        <v>46.209989999999998</v>
      </c>
      <c r="C642">
        <f t="shared" si="12"/>
        <v>4.0799855122143095E-3</v>
      </c>
    </row>
    <row r="643" spans="1:3" x14ac:dyDescent="0.35">
      <c r="A643" s="14">
        <v>41843</v>
      </c>
      <c r="B643">
        <v>46.398142999999997</v>
      </c>
      <c r="C643">
        <f t="shared" si="12"/>
        <v>4.0634284008260781E-3</v>
      </c>
    </row>
    <row r="644" spans="1:3" x14ac:dyDescent="0.35">
      <c r="A644" s="14">
        <v>41844</v>
      </c>
      <c r="B644">
        <v>46.529848000000001</v>
      </c>
      <c r="C644">
        <f t="shared" ref="C644:C707" si="13">LN(B644/B643)</f>
        <v>2.8345622619699801E-3</v>
      </c>
    </row>
    <row r="645" spans="1:3" x14ac:dyDescent="0.35">
      <c r="A645" s="14">
        <v>41845</v>
      </c>
      <c r="B645">
        <v>46.463994999999997</v>
      </c>
      <c r="C645">
        <f t="shared" si="13"/>
        <v>-1.4162875494395811E-3</v>
      </c>
    </row>
    <row r="646" spans="1:3" x14ac:dyDescent="0.35">
      <c r="A646" s="14">
        <v>41848</v>
      </c>
      <c r="B646">
        <v>46.849705999999998</v>
      </c>
      <c r="C646">
        <f t="shared" si="13"/>
        <v>8.2670217257571066E-3</v>
      </c>
    </row>
    <row r="647" spans="1:3" x14ac:dyDescent="0.35">
      <c r="A647" s="14">
        <v>41849</v>
      </c>
      <c r="B647">
        <v>47.988021000000003</v>
      </c>
      <c r="C647">
        <f t="shared" si="13"/>
        <v>2.4006683944098783E-2</v>
      </c>
    </row>
    <row r="648" spans="1:3" x14ac:dyDescent="0.35">
      <c r="A648" s="14">
        <v>41850</v>
      </c>
      <c r="B648">
        <v>48.091504999999998</v>
      </c>
      <c r="C648">
        <f t="shared" si="13"/>
        <v>2.1541330255167961E-3</v>
      </c>
    </row>
    <row r="649" spans="1:3" x14ac:dyDescent="0.35">
      <c r="A649" s="14">
        <v>41851</v>
      </c>
      <c r="B649">
        <v>47.621125999999997</v>
      </c>
      <c r="C649">
        <f t="shared" si="13"/>
        <v>-9.8290639812500403E-3</v>
      </c>
    </row>
    <row r="650" spans="1:3" x14ac:dyDescent="0.35">
      <c r="A650" s="14">
        <v>41852</v>
      </c>
      <c r="B650">
        <v>46.859115000000003</v>
      </c>
      <c r="C650">
        <f t="shared" si="13"/>
        <v>-1.6130939448482866E-2</v>
      </c>
    </row>
    <row r="651" spans="1:3" x14ac:dyDescent="0.35">
      <c r="A651" s="14">
        <v>41855</v>
      </c>
      <c r="B651">
        <v>47.019041999999999</v>
      </c>
      <c r="C651">
        <f t="shared" si="13"/>
        <v>3.4071217377875146E-3</v>
      </c>
    </row>
    <row r="652" spans="1:3" x14ac:dyDescent="0.35">
      <c r="A652" s="14">
        <v>41856</v>
      </c>
      <c r="B652">
        <v>46.435774000000002</v>
      </c>
      <c r="C652">
        <f t="shared" si="13"/>
        <v>-1.248251504521521E-2</v>
      </c>
    </row>
    <row r="653" spans="1:3" x14ac:dyDescent="0.35">
      <c r="A653" s="14">
        <v>41857</v>
      </c>
      <c r="B653">
        <v>46.548664000000002</v>
      </c>
      <c r="C653">
        <f t="shared" si="13"/>
        <v>2.4281494386353161E-3</v>
      </c>
    </row>
    <row r="654" spans="1:3" x14ac:dyDescent="0.35">
      <c r="A654" s="14">
        <v>41858</v>
      </c>
      <c r="B654">
        <v>45.767837</v>
      </c>
      <c r="C654">
        <f t="shared" si="13"/>
        <v>-1.6916707469401798E-2</v>
      </c>
    </row>
    <row r="655" spans="1:3" x14ac:dyDescent="0.35">
      <c r="A655" s="14">
        <v>41859</v>
      </c>
      <c r="B655">
        <v>46.275843000000002</v>
      </c>
      <c r="C655">
        <f t="shared" si="13"/>
        <v>1.1038479953955125E-2</v>
      </c>
    </row>
    <row r="656" spans="1:3" x14ac:dyDescent="0.35">
      <c r="A656" s="14">
        <v>41862</v>
      </c>
      <c r="B656">
        <v>46.181769000000003</v>
      </c>
      <c r="C656">
        <f t="shared" si="13"/>
        <v>-2.034965654618802E-3</v>
      </c>
    </row>
    <row r="657" spans="1:3" x14ac:dyDescent="0.35">
      <c r="A657" s="14">
        <v>41863</v>
      </c>
      <c r="B657">
        <v>46.078285000000001</v>
      </c>
      <c r="C657">
        <f t="shared" si="13"/>
        <v>-2.2433120058255561E-3</v>
      </c>
    </row>
    <row r="658" spans="1:3" x14ac:dyDescent="0.35">
      <c r="A658" s="14">
        <v>41864</v>
      </c>
      <c r="B658">
        <v>46.257027999999998</v>
      </c>
      <c r="C658">
        <f t="shared" si="13"/>
        <v>3.8716113578436281E-3</v>
      </c>
    </row>
    <row r="659" spans="1:3" x14ac:dyDescent="0.35">
      <c r="A659" s="14">
        <v>41865</v>
      </c>
      <c r="B659">
        <v>46.868521000000001</v>
      </c>
      <c r="C659">
        <f t="shared" si="13"/>
        <v>1.3132846899895719E-2</v>
      </c>
    </row>
    <row r="660" spans="1:3" x14ac:dyDescent="0.35">
      <c r="A660" s="14">
        <v>41866</v>
      </c>
      <c r="B660">
        <v>46.736815999999997</v>
      </c>
      <c r="C660">
        <f t="shared" si="13"/>
        <v>-2.8140508038130472E-3</v>
      </c>
    </row>
    <row r="661" spans="1:3" x14ac:dyDescent="0.35">
      <c r="A661" s="14">
        <v>41869</v>
      </c>
      <c r="B661">
        <v>47.028452000000001</v>
      </c>
      <c r="C661">
        <f t="shared" si="13"/>
        <v>6.2205749876899719E-3</v>
      </c>
    </row>
    <row r="662" spans="1:3" x14ac:dyDescent="0.35">
      <c r="A662" s="14">
        <v>41870</v>
      </c>
      <c r="B662">
        <v>47.320084000000001</v>
      </c>
      <c r="C662">
        <f t="shared" si="13"/>
        <v>6.1820340018343559E-3</v>
      </c>
    </row>
    <row r="663" spans="1:3" x14ac:dyDescent="0.35">
      <c r="A663" s="14">
        <v>41871</v>
      </c>
      <c r="B663">
        <v>47.075488999999997</v>
      </c>
      <c r="C663">
        <f t="shared" si="13"/>
        <v>-5.1823520880397485E-3</v>
      </c>
    </row>
    <row r="664" spans="1:3" x14ac:dyDescent="0.35">
      <c r="A664" s="14">
        <v>41872</v>
      </c>
      <c r="B664">
        <v>47.028452000000001</v>
      </c>
      <c r="C664">
        <f t="shared" si="13"/>
        <v>-9.9968191379475415E-4</v>
      </c>
    </row>
    <row r="665" spans="1:3" x14ac:dyDescent="0.35">
      <c r="A665" s="14">
        <v>41873</v>
      </c>
      <c r="B665">
        <v>47.207194000000001</v>
      </c>
      <c r="C665">
        <f t="shared" si="13"/>
        <v>3.7935159770171832E-3</v>
      </c>
    </row>
    <row r="666" spans="1:3" x14ac:dyDescent="0.35">
      <c r="A666" s="14">
        <v>41876</v>
      </c>
      <c r="B666">
        <v>47.724609999999998</v>
      </c>
      <c r="C666">
        <f t="shared" si="13"/>
        <v>1.0900901528993869E-2</v>
      </c>
    </row>
    <row r="667" spans="1:3" x14ac:dyDescent="0.35">
      <c r="A667" s="14">
        <v>41877</v>
      </c>
      <c r="B667">
        <v>47.762241000000003</v>
      </c>
      <c r="C667">
        <f t="shared" si="13"/>
        <v>7.8819233337559314E-4</v>
      </c>
    </row>
    <row r="668" spans="1:3" x14ac:dyDescent="0.35">
      <c r="A668" s="14">
        <v>41878</v>
      </c>
      <c r="B668">
        <v>47.273046999999998</v>
      </c>
      <c r="C668">
        <f t="shared" si="13"/>
        <v>-1.0295087878322881E-2</v>
      </c>
    </row>
    <row r="669" spans="1:3" x14ac:dyDescent="0.35">
      <c r="A669" s="14">
        <v>41879</v>
      </c>
      <c r="B669">
        <v>47.545867000000001</v>
      </c>
      <c r="C669">
        <f t="shared" si="13"/>
        <v>5.7545639653551837E-3</v>
      </c>
    </row>
    <row r="670" spans="1:3" x14ac:dyDescent="0.35">
      <c r="A670" s="14">
        <v>41880</v>
      </c>
      <c r="B670">
        <v>47.649351000000003</v>
      </c>
      <c r="C670">
        <f t="shared" si="13"/>
        <v>2.1741436794275675E-3</v>
      </c>
    </row>
    <row r="671" spans="1:3" x14ac:dyDescent="0.35">
      <c r="A671" s="14">
        <v>41884</v>
      </c>
      <c r="B671">
        <v>47.583499000000003</v>
      </c>
      <c r="C671">
        <f t="shared" si="13"/>
        <v>-1.382968387394024E-3</v>
      </c>
    </row>
    <row r="672" spans="1:3" x14ac:dyDescent="0.35">
      <c r="A672" s="14">
        <v>41885</v>
      </c>
      <c r="B672">
        <v>47.536458000000003</v>
      </c>
      <c r="C672">
        <f t="shared" si="13"/>
        <v>-9.8908799622356484E-4</v>
      </c>
    </row>
    <row r="673" spans="1:3" x14ac:dyDescent="0.35">
      <c r="A673" s="14">
        <v>41886</v>
      </c>
      <c r="B673">
        <v>47.555273</v>
      </c>
      <c r="C673">
        <f t="shared" si="13"/>
        <v>3.9572316220690373E-4</v>
      </c>
    </row>
    <row r="674" spans="1:3" x14ac:dyDescent="0.35">
      <c r="A674" s="14">
        <v>41887</v>
      </c>
      <c r="B674">
        <v>48.091504999999998</v>
      </c>
      <c r="C674">
        <f t="shared" si="13"/>
        <v>1.121287364836406E-2</v>
      </c>
    </row>
    <row r="675" spans="1:3" x14ac:dyDescent="0.35">
      <c r="A675" s="14">
        <v>41890</v>
      </c>
      <c r="B675">
        <v>48.157356999999998</v>
      </c>
      <c r="C675">
        <f t="shared" si="13"/>
        <v>1.3683696390155862E-3</v>
      </c>
    </row>
    <row r="676" spans="1:3" x14ac:dyDescent="0.35">
      <c r="A676" s="14">
        <v>41891</v>
      </c>
      <c r="B676">
        <v>47.489421</v>
      </c>
      <c r="C676">
        <f t="shared" si="13"/>
        <v>-1.3966949480243225E-2</v>
      </c>
    </row>
    <row r="677" spans="1:3" x14ac:dyDescent="0.35">
      <c r="A677" s="14">
        <v>41892</v>
      </c>
      <c r="B677">
        <v>48.053877</v>
      </c>
      <c r="C677">
        <f t="shared" si="13"/>
        <v>1.1815848499619879E-2</v>
      </c>
    </row>
    <row r="678" spans="1:3" x14ac:dyDescent="0.35">
      <c r="A678" s="14">
        <v>41893</v>
      </c>
      <c r="B678">
        <v>47.677573000000002</v>
      </c>
      <c r="C678">
        <f t="shared" si="13"/>
        <v>-7.8616993299834344E-3</v>
      </c>
    </row>
    <row r="679" spans="1:3" x14ac:dyDescent="0.35">
      <c r="A679" s="14">
        <v>41894</v>
      </c>
      <c r="B679">
        <v>47.282452999999997</v>
      </c>
      <c r="C679">
        <f t="shared" si="13"/>
        <v>-8.3218654612092127E-3</v>
      </c>
    </row>
    <row r="680" spans="1:3" x14ac:dyDescent="0.35">
      <c r="A680" s="14">
        <v>41897</v>
      </c>
      <c r="B680">
        <v>46.990820999999997</v>
      </c>
      <c r="C680">
        <f t="shared" si="13"/>
        <v>-6.186969390099337E-3</v>
      </c>
    </row>
    <row r="681" spans="1:3" x14ac:dyDescent="0.35">
      <c r="A681" s="14">
        <v>41898</v>
      </c>
      <c r="B681">
        <v>48.119729999999997</v>
      </c>
      <c r="C681">
        <f t="shared" si="13"/>
        <v>2.3739995353562575E-2</v>
      </c>
    </row>
    <row r="682" spans="1:3" x14ac:dyDescent="0.35">
      <c r="A682" s="14">
        <v>41899</v>
      </c>
      <c r="B682">
        <v>47.865724999999998</v>
      </c>
      <c r="C682">
        <f t="shared" si="13"/>
        <v>-5.2925850676138874E-3</v>
      </c>
    </row>
    <row r="683" spans="1:3" x14ac:dyDescent="0.35">
      <c r="A683" s="14">
        <v>41900</v>
      </c>
      <c r="B683">
        <v>48.091504999999998</v>
      </c>
      <c r="C683">
        <f t="shared" si="13"/>
        <v>4.7058552369508818E-3</v>
      </c>
    </row>
    <row r="684" spans="1:3" x14ac:dyDescent="0.35">
      <c r="A684" s="14">
        <v>41901</v>
      </c>
      <c r="B684">
        <v>48.458399</v>
      </c>
      <c r="C684">
        <f t="shared" si="13"/>
        <v>7.6001269983747713E-3</v>
      </c>
    </row>
    <row r="685" spans="1:3" x14ac:dyDescent="0.35">
      <c r="A685" s="14">
        <v>41904</v>
      </c>
      <c r="B685">
        <v>48.608919999999998</v>
      </c>
      <c r="C685">
        <f t="shared" si="13"/>
        <v>3.1013758739794183E-3</v>
      </c>
    </row>
    <row r="686" spans="1:3" x14ac:dyDescent="0.35">
      <c r="A686" s="14">
        <v>41905</v>
      </c>
      <c r="B686">
        <v>48.251435000000001</v>
      </c>
      <c r="C686">
        <f t="shared" si="13"/>
        <v>-7.3814848844745871E-3</v>
      </c>
    </row>
    <row r="687" spans="1:3" x14ac:dyDescent="0.35">
      <c r="A687" s="14">
        <v>41906</v>
      </c>
      <c r="B687">
        <v>48.881740999999998</v>
      </c>
      <c r="C687">
        <f t="shared" si="13"/>
        <v>1.2978363793262275E-2</v>
      </c>
    </row>
    <row r="688" spans="1:3" x14ac:dyDescent="0.35">
      <c r="A688" s="14">
        <v>41907</v>
      </c>
      <c r="B688">
        <v>48.561883000000002</v>
      </c>
      <c r="C688">
        <f t="shared" si="13"/>
        <v>-6.5650092981985701E-3</v>
      </c>
    </row>
    <row r="689" spans="1:3" x14ac:dyDescent="0.35">
      <c r="A689" s="14">
        <v>41908</v>
      </c>
      <c r="B689">
        <v>48.072688999999997</v>
      </c>
      <c r="C689">
        <f t="shared" si="13"/>
        <v>-1.0124703173868075E-2</v>
      </c>
    </row>
    <row r="690" spans="1:3" x14ac:dyDescent="0.35">
      <c r="A690" s="14">
        <v>41911</v>
      </c>
      <c r="B690">
        <v>48.646552</v>
      </c>
      <c r="C690">
        <f t="shared" si="13"/>
        <v>1.1866712936937591E-2</v>
      </c>
    </row>
    <row r="691" spans="1:3" x14ac:dyDescent="0.35">
      <c r="A691" s="14">
        <v>41912</v>
      </c>
      <c r="B691">
        <v>48.147951999999997</v>
      </c>
      <c r="C691">
        <f t="shared" si="13"/>
        <v>-1.0302328942670934E-2</v>
      </c>
    </row>
    <row r="692" spans="1:3" x14ac:dyDescent="0.35">
      <c r="A692" s="14">
        <v>41913</v>
      </c>
      <c r="B692">
        <v>47.873198000000002</v>
      </c>
      <c r="C692">
        <f t="shared" si="13"/>
        <v>-5.7227964851117629E-3</v>
      </c>
    </row>
    <row r="693" spans="1:3" x14ac:dyDescent="0.35">
      <c r="A693" s="14">
        <v>41914</v>
      </c>
      <c r="B693">
        <v>47.570022999999999</v>
      </c>
      <c r="C693">
        <f t="shared" si="13"/>
        <v>-6.3530131636590492E-3</v>
      </c>
    </row>
    <row r="694" spans="1:3" x14ac:dyDescent="0.35">
      <c r="A694" s="14">
        <v>41915</v>
      </c>
      <c r="B694">
        <v>48.176372000000001</v>
      </c>
      <c r="C694">
        <f t="shared" si="13"/>
        <v>1.2665899454636953E-2</v>
      </c>
    </row>
    <row r="695" spans="1:3" x14ac:dyDescent="0.35">
      <c r="A695" s="14">
        <v>41918</v>
      </c>
      <c r="B695">
        <v>48.422704000000003</v>
      </c>
      <c r="C695">
        <f t="shared" si="13"/>
        <v>5.1001012462185092E-3</v>
      </c>
    </row>
    <row r="696" spans="1:3" x14ac:dyDescent="0.35">
      <c r="A696" s="14">
        <v>41919</v>
      </c>
      <c r="B696">
        <v>47.153159000000002</v>
      </c>
      <c r="C696">
        <f t="shared" si="13"/>
        <v>-2.6567788868239212E-2</v>
      </c>
    </row>
    <row r="697" spans="1:3" x14ac:dyDescent="0.35">
      <c r="A697" s="14">
        <v>41920</v>
      </c>
      <c r="B697">
        <v>47.570022999999999</v>
      </c>
      <c r="C697">
        <f t="shared" si="13"/>
        <v>8.8017881673836083E-3</v>
      </c>
    </row>
    <row r="698" spans="1:3" x14ac:dyDescent="0.35">
      <c r="A698" s="14">
        <v>41921</v>
      </c>
      <c r="B698">
        <v>46.897354999999997</v>
      </c>
      <c r="C698">
        <f t="shared" si="13"/>
        <v>-1.4241516668676053E-2</v>
      </c>
    </row>
    <row r="699" spans="1:3" x14ac:dyDescent="0.35">
      <c r="A699" s="14">
        <v>41922</v>
      </c>
      <c r="B699">
        <v>47.636341999999999</v>
      </c>
      <c r="C699">
        <f t="shared" si="13"/>
        <v>1.5634680050695109E-2</v>
      </c>
    </row>
    <row r="700" spans="1:3" x14ac:dyDescent="0.35">
      <c r="A700" s="14">
        <v>41925</v>
      </c>
      <c r="B700">
        <v>46.508912000000002</v>
      </c>
      <c r="C700">
        <f t="shared" si="13"/>
        <v>-2.3952007180454409E-2</v>
      </c>
    </row>
    <row r="701" spans="1:3" x14ac:dyDescent="0.35">
      <c r="A701" s="14">
        <v>41926</v>
      </c>
      <c r="B701">
        <v>46.347848999999997</v>
      </c>
      <c r="C701">
        <f t="shared" si="13"/>
        <v>-3.4690669756407581E-3</v>
      </c>
    </row>
    <row r="702" spans="1:3" x14ac:dyDescent="0.35">
      <c r="A702" s="14">
        <v>41927</v>
      </c>
      <c r="B702">
        <v>46.385747000000002</v>
      </c>
      <c r="C702">
        <f t="shared" si="13"/>
        <v>8.1735215163801316E-4</v>
      </c>
    </row>
    <row r="703" spans="1:3" x14ac:dyDescent="0.35">
      <c r="A703" s="14">
        <v>41928</v>
      </c>
      <c r="B703">
        <v>46.632078</v>
      </c>
      <c r="C703">
        <f t="shared" si="13"/>
        <v>5.2964380933388979E-3</v>
      </c>
    </row>
    <row r="704" spans="1:3" x14ac:dyDescent="0.35">
      <c r="A704" s="14">
        <v>41929</v>
      </c>
      <c r="B704">
        <v>47.768980999999997</v>
      </c>
      <c r="C704">
        <f t="shared" si="13"/>
        <v>2.4087822381849439E-2</v>
      </c>
    </row>
    <row r="705" spans="1:3" x14ac:dyDescent="0.35">
      <c r="A705" s="14">
        <v>41932</v>
      </c>
      <c r="B705">
        <v>47.901623000000001</v>
      </c>
      <c r="C705">
        <f t="shared" si="13"/>
        <v>2.7728911377946563E-3</v>
      </c>
    </row>
    <row r="706" spans="1:3" x14ac:dyDescent="0.35">
      <c r="A706" s="14">
        <v>41933</v>
      </c>
      <c r="B706">
        <v>49.218538000000002</v>
      </c>
      <c r="C706">
        <f t="shared" si="13"/>
        <v>2.7120954216522164E-2</v>
      </c>
    </row>
    <row r="707" spans="1:3" x14ac:dyDescent="0.35">
      <c r="A707" s="14">
        <v>41934</v>
      </c>
      <c r="B707">
        <v>49.114320999999997</v>
      </c>
      <c r="C707">
        <f t="shared" si="13"/>
        <v>-2.1196788150117237E-3</v>
      </c>
    </row>
    <row r="708" spans="1:3" x14ac:dyDescent="0.35">
      <c r="A708" s="14">
        <v>41935</v>
      </c>
      <c r="B708">
        <v>49.739618999999998</v>
      </c>
      <c r="C708">
        <f t="shared" ref="C708:C771" si="14">LN(B708/B707)</f>
        <v>1.26511161806685E-2</v>
      </c>
    </row>
    <row r="709" spans="1:3" x14ac:dyDescent="0.35">
      <c r="A709" s="14">
        <v>41936</v>
      </c>
      <c r="B709">
        <v>50.810206000000001</v>
      </c>
      <c r="C709">
        <f t="shared" si="14"/>
        <v>2.129546140263746E-2</v>
      </c>
    </row>
    <row r="710" spans="1:3" x14ac:dyDescent="0.35">
      <c r="A710" s="14">
        <v>41939</v>
      </c>
      <c r="B710">
        <v>50.715462000000002</v>
      </c>
      <c r="C710">
        <f t="shared" si="14"/>
        <v>-1.8664054001229487E-3</v>
      </c>
    </row>
    <row r="711" spans="1:3" x14ac:dyDescent="0.35">
      <c r="A711" s="14">
        <v>41940</v>
      </c>
      <c r="B711">
        <v>51.350236000000002</v>
      </c>
      <c r="C711">
        <f t="shared" si="14"/>
        <v>1.2438697757110305E-2</v>
      </c>
    </row>
    <row r="712" spans="1:3" x14ac:dyDescent="0.35">
      <c r="A712" s="14">
        <v>41941</v>
      </c>
      <c r="B712">
        <v>51.312337999999997</v>
      </c>
      <c r="C712">
        <f t="shared" si="14"/>
        <v>-7.3830219221834924E-4</v>
      </c>
    </row>
    <row r="713" spans="1:3" x14ac:dyDescent="0.35">
      <c r="A713" s="14">
        <v>41942</v>
      </c>
      <c r="B713">
        <v>55.878909</v>
      </c>
      <c r="C713">
        <f t="shared" si="14"/>
        <v>8.5255780136002116E-2</v>
      </c>
    </row>
    <row r="714" spans="1:3" x14ac:dyDescent="0.35">
      <c r="A714" s="14">
        <v>41943</v>
      </c>
      <c r="B714">
        <v>55.130445000000002</v>
      </c>
      <c r="C714">
        <f t="shared" si="14"/>
        <v>-1.3484905818973904E-2</v>
      </c>
    </row>
    <row r="715" spans="1:3" x14ac:dyDescent="0.35">
      <c r="A715" s="14">
        <v>41946</v>
      </c>
      <c r="B715">
        <v>54.760950999999999</v>
      </c>
      <c r="C715">
        <f t="shared" si="14"/>
        <v>-6.724737438770439E-3</v>
      </c>
    </row>
    <row r="716" spans="1:3" x14ac:dyDescent="0.35">
      <c r="A716" s="14">
        <v>41947</v>
      </c>
      <c r="B716">
        <v>54.798848999999997</v>
      </c>
      <c r="C716">
        <f t="shared" si="14"/>
        <v>6.9182312329079114E-4</v>
      </c>
    </row>
    <row r="717" spans="1:3" x14ac:dyDescent="0.35">
      <c r="A717" s="14">
        <v>41948</v>
      </c>
      <c r="B717">
        <v>54.779899999999998</v>
      </c>
      <c r="C717">
        <f t="shared" si="14"/>
        <v>-3.4585173424240488E-4</v>
      </c>
    </row>
    <row r="718" spans="1:3" x14ac:dyDescent="0.35">
      <c r="A718" s="14">
        <v>41949</v>
      </c>
      <c r="B718">
        <v>55.386248999999999</v>
      </c>
      <c r="C718">
        <f t="shared" si="14"/>
        <v>1.1008011597391433E-2</v>
      </c>
    </row>
    <row r="719" spans="1:3" x14ac:dyDescent="0.35">
      <c r="A719" s="14">
        <v>41950</v>
      </c>
      <c r="B719">
        <v>55.253610999999999</v>
      </c>
      <c r="C719">
        <f t="shared" si="14"/>
        <v>-2.3976542186846523E-3</v>
      </c>
    </row>
    <row r="720" spans="1:3" x14ac:dyDescent="0.35">
      <c r="A720" s="14">
        <v>41953</v>
      </c>
      <c r="B720">
        <v>55.717849000000001</v>
      </c>
      <c r="C720">
        <f t="shared" si="14"/>
        <v>8.3668487052917656E-3</v>
      </c>
    </row>
    <row r="721" spans="1:3" x14ac:dyDescent="0.35">
      <c r="A721" s="14">
        <v>41954</v>
      </c>
      <c r="B721">
        <v>55.632581000000002</v>
      </c>
      <c r="C721">
        <f t="shared" si="14"/>
        <v>-1.5315255929741619E-3</v>
      </c>
    </row>
    <row r="722" spans="1:3" x14ac:dyDescent="0.35">
      <c r="A722" s="14">
        <v>41955</v>
      </c>
      <c r="B722">
        <v>55.528364000000003</v>
      </c>
      <c r="C722">
        <f t="shared" si="14"/>
        <v>-1.875065573335287E-3</v>
      </c>
    </row>
    <row r="723" spans="1:3" x14ac:dyDescent="0.35">
      <c r="A723" s="14">
        <v>41956</v>
      </c>
      <c r="B723">
        <v>54.760950999999999</v>
      </c>
      <c r="C723">
        <f t="shared" si="14"/>
        <v>-1.3916586306737585E-2</v>
      </c>
    </row>
    <row r="724" spans="1:3" x14ac:dyDescent="0.35">
      <c r="A724" s="14">
        <v>41957</v>
      </c>
      <c r="B724">
        <v>54.903066000000003</v>
      </c>
      <c r="C724">
        <f t="shared" si="14"/>
        <v>2.5918269901709142E-3</v>
      </c>
    </row>
    <row r="725" spans="1:3" x14ac:dyDescent="0.35">
      <c r="A725" s="14">
        <v>41960</v>
      </c>
      <c r="B725">
        <v>55.357827999999998</v>
      </c>
      <c r="C725">
        <f t="shared" si="14"/>
        <v>8.2488824850549935E-3</v>
      </c>
    </row>
    <row r="726" spans="1:3" x14ac:dyDescent="0.35">
      <c r="A726" s="14">
        <v>41961</v>
      </c>
      <c r="B726">
        <v>55.613632000000003</v>
      </c>
      <c r="C726">
        <f t="shared" si="14"/>
        <v>4.6102746252927092E-3</v>
      </c>
    </row>
    <row r="727" spans="1:3" x14ac:dyDescent="0.35">
      <c r="A727" s="14">
        <v>41962</v>
      </c>
      <c r="B727">
        <v>55.717849000000001</v>
      </c>
      <c r="C727">
        <f t="shared" si="14"/>
        <v>1.8721933725283214E-3</v>
      </c>
    </row>
    <row r="728" spans="1:3" x14ac:dyDescent="0.35">
      <c r="A728" s="14">
        <v>41963</v>
      </c>
      <c r="B728">
        <v>55.528364000000003</v>
      </c>
      <c r="C728">
        <f t="shared" si="14"/>
        <v>-3.4065911663094281E-3</v>
      </c>
    </row>
    <row r="729" spans="1:3" x14ac:dyDescent="0.35">
      <c r="A729" s="14">
        <v>41964</v>
      </c>
      <c r="B729">
        <v>55.708371999999997</v>
      </c>
      <c r="C729">
        <f t="shared" si="14"/>
        <v>3.2364875778038891E-3</v>
      </c>
    </row>
    <row r="730" spans="1:3" x14ac:dyDescent="0.35">
      <c r="A730" s="14">
        <v>41967</v>
      </c>
      <c r="B730">
        <v>55.774692000000002</v>
      </c>
      <c r="C730">
        <f t="shared" si="14"/>
        <v>1.189777270983203E-3</v>
      </c>
    </row>
    <row r="731" spans="1:3" x14ac:dyDescent="0.35">
      <c r="A731" s="14">
        <v>41968</v>
      </c>
      <c r="B731">
        <v>55.443095999999997</v>
      </c>
      <c r="C731">
        <f t="shared" si="14"/>
        <v>-5.9630206377239547E-3</v>
      </c>
    </row>
    <row r="732" spans="1:3" x14ac:dyDescent="0.35">
      <c r="A732" s="14">
        <v>41969</v>
      </c>
      <c r="B732">
        <v>55.765219000000002</v>
      </c>
      <c r="C732">
        <f t="shared" si="14"/>
        <v>5.7931621550006062E-3</v>
      </c>
    </row>
    <row r="733" spans="1:3" x14ac:dyDescent="0.35">
      <c r="A733" s="14">
        <v>41971</v>
      </c>
      <c r="B733">
        <v>55.945228</v>
      </c>
      <c r="C733">
        <f t="shared" si="14"/>
        <v>3.2227810493414594E-3</v>
      </c>
    </row>
    <row r="734" spans="1:3" x14ac:dyDescent="0.35">
      <c r="A734" s="14">
        <v>41974</v>
      </c>
      <c r="B734">
        <v>55.945228</v>
      </c>
      <c r="C734">
        <f t="shared" si="14"/>
        <v>0</v>
      </c>
    </row>
    <row r="735" spans="1:3" x14ac:dyDescent="0.35">
      <c r="A735" s="14">
        <v>41975</v>
      </c>
      <c r="B735">
        <v>56.125239999999998</v>
      </c>
      <c r="C735">
        <f t="shared" si="14"/>
        <v>3.212481539933565E-3</v>
      </c>
    </row>
    <row r="736" spans="1:3" x14ac:dyDescent="0.35">
      <c r="A736" s="14">
        <v>41976</v>
      </c>
      <c r="B736">
        <v>55.926279000000001</v>
      </c>
      <c r="C736">
        <f t="shared" si="14"/>
        <v>-3.5512451927950037E-3</v>
      </c>
    </row>
    <row r="737" spans="1:3" x14ac:dyDescent="0.35">
      <c r="A737" s="14">
        <v>41977</v>
      </c>
      <c r="B737">
        <v>55.793641000000001</v>
      </c>
      <c r="C737">
        <f t="shared" si="14"/>
        <v>-2.3744747099566136E-3</v>
      </c>
    </row>
    <row r="738" spans="1:3" x14ac:dyDescent="0.35">
      <c r="A738" s="14">
        <v>41978</v>
      </c>
      <c r="B738">
        <v>57.461103999999999</v>
      </c>
      <c r="C738">
        <f t="shared" si="14"/>
        <v>2.9448364412599824E-2</v>
      </c>
    </row>
    <row r="739" spans="1:3" x14ac:dyDescent="0.35">
      <c r="A739" s="14">
        <v>41981</v>
      </c>
      <c r="B739">
        <v>57.480049000000001</v>
      </c>
      <c r="C739">
        <f t="shared" si="14"/>
        <v>3.2964694849645033E-4</v>
      </c>
    </row>
    <row r="740" spans="1:3" x14ac:dyDescent="0.35">
      <c r="A740" s="14">
        <v>41982</v>
      </c>
      <c r="B740">
        <v>56.816856999999999</v>
      </c>
      <c r="C740">
        <f t="shared" si="14"/>
        <v>-1.1604853814695251E-2</v>
      </c>
    </row>
    <row r="741" spans="1:3" x14ac:dyDescent="0.35">
      <c r="A741" s="14">
        <v>41983</v>
      </c>
      <c r="B741">
        <v>56.163133999999999</v>
      </c>
      <c r="C741">
        <f t="shared" si="14"/>
        <v>-1.1572496862361958E-2</v>
      </c>
    </row>
    <row r="742" spans="1:3" x14ac:dyDescent="0.35">
      <c r="A742" s="14">
        <v>41984</v>
      </c>
      <c r="B742">
        <v>56.542104000000002</v>
      </c>
      <c r="C742">
        <f t="shared" si="14"/>
        <v>6.7250011620993482E-3</v>
      </c>
    </row>
    <row r="743" spans="1:3" x14ac:dyDescent="0.35">
      <c r="A743" s="14">
        <v>41985</v>
      </c>
      <c r="B743">
        <v>55.661002000000003</v>
      </c>
      <c r="C743">
        <f t="shared" si="14"/>
        <v>-1.5705806074272841E-2</v>
      </c>
    </row>
    <row r="744" spans="1:3" x14ac:dyDescent="0.35">
      <c r="A744" s="14">
        <v>41988</v>
      </c>
      <c r="B744">
        <v>55.471516999999999</v>
      </c>
      <c r="C744">
        <f t="shared" si="14"/>
        <v>-3.4100762823657121E-3</v>
      </c>
    </row>
    <row r="745" spans="1:3" x14ac:dyDescent="0.35">
      <c r="A745" s="14">
        <v>41989</v>
      </c>
      <c r="B745">
        <v>54.656734</v>
      </c>
      <c r="C745">
        <f t="shared" si="14"/>
        <v>-1.4797254283709902E-2</v>
      </c>
    </row>
    <row r="746" spans="1:3" x14ac:dyDescent="0.35">
      <c r="A746" s="14">
        <v>41990</v>
      </c>
      <c r="B746">
        <v>56.077866</v>
      </c>
      <c r="C746">
        <f t="shared" si="14"/>
        <v>2.5668761694989779E-2</v>
      </c>
    </row>
    <row r="747" spans="1:3" x14ac:dyDescent="0.35">
      <c r="A747" s="14">
        <v>41991</v>
      </c>
      <c r="B747">
        <v>57.593741999999999</v>
      </c>
      <c r="C747">
        <f t="shared" si="14"/>
        <v>2.6672726745557353E-2</v>
      </c>
    </row>
    <row r="748" spans="1:3" x14ac:dyDescent="0.35">
      <c r="A748" s="14">
        <v>41992</v>
      </c>
      <c r="B748">
        <v>58.076926</v>
      </c>
      <c r="C748">
        <f t="shared" si="14"/>
        <v>8.3545261524863839E-3</v>
      </c>
    </row>
    <row r="749" spans="1:3" x14ac:dyDescent="0.35">
      <c r="A749" s="14">
        <v>41995</v>
      </c>
      <c r="B749">
        <v>57.849547000000001</v>
      </c>
      <c r="C749">
        <f t="shared" si="14"/>
        <v>-3.9228191059561155E-3</v>
      </c>
    </row>
    <row r="750" spans="1:3" x14ac:dyDescent="0.35">
      <c r="A750" s="14">
        <v>41996</v>
      </c>
      <c r="B750">
        <v>56.049444999999999</v>
      </c>
      <c r="C750">
        <f t="shared" si="14"/>
        <v>-3.1611375416838776E-2</v>
      </c>
    </row>
    <row r="751" spans="1:3" x14ac:dyDescent="0.35">
      <c r="A751" s="14">
        <v>41997</v>
      </c>
      <c r="B751">
        <v>56.039971999999999</v>
      </c>
      <c r="C751">
        <f t="shared" si="14"/>
        <v>-1.690257702483362E-4</v>
      </c>
    </row>
    <row r="752" spans="1:3" x14ac:dyDescent="0.35">
      <c r="A752" s="14">
        <v>41999</v>
      </c>
      <c r="B752">
        <v>56.447364</v>
      </c>
      <c r="C752">
        <f t="shared" si="14"/>
        <v>7.2433714884809425E-3</v>
      </c>
    </row>
    <row r="753" spans="1:3" x14ac:dyDescent="0.35">
      <c r="A753" s="14">
        <v>42002</v>
      </c>
      <c r="B753">
        <v>56.66527</v>
      </c>
      <c r="C753">
        <f t="shared" si="14"/>
        <v>3.8529077055346724E-3</v>
      </c>
    </row>
    <row r="754" spans="1:3" x14ac:dyDescent="0.35">
      <c r="A754" s="14">
        <v>42003</v>
      </c>
      <c r="B754">
        <v>56.617601000000001</v>
      </c>
      <c r="C754">
        <f t="shared" si="14"/>
        <v>-8.4159242068602568E-4</v>
      </c>
    </row>
    <row r="755" spans="1:3" x14ac:dyDescent="0.35">
      <c r="A755" s="14">
        <v>42004</v>
      </c>
      <c r="B755">
        <v>56.274405999999999</v>
      </c>
      <c r="C755">
        <f t="shared" si="14"/>
        <v>-6.080077170562183E-3</v>
      </c>
    </row>
    <row r="756" spans="1:3" x14ac:dyDescent="0.35">
      <c r="A756" s="14">
        <v>42006</v>
      </c>
      <c r="B756">
        <v>56.731999000000002</v>
      </c>
      <c r="C756">
        <f t="shared" si="14"/>
        <v>8.0985763772882663E-3</v>
      </c>
    </row>
    <row r="757" spans="1:3" x14ac:dyDescent="0.35">
      <c r="A757" s="14">
        <v>42009</v>
      </c>
      <c r="B757">
        <v>55.845416</v>
      </c>
      <c r="C757">
        <f t="shared" si="14"/>
        <v>-1.5750962650858329E-2</v>
      </c>
    </row>
    <row r="758" spans="1:3" x14ac:dyDescent="0.35">
      <c r="A758" s="14">
        <v>42010</v>
      </c>
      <c r="B758">
        <v>55.750081999999999</v>
      </c>
      <c r="C758">
        <f t="shared" si="14"/>
        <v>-1.7085639636019851E-3</v>
      </c>
    </row>
    <row r="759" spans="1:3" x14ac:dyDescent="0.35">
      <c r="A759" s="14">
        <v>42011</v>
      </c>
      <c r="B759">
        <v>56.474606000000001</v>
      </c>
      <c r="C759">
        <f t="shared" si="14"/>
        <v>1.2912204600275272E-2</v>
      </c>
    </row>
    <row r="760" spans="1:3" x14ac:dyDescent="0.35">
      <c r="A760" s="14">
        <v>42012</v>
      </c>
      <c r="B760">
        <v>57.885517</v>
      </c>
      <c r="C760">
        <f t="shared" si="14"/>
        <v>2.4676129328482753E-2</v>
      </c>
    </row>
    <row r="761" spans="1:3" x14ac:dyDescent="0.35">
      <c r="A761" s="14">
        <v>42013</v>
      </c>
      <c r="B761">
        <v>57.504187999999999</v>
      </c>
      <c r="C761">
        <f t="shared" si="14"/>
        <v>-6.6094351863329806E-3</v>
      </c>
    </row>
    <row r="762" spans="1:3" x14ac:dyDescent="0.35">
      <c r="A762" s="14">
        <v>42016</v>
      </c>
      <c r="B762">
        <v>59.277361999999997</v>
      </c>
      <c r="C762">
        <f t="shared" si="14"/>
        <v>3.0369699389293764E-2</v>
      </c>
    </row>
    <row r="763" spans="1:3" x14ac:dyDescent="0.35">
      <c r="A763" s="14">
        <v>42017</v>
      </c>
      <c r="B763">
        <v>60.173479999999998</v>
      </c>
      <c r="C763">
        <f t="shared" si="14"/>
        <v>1.5004244367894829E-2</v>
      </c>
    </row>
    <row r="764" spans="1:3" x14ac:dyDescent="0.35">
      <c r="A764" s="14">
        <v>42018</v>
      </c>
      <c r="B764">
        <v>60.011417999999999</v>
      </c>
      <c r="C764">
        <f t="shared" si="14"/>
        <v>-2.6968795734255689E-3</v>
      </c>
    </row>
    <row r="765" spans="1:3" x14ac:dyDescent="0.35">
      <c r="A765" s="14">
        <v>42019</v>
      </c>
      <c r="B765">
        <v>58.753036999999999</v>
      </c>
      <c r="C765">
        <f t="shared" si="14"/>
        <v>-2.1191998812131883E-2</v>
      </c>
    </row>
    <row r="766" spans="1:3" x14ac:dyDescent="0.35">
      <c r="A766" s="14">
        <v>42020</v>
      </c>
      <c r="B766">
        <v>59.401294</v>
      </c>
      <c r="C766">
        <f t="shared" si="14"/>
        <v>1.0973165337884084E-2</v>
      </c>
    </row>
    <row r="767" spans="1:3" x14ac:dyDescent="0.35">
      <c r="A767" s="14">
        <v>42024</v>
      </c>
      <c r="B767">
        <v>59.534757999999997</v>
      </c>
      <c r="C767">
        <f t="shared" si="14"/>
        <v>2.2442994159612654E-3</v>
      </c>
    </row>
    <row r="768" spans="1:3" x14ac:dyDescent="0.35">
      <c r="A768" s="14">
        <v>42025</v>
      </c>
      <c r="B768">
        <v>59.058098999999999</v>
      </c>
      <c r="C768">
        <f t="shared" si="14"/>
        <v>-8.0386218671460695E-3</v>
      </c>
    </row>
    <row r="769" spans="1:3" x14ac:dyDescent="0.35">
      <c r="A769" s="14">
        <v>42026</v>
      </c>
      <c r="B769">
        <v>59.191563000000002</v>
      </c>
      <c r="C769">
        <f t="shared" si="14"/>
        <v>2.2573266496509832E-3</v>
      </c>
    </row>
    <row r="770" spans="1:3" x14ac:dyDescent="0.35">
      <c r="A770" s="14">
        <v>42027</v>
      </c>
      <c r="B770">
        <v>59.172496000000002</v>
      </c>
      <c r="C770">
        <f t="shared" si="14"/>
        <v>-3.2217550371312954E-4</v>
      </c>
    </row>
    <row r="771" spans="1:3" x14ac:dyDescent="0.35">
      <c r="A771" s="14">
        <v>42030</v>
      </c>
      <c r="B771">
        <v>59.544289999999997</v>
      </c>
      <c r="C771">
        <f t="shared" si="14"/>
        <v>6.2635660558694609E-3</v>
      </c>
    </row>
    <row r="772" spans="1:3" x14ac:dyDescent="0.35">
      <c r="A772" s="14">
        <v>42031</v>
      </c>
      <c r="B772">
        <v>59.096232000000001</v>
      </c>
      <c r="C772">
        <f t="shared" ref="C772:C835" si="15">LN(B772/B771)</f>
        <v>-7.5532393593746574E-3</v>
      </c>
    </row>
    <row r="773" spans="1:3" x14ac:dyDescent="0.35">
      <c r="A773" s="14">
        <v>42032</v>
      </c>
      <c r="B773">
        <v>58.467041999999999</v>
      </c>
      <c r="C773">
        <f t="shared" si="15"/>
        <v>-1.0703955172670617E-2</v>
      </c>
    </row>
    <row r="774" spans="1:3" x14ac:dyDescent="0.35">
      <c r="A774" s="14">
        <v>42033</v>
      </c>
      <c r="B774">
        <v>58.285908999999997</v>
      </c>
      <c r="C774">
        <f t="shared" si="15"/>
        <v>-3.102844832139252E-3</v>
      </c>
    </row>
    <row r="775" spans="1:3" x14ac:dyDescent="0.35">
      <c r="A775" s="14">
        <v>42034</v>
      </c>
      <c r="B775">
        <v>57.456522999999997</v>
      </c>
      <c r="C775">
        <f t="shared" si="15"/>
        <v>-1.4331825969589115E-2</v>
      </c>
    </row>
    <row r="776" spans="1:3" x14ac:dyDescent="0.35">
      <c r="A776" s="14">
        <v>42037</v>
      </c>
      <c r="B776">
        <v>57.418388999999998</v>
      </c>
      <c r="C776">
        <f t="shared" si="15"/>
        <v>-6.6392218695694185E-4</v>
      </c>
    </row>
    <row r="777" spans="1:3" x14ac:dyDescent="0.35">
      <c r="A777" s="14">
        <v>42038</v>
      </c>
      <c r="B777">
        <v>57.065662000000003</v>
      </c>
      <c r="C777">
        <f t="shared" si="15"/>
        <v>-6.1620481286237747E-3</v>
      </c>
    </row>
    <row r="778" spans="1:3" x14ac:dyDescent="0.35">
      <c r="A778" s="14">
        <v>42039</v>
      </c>
      <c r="B778">
        <v>56.474606000000001</v>
      </c>
      <c r="C778">
        <f t="shared" si="15"/>
        <v>-1.041148395293332E-2</v>
      </c>
    </row>
    <row r="779" spans="1:3" x14ac:dyDescent="0.35">
      <c r="A779" s="14">
        <v>42040</v>
      </c>
      <c r="B779">
        <v>57.418388999999998</v>
      </c>
      <c r="C779">
        <f t="shared" si="15"/>
        <v>1.6573532081557169E-2</v>
      </c>
    </row>
    <row r="780" spans="1:3" x14ac:dyDescent="0.35">
      <c r="A780" s="14">
        <v>42041</v>
      </c>
      <c r="B780">
        <v>56.884529999999998</v>
      </c>
      <c r="C780">
        <f t="shared" si="15"/>
        <v>-9.3411941990042997E-3</v>
      </c>
    </row>
    <row r="781" spans="1:3" x14ac:dyDescent="0.35">
      <c r="A781" s="14">
        <v>42044</v>
      </c>
      <c r="B781">
        <v>56.102808000000003</v>
      </c>
      <c r="C781">
        <f t="shared" si="15"/>
        <v>-1.3837558922039363E-2</v>
      </c>
    </row>
    <row r="782" spans="1:3" x14ac:dyDescent="0.35">
      <c r="A782" s="14">
        <v>42045</v>
      </c>
      <c r="B782">
        <v>57.037064000000001</v>
      </c>
      <c r="C782">
        <f t="shared" si="15"/>
        <v>1.6515437378553662E-2</v>
      </c>
    </row>
    <row r="783" spans="1:3" x14ac:dyDescent="0.35">
      <c r="A783" s="14">
        <v>42046</v>
      </c>
      <c r="B783">
        <v>56.541338000000003</v>
      </c>
      <c r="C783">
        <f t="shared" si="15"/>
        <v>-8.7292854828801142E-3</v>
      </c>
    </row>
    <row r="784" spans="1:3" x14ac:dyDescent="0.35">
      <c r="A784" s="14">
        <v>42047</v>
      </c>
      <c r="B784">
        <v>56.703400000000002</v>
      </c>
      <c r="C784">
        <f t="shared" si="15"/>
        <v>2.8621570148986762E-3</v>
      </c>
    </row>
    <row r="785" spans="1:3" x14ac:dyDescent="0.35">
      <c r="A785" s="14">
        <v>42048</v>
      </c>
      <c r="B785">
        <v>57.237259999999999</v>
      </c>
      <c r="C785">
        <f t="shared" si="15"/>
        <v>9.3709112566453343E-3</v>
      </c>
    </row>
    <row r="786" spans="1:3" x14ac:dyDescent="0.35">
      <c r="A786" s="14">
        <v>42052</v>
      </c>
      <c r="B786">
        <v>57.294457000000001</v>
      </c>
      <c r="C786">
        <f t="shared" si="15"/>
        <v>9.9879764755417331E-4</v>
      </c>
    </row>
    <row r="787" spans="1:3" x14ac:dyDescent="0.35">
      <c r="A787" s="14">
        <v>42053</v>
      </c>
      <c r="B787">
        <v>57.208658</v>
      </c>
      <c r="C787">
        <f t="shared" si="15"/>
        <v>-1.4986319989282713E-3</v>
      </c>
    </row>
    <row r="788" spans="1:3" x14ac:dyDescent="0.35">
      <c r="A788" s="14">
        <v>42054</v>
      </c>
      <c r="B788">
        <v>56.770131999999997</v>
      </c>
      <c r="C788">
        <f t="shared" si="15"/>
        <v>-7.6949082161192174E-3</v>
      </c>
    </row>
    <row r="789" spans="1:3" x14ac:dyDescent="0.35">
      <c r="A789" s="14">
        <v>42055</v>
      </c>
      <c r="B789">
        <v>57.694853000000002</v>
      </c>
      <c r="C789">
        <f t="shared" si="15"/>
        <v>1.6157624410609125E-2</v>
      </c>
    </row>
    <row r="790" spans="1:3" x14ac:dyDescent="0.35">
      <c r="A790" s="14">
        <v>42058</v>
      </c>
      <c r="B790">
        <v>58.428908999999997</v>
      </c>
      <c r="C790">
        <f t="shared" si="15"/>
        <v>1.2642817714624716E-2</v>
      </c>
    </row>
    <row r="791" spans="1:3" x14ac:dyDescent="0.35">
      <c r="A791" s="14">
        <v>42059</v>
      </c>
      <c r="B791">
        <v>58.581439000000003</v>
      </c>
      <c r="C791">
        <f t="shared" si="15"/>
        <v>2.6071213188181585E-3</v>
      </c>
    </row>
    <row r="792" spans="1:3" x14ac:dyDescent="0.35">
      <c r="A792" s="14">
        <v>42060</v>
      </c>
      <c r="B792">
        <v>58.362177000000003</v>
      </c>
      <c r="C792">
        <f t="shared" si="15"/>
        <v>-3.7498798896578537E-3</v>
      </c>
    </row>
    <row r="793" spans="1:3" x14ac:dyDescent="0.35">
      <c r="A793" s="14">
        <v>42061</v>
      </c>
      <c r="B793">
        <v>58.590971000000003</v>
      </c>
      <c r="C793">
        <f t="shared" si="15"/>
        <v>3.9125803072906865E-3</v>
      </c>
    </row>
    <row r="794" spans="1:3" x14ac:dyDescent="0.35">
      <c r="A794" s="14">
        <v>42062</v>
      </c>
      <c r="B794">
        <v>58.076177999999999</v>
      </c>
      <c r="C794">
        <f t="shared" si="15"/>
        <v>-8.8250436472411976E-3</v>
      </c>
    </row>
    <row r="795" spans="1:3" x14ac:dyDescent="0.35">
      <c r="A795" s="14">
        <v>42065</v>
      </c>
      <c r="B795">
        <v>59.391759</v>
      </c>
      <c r="C795">
        <f t="shared" si="15"/>
        <v>2.2399916803821127E-2</v>
      </c>
    </row>
    <row r="796" spans="1:3" x14ac:dyDescent="0.35">
      <c r="A796" s="14">
        <v>42066</v>
      </c>
      <c r="B796">
        <v>59.029496999999999</v>
      </c>
      <c r="C796">
        <f t="shared" si="15"/>
        <v>-6.1182112446196337E-3</v>
      </c>
    </row>
    <row r="797" spans="1:3" x14ac:dyDescent="0.35">
      <c r="A797" s="14">
        <v>42067</v>
      </c>
      <c r="B797">
        <v>62.604441999999999</v>
      </c>
      <c r="C797">
        <f t="shared" si="15"/>
        <v>5.8798965929750986E-2</v>
      </c>
    </row>
    <row r="798" spans="1:3" x14ac:dyDescent="0.35">
      <c r="A798" s="14">
        <v>42068</v>
      </c>
      <c r="B798">
        <v>62.966707999999997</v>
      </c>
      <c r="C798">
        <f t="shared" si="15"/>
        <v>5.7699082160397059E-3</v>
      </c>
    </row>
    <row r="799" spans="1:3" x14ac:dyDescent="0.35">
      <c r="A799" s="14">
        <v>42069</v>
      </c>
      <c r="B799">
        <v>62.080120999999998</v>
      </c>
      <c r="C799">
        <f t="shared" si="15"/>
        <v>-1.4180317300111345E-2</v>
      </c>
    </row>
    <row r="800" spans="1:3" x14ac:dyDescent="0.35">
      <c r="A800" s="14">
        <v>42072</v>
      </c>
      <c r="B800">
        <v>63.262233999999999</v>
      </c>
      <c r="C800">
        <f t="shared" si="15"/>
        <v>1.8862706857726768E-2</v>
      </c>
    </row>
    <row r="801" spans="1:3" x14ac:dyDescent="0.35">
      <c r="A801" s="14">
        <v>42073</v>
      </c>
      <c r="B801">
        <v>62.470978000000002</v>
      </c>
      <c r="C801">
        <f t="shared" si="15"/>
        <v>-1.2586434931149288E-2</v>
      </c>
    </row>
    <row r="802" spans="1:3" x14ac:dyDescent="0.35">
      <c r="A802" s="14">
        <v>42074</v>
      </c>
      <c r="B802">
        <v>62.537709999999997</v>
      </c>
      <c r="C802">
        <f t="shared" si="15"/>
        <v>1.0676378963149565E-3</v>
      </c>
    </row>
    <row r="803" spans="1:3" x14ac:dyDescent="0.35">
      <c r="A803" s="14">
        <v>42075</v>
      </c>
      <c r="B803">
        <v>63.538697999999997</v>
      </c>
      <c r="C803">
        <f t="shared" si="15"/>
        <v>1.587940280825886E-2</v>
      </c>
    </row>
    <row r="804" spans="1:3" x14ac:dyDescent="0.35">
      <c r="A804" s="14">
        <v>42076</v>
      </c>
      <c r="B804">
        <v>63.748429000000002</v>
      </c>
      <c r="C804">
        <f t="shared" si="15"/>
        <v>3.2954029954804596E-3</v>
      </c>
    </row>
    <row r="805" spans="1:3" x14ac:dyDescent="0.35">
      <c r="A805" s="14">
        <v>42079</v>
      </c>
      <c r="B805">
        <v>64.854275000000001</v>
      </c>
      <c r="C805">
        <f t="shared" si="15"/>
        <v>1.7198289349079743E-2</v>
      </c>
    </row>
    <row r="806" spans="1:3" x14ac:dyDescent="0.35">
      <c r="A806" s="14">
        <v>42080</v>
      </c>
      <c r="B806">
        <v>64.463418000000004</v>
      </c>
      <c r="C806">
        <f t="shared" si="15"/>
        <v>-6.0449298333394618E-3</v>
      </c>
    </row>
    <row r="807" spans="1:3" x14ac:dyDescent="0.35">
      <c r="A807" s="14">
        <v>42081</v>
      </c>
      <c r="B807">
        <v>65.273737999999994</v>
      </c>
      <c r="C807">
        <f t="shared" si="15"/>
        <v>1.2491880696258973E-2</v>
      </c>
    </row>
    <row r="808" spans="1:3" x14ac:dyDescent="0.35">
      <c r="A808" s="14">
        <v>42082</v>
      </c>
      <c r="B808">
        <v>65.130737999999994</v>
      </c>
      <c r="C808">
        <f t="shared" si="15"/>
        <v>-2.19317713173388E-3</v>
      </c>
    </row>
    <row r="809" spans="1:3" x14ac:dyDescent="0.35">
      <c r="A809" s="14">
        <v>42083</v>
      </c>
      <c r="B809">
        <v>64.596881999999994</v>
      </c>
      <c r="C809">
        <f t="shared" si="15"/>
        <v>-8.2304603080659844E-3</v>
      </c>
    </row>
    <row r="810" spans="1:3" x14ac:dyDescent="0.35">
      <c r="A810" s="14">
        <v>42086</v>
      </c>
      <c r="B810">
        <v>64.425285000000002</v>
      </c>
      <c r="C810">
        <f t="shared" si="15"/>
        <v>-2.6599630926441345E-3</v>
      </c>
    </row>
    <row r="811" spans="1:3" x14ac:dyDescent="0.35">
      <c r="A811" s="14">
        <v>42087</v>
      </c>
      <c r="B811">
        <v>62.623513000000003</v>
      </c>
      <c r="C811">
        <f t="shared" si="15"/>
        <v>-2.836536566504334E-2</v>
      </c>
    </row>
    <row r="812" spans="1:3" x14ac:dyDescent="0.35">
      <c r="A812" s="14">
        <v>42088</v>
      </c>
      <c r="B812">
        <v>61.679721999999998</v>
      </c>
      <c r="C812">
        <f t="shared" si="15"/>
        <v>-1.5185592500821365E-2</v>
      </c>
    </row>
    <row r="813" spans="1:3" x14ac:dyDescent="0.35">
      <c r="A813" s="14">
        <v>42089</v>
      </c>
      <c r="B813">
        <v>61.965719999999997</v>
      </c>
      <c r="C813">
        <f t="shared" si="15"/>
        <v>4.6261068006078114E-3</v>
      </c>
    </row>
    <row r="814" spans="1:3" x14ac:dyDescent="0.35">
      <c r="A814" s="14">
        <v>42090</v>
      </c>
      <c r="B814">
        <v>62.213585000000002</v>
      </c>
      <c r="C814">
        <f t="shared" si="15"/>
        <v>3.9920553456968752E-3</v>
      </c>
    </row>
    <row r="815" spans="1:3" x14ac:dyDescent="0.35">
      <c r="A815" s="14">
        <v>42093</v>
      </c>
      <c r="B815">
        <v>62.690244999999997</v>
      </c>
      <c r="C815">
        <f t="shared" si="15"/>
        <v>7.6324691399289645E-3</v>
      </c>
    </row>
    <row r="816" spans="1:3" x14ac:dyDescent="0.35">
      <c r="A816" s="14">
        <v>42094</v>
      </c>
      <c r="B816">
        <v>61.489061</v>
      </c>
      <c r="C816">
        <f t="shared" si="15"/>
        <v>-1.93465643245147E-2</v>
      </c>
    </row>
    <row r="817" spans="1:3" x14ac:dyDescent="0.35">
      <c r="A817" s="14">
        <v>42095</v>
      </c>
      <c r="B817">
        <v>60.942534999999999</v>
      </c>
      <c r="C817">
        <f t="shared" si="15"/>
        <v>-8.9279180872616562E-3</v>
      </c>
    </row>
    <row r="818" spans="1:3" x14ac:dyDescent="0.35">
      <c r="A818" s="14">
        <v>42096</v>
      </c>
      <c r="B818">
        <v>60.626123</v>
      </c>
      <c r="C818">
        <f t="shared" si="15"/>
        <v>-5.2054981883556724E-3</v>
      </c>
    </row>
    <row r="819" spans="1:3" x14ac:dyDescent="0.35">
      <c r="A819" s="14">
        <v>42100</v>
      </c>
      <c r="B819">
        <v>60.405594999999998</v>
      </c>
      <c r="C819">
        <f t="shared" si="15"/>
        <v>-3.6441396964458188E-3</v>
      </c>
    </row>
    <row r="820" spans="1:3" x14ac:dyDescent="0.35">
      <c r="A820" s="14">
        <v>42101</v>
      </c>
      <c r="B820">
        <v>60.405594999999998</v>
      </c>
      <c r="C820">
        <f t="shared" si="15"/>
        <v>0</v>
      </c>
    </row>
    <row r="821" spans="1:3" x14ac:dyDescent="0.35">
      <c r="A821" s="14">
        <v>42102</v>
      </c>
      <c r="B821">
        <v>60.904181999999999</v>
      </c>
      <c r="C821">
        <f t="shared" si="15"/>
        <v>8.2201092079372973E-3</v>
      </c>
    </row>
    <row r="822" spans="1:3" x14ac:dyDescent="0.35">
      <c r="A822" s="14">
        <v>42103</v>
      </c>
      <c r="B822">
        <v>60.846651000000001</v>
      </c>
      <c r="C822">
        <f t="shared" si="15"/>
        <v>-9.4506136614177475E-4</v>
      </c>
    </row>
    <row r="823" spans="1:3" x14ac:dyDescent="0.35">
      <c r="A823" s="14">
        <v>42104</v>
      </c>
      <c r="B823">
        <v>61.978057999999997</v>
      </c>
      <c r="C823">
        <f t="shared" si="15"/>
        <v>1.842363823798393E-2</v>
      </c>
    </row>
    <row r="824" spans="1:3" x14ac:dyDescent="0.35">
      <c r="A824" s="14">
        <v>42107</v>
      </c>
      <c r="B824">
        <v>61.316473999999999</v>
      </c>
      <c r="C824">
        <f t="shared" si="15"/>
        <v>-1.0731868461217476E-2</v>
      </c>
    </row>
    <row r="825" spans="1:3" x14ac:dyDescent="0.35">
      <c r="A825" s="14">
        <v>42108</v>
      </c>
      <c r="B825">
        <v>61.393177999999999</v>
      </c>
      <c r="C825">
        <f t="shared" si="15"/>
        <v>1.2501707688036554E-3</v>
      </c>
    </row>
    <row r="826" spans="1:3" x14ac:dyDescent="0.35">
      <c r="A826" s="14">
        <v>42109</v>
      </c>
      <c r="B826">
        <v>60.817888000000004</v>
      </c>
      <c r="C826">
        <f t="shared" si="15"/>
        <v>-9.4147652613380955E-3</v>
      </c>
    </row>
    <row r="827" spans="1:3" x14ac:dyDescent="0.35">
      <c r="A827" s="14">
        <v>42110</v>
      </c>
      <c r="B827">
        <v>61.057592</v>
      </c>
      <c r="C827">
        <f t="shared" si="15"/>
        <v>3.9335936823621685E-3</v>
      </c>
    </row>
    <row r="828" spans="1:3" x14ac:dyDescent="0.35">
      <c r="A828" s="14">
        <v>42111</v>
      </c>
      <c r="B828">
        <v>62.658817999999997</v>
      </c>
      <c r="C828">
        <f t="shared" si="15"/>
        <v>2.5886871727848874E-2</v>
      </c>
    </row>
    <row r="829" spans="1:3" x14ac:dyDescent="0.35">
      <c r="A829" s="14">
        <v>42114</v>
      </c>
      <c r="B829">
        <v>63.147818000000001</v>
      </c>
      <c r="C829">
        <f t="shared" si="15"/>
        <v>7.7738739099101712E-3</v>
      </c>
    </row>
    <row r="830" spans="1:3" x14ac:dyDescent="0.35">
      <c r="A830" s="14">
        <v>42115</v>
      </c>
      <c r="B830">
        <v>64.058693000000005</v>
      </c>
      <c r="C830">
        <f t="shared" si="15"/>
        <v>1.4321445678320367E-2</v>
      </c>
    </row>
    <row r="831" spans="1:3" x14ac:dyDescent="0.35">
      <c r="A831" s="14">
        <v>42116</v>
      </c>
      <c r="B831">
        <v>63.857342000000003</v>
      </c>
      <c r="C831">
        <f t="shared" si="15"/>
        <v>-3.1481771038235347E-3</v>
      </c>
    </row>
    <row r="832" spans="1:3" x14ac:dyDescent="0.35">
      <c r="A832" s="14">
        <v>42117</v>
      </c>
      <c r="B832">
        <v>63.282052</v>
      </c>
      <c r="C832">
        <f t="shared" si="15"/>
        <v>-9.049813880774726E-3</v>
      </c>
    </row>
    <row r="833" spans="1:3" x14ac:dyDescent="0.35">
      <c r="A833" s="14">
        <v>42118</v>
      </c>
      <c r="B833">
        <v>63.090291000000001</v>
      </c>
      <c r="C833">
        <f t="shared" si="15"/>
        <v>-3.034859410377207E-3</v>
      </c>
    </row>
    <row r="834" spans="1:3" x14ac:dyDescent="0.35">
      <c r="A834" s="14">
        <v>42121</v>
      </c>
      <c r="B834">
        <v>62.476647999999997</v>
      </c>
      <c r="C834">
        <f t="shared" si="15"/>
        <v>-9.7740359059448039E-3</v>
      </c>
    </row>
    <row r="835" spans="1:3" x14ac:dyDescent="0.35">
      <c r="A835" s="14">
        <v>42122</v>
      </c>
      <c r="B835">
        <v>61.882176999999999</v>
      </c>
      <c r="C835">
        <f t="shared" si="15"/>
        <v>-9.5606488430250262E-3</v>
      </c>
    </row>
    <row r="836" spans="1:3" x14ac:dyDescent="0.35">
      <c r="A836" s="14">
        <v>42123</v>
      </c>
      <c r="B836">
        <v>61.642473000000003</v>
      </c>
      <c r="C836">
        <f t="shared" ref="C836:C899" si="16">LN(B836/B835)</f>
        <v>-3.8810763824621542E-3</v>
      </c>
    </row>
    <row r="837" spans="1:3" x14ac:dyDescent="0.35">
      <c r="A837" s="14">
        <v>42124</v>
      </c>
      <c r="B837">
        <v>61.105533000000001</v>
      </c>
      <c r="C837">
        <f t="shared" si="16"/>
        <v>-8.7487111566692775E-3</v>
      </c>
    </row>
    <row r="838" spans="1:3" x14ac:dyDescent="0.35">
      <c r="A838" s="14">
        <v>42125</v>
      </c>
      <c r="B838">
        <v>61.997238000000003</v>
      </c>
      <c r="C838">
        <f t="shared" si="16"/>
        <v>1.4487417123313555E-2</v>
      </c>
    </row>
    <row r="839" spans="1:3" x14ac:dyDescent="0.35">
      <c r="A839" s="14">
        <v>42128</v>
      </c>
      <c r="B839">
        <v>62.630054999999999</v>
      </c>
      <c r="C839">
        <f t="shared" si="16"/>
        <v>1.0155439044649184E-2</v>
      </c>
    </row>
    <row r="840" spans="1:3" x14ac:dyDescent="0.35">
      <c r="A840" s="14">
        <v>42129</v>
      </c>
      <c r="B840">
        <v>62.351996999999997</v>
      </c>
      <c r="C840">
        <f t="shared" si="16"/>
        <v>-4.4495742279167727E-3</v>
      </c>
    </row>
    <row r="841" spans="1:3" x14ac:dyDescent="0.35">
      <c r="A841" s="14">
        <v>42130</v>
      </c>
      <c r="B841">
        <v>62.006821000000002</v>
      </c>
      <c r="C841">
        <f t="shared" si="16"/>
        <v>-5.5513053596250531E-3</v>
      </c>
    </row>
    <row r="842" spans="1:3" x14ac:dyDescent="0.35">
      <c r="A842" s="14">
        <v>42131</v>
      </c>
      <c r="B842">
        <v>62.371177000000003</v>
      </c>
      <c r="C842">
        <f t="shared" si="16"/>
        <v>5.8588664893827139E-3</v>
      </c>
    </row>
    <row r="843" spans="1:3" x14ac:dyDescent="0.35">
      <c r="A843" s="14">
        <v>42132</v>
      </c>
      <c r="B843">
        <v>64.173754000000002</v>
      </c>
      <c r="C843">
        <f t="shared" si="16"/>
        <v>2.8491049296237792E-2</v>
      </c>
    </row>
    <row r="844" spans="1:3" x14ac:dyDescent="0.35">
      <c r="A844" s="14">
        <v>42135</v>
      </c>
      <c r="B844">
        <v>65.305160999999998</v>
      </c>
      <c r="C844">
        <f t="shared" si="16"/>
        <v>1.7476757472904864E-2</v>
      </c>
    </row>
    <row r="845" spans="1:3" x14ac:dyDescent="0.35">
      <c r="A845" s="14">
        <v>42136</v>
      </c>
      <c r="B845">
        <v>64.720281</v>
      </c>
      <c r="C845">
        <f t="shared" si="16"/>
        <v>-8.996453860532801E-3</v>
      </c>
    </row>
    <row r="846" spans="1:3" x14ac:dyDescent="0.35">
      <c r="A846" s="14">
        <v>42137</v>
      </c>
      <c r="B846">
        <v>64.624399999999994</v>
      </c>
      <c r="C846">
        <f t="shared" si="16"/>
        <v>-1.4825660679812357E-3</v>
      </c>
    </row>
    <row r="847" spans="1:3" x14ac:dyDescent="0.35">
      <c r="A847" s="14">
        <v>42138</v>
      </c>
      <c r="B847">
        <v>64.672336999999999</v>
      </c>
      <c r="C847">
        <f t="shared" si="16"/>
        <v>7.4150366526919988E-4</v>
      </c>
    </row>
    <row r="848" spans="1:3" x14ac:dyDescent="0.35">
      <c r="A848" s="14">
        <v>42139</v>
      </c>
      <c r="B848">
        <v>64.854515000000006</v>
      </c>
      <c r="C848">
        <f t="shared" si="16"/>
        <v>2.8129784259544113E-3</v>
      </c>
    </row>
    <row r="849" spans="1:3" x14ac:dyDescent="0.35">
      <c r="A849" s="14">
        <v>42142</v>
      </c>
      <c r="B849">
        <v>65.199690000000004</v>
      </c>
      <c r="C849">
        <f t="shared" si="16"/>
        <v>5.3081837760488556E-3</v>
      </c>
    </row>
    <row r="850" spans="1:3" x14ac:dyDescent="0.35">
      <c r="A850" s="14">
        <v>42143</v>
      </c>
      <c r="B850">
        <v>65.458568</v>
      </c>
      <c r="C850">
        <f t="shared" si="16"/>
        <v>3.9626785588935676E-3</v>
      </c>
    </row>
    <row r="851" spans="1:3" x14ac:dyDescent="0.35">
      <c r="A851" s="14">
        <v>42144</v>
      </c>
      <c r="B851">
        <v>66.235215999999994</v>
      </c>
      <c r="C851">
        <f t="shared" si="16"/>
        <v>1.1794892367660981E-2</v>
      </c>
    </row>
    <row r="852" spans="1:3" x14ac:dyDescent="0.35">
      <c r="A852" s="14">
        <v>42145</v>
      </c>
      <c r="B852">
        <v>66.053038000000001</v>
      </c>
      <c r="C852">
        <f t="shared" si="16"/>
        <v>-2.7542598780695752E-3</v>
      </c>
    </row>
    <row r="853" spans="1:3" x14ac:dyDescent="0.35">
      <c r="A853" s="14">
        <v>42146</v>
      </c>
      <c r="B853">
        <v>65.487339000000006</v>
      </c>
      <c r="C853">
        <f t="shared" si="16"/>
        <v>-8.6011991216895685E-3</v>
      </c>
    </row>
    <row r="854" spans="1:3" x14ac:dyDescent="0.35">
      <c r="A854" s="14">
        <v>42150</v>
      </c>
      <c r="B854">
        <v>64.720281</v>
      </c>
      <c r="C854">
        <f t="shared" si="16"/>
        <v>-1.1782211726086523E-2</v>
      </c>
    </row>
    <row r="855" spans="1:3" x14ac:dyDescent="0.35">
      <c r="A855" s="14">
        <v>42151</v>
      </c>
      <c r="B855">
        <v>65.583219</v>
      </c>
      <c r="C855">
        <f t="shared" si="16"/>
        <v>1.3245240777999403E-2</v>
      </c>
    </row>
    <row r="856" spans="1:3" x14ac:dyDescent="0.35">
      <c r="A856" s="14">
        <v>42152</v>
      </c>
      <c r="B856">
        <v>66.302333000000004</v>
      </c>
      <c r="C856">
        <f t="shared" si="16"/>
        <v>1.0905229810882548E-2</v>
      </c>
    </row>
    <row r="857" spans="1:3" x14ac:dyDescent="0.35">
      <c r="A857" s="14">
        <v>42153</v>
      </c>
      <c r="B857">
        <v>61.939703999999999</v>
      </c>
      <c r="C857">
        <f t="shared" si="16"/>
        <v>-6.8063689394241109E-2</v>
      </c>
    </row>
    <row r="858" spans="1:3" x14ac:dyDescent="0.35">
      <c r="A858" s="14">
        <v>42156</v>
      </c>
      <c r="B858">
        <v>63.742288000000002</v>
      </c>
      <c r="C858">
        <f t="shared" si="16"/>
        <v>2.868680845631991E-2</v>
      </c>
    </row>
    <row r="859" spans="1:3" x14ac:dyDescent="0.35">
      <c r="A859" s="14">
        <v>42157</v>
      </c>
      <c r="B859">
        <v>63.090291000000001</v>
      </c>
      <c r="C859">
        <f t="shared" si="16"/>
        <v>-1.0281313341273407E-2</v>
      </c>
    </row>
    <row r="860" spans="1:3" x14ac:dyDescent="0.35">
      <c r="A860" s="14">
        <v>42158</v>
      </c>
      <c r="B860">
        <v>62.994404000000003</v>
      </c>
      <c r="C860">
        <f t="shared" si="16"/>
        <v>-1.5209937809754165E-3</v>
      </c>
    </row>
    <row r="861" spans="1:3" x14ac:dyDescent="0.35">
      <c r="A861" s="14">
        <v>42159</v>
      </c>
      <c r="B861">
        <v>63.061520999999999</v>
      </c>
      <c r="C861">
        <f t="shared" si="16"/>
        <v>1.0648766623598262E-3</v>
      </c>
    </row>
    <row r="862" spans="1:3" x14ac:dyDescent="0.35">
      <c r="A862" s="14">
        <v>42160</v>
      </c>
      <c r="B862">
        <v>63.473813</v>
      </c>
      <c r="C862">
        <f t="shared" si="16"/>
        <v>6.5166534283326019E-3</v>
      </c>
    </row>
    <row r="863" spans="1:3" x14ac:dyDescent="0.35">
      <c r="A863" s="14">
        <v>42163</v>
      </c>
      <c r="B863">
        <v>62.630054999999999</v>
      </c>
      <c r="C863">
        <f t="shared" si="16"/>
        <v>-1.3382152429855536E-2</v>
      </c>
    </row>
    <row r="864" spans="1:3" x14ac:dyDescent="0.35">
      <c r="A864" s="14">
        <v>42164</v>
      </c>
      <c r="B864">
        <v>62.399940000000001</v>
      </c>
      <c r="C864">
        <f t="shared" si="16"/>
        <v>-3.6809608738769938E-3</v>
      </c>
    </row>
    <row r="865" spans="1:3" x14ac:dyDescent="0.35">
      <c r="A865" s="14">
        <v>42165</v>
      </c>
      <c r="B865">
        <v>62.831406000000001</v>
      </c>
      <c r="C865">
        <f t="shared" si="16"/>
        <v>6.8907301729956641E-3</v>
      </c>
    </row>
    <row r="866" spans="1:3" x14ac:dyDescent="0.35">
      <c r="A866" s="14">
        <v>42166</v>
      </c>
      <c r="B866">
        <v>63.138227999999998</v>
      </c>
      <c r="C866">
        <f t="shared" si="16"/>
        <v>4.8713741082643328E-3</v>
      </c>
    </row>
    <row r="867" spans="1:3" x14ac:dyDescent="0.35">
      <c r="A867" s="14">
        <v>42167</v>
      </c>
      <c r="B867">
        <v>62.591701</v>
      </c>
      <c r="C867">
        <f t="shared" si="16"/>
        <v>-8.6937206850785567E-3</v>
      </c>
    </row>
    <row r="868" spans="1:3" x14ac:dyDescent="0.35">
      <c r="A868" s="14">
        <v>42170</v>
      </c>
      <c r="B868">
        <v>62.725935</v>
      </c>
      <c r="C868">
        <f t="shared" si="16"/>
        <v>2.1423010459340796E-3</v>
      </c>
    </row>
    <row r="869" spans="1:3" x14ac:dyDescent="0.35">
      <c r="A869" s="14">
        <v>42171</v>
      </c>
      <c r="B869">
        <v>63.253289000000002</v>
      </c>
      <c r="C869">
        <f t="shared" si="16"/>
        <v>8.3721277771028474E-3</v>
      </c>
    </row>
    <row r="870" spans="1:3" x14ac:dyDescent="0.35">
      <c r="A870" s="14">
        <v>42172</v>
      </c>
      <c r="B870">
        <v>63.569701000000002</v>
      </c>
      <c r="C870">
        <f t="shared" si="16"/>
        <v>4.9898312050968615E-3</v>
      </c>
    </row>
    <row r="871" spans="1:3" x14ac:dyDescent="0.35">
      <c r="A871" s="14">
        <v>42173</v>
      </c>
      <c r="B871">
        <v>63.876522999999999</v>
      </c>
      <c r="C871">
        <f t="shared" si="16"/>
        <v>4.8149342230717658E-3</v>
      </c>
    </row>
    <row r="872" spans="1:3" x14ac:dyDescent="0.35">
      <c r="A872" s="14">
        <v>42174</v>
      </c>
      <c r="B872">
        <v>64.049109999999999</v>
      </c>
      <c r="C872">
        <f t="shared" si="16"/>
        <v>2.6982411681330224E-3</v>
      </c>
    </row>
    <row r="873" spans="1:3" x14ac:dyDescent="0.35">
      <c r="A873" s="14">
        <v>42177</v>
      </c>
      <c r="B873">
        <v>64.298398000000006</v>
      </c>
      <c r="C873">
        <f t="shared" si="16"/>
        <v>3.8845836177728481E-3</v>
      </c>
    </row>
    <row r="874" spans="1:3" x14ac:dyDescent="0.35">
      <c r="A874" s="14">
        <v>42178</v>
      </c>
      <c r="B874">
        <v>64.557282999999998</v>
      </c>
      <c r="C874">
        <f t="shared" si="16"/>
        <v>4.0182217240689946E-3</v>
      </c>
    </row>
    <row r="875" spans="1:3" x14ac:dyDescent="0.35">
      <c r="A875" s="14">
        <v>42179</v>
      </c>
      <c r="B875">
        <v>64.058693000000005</v>
      </c>
      <c r="C875">
        <f t="shared" si="16"/>
        <v>-7.7531969683707911E-3</v>
      </c>
    </row>
    <row r="876" spans="1:3" x14ac:dyDescent="0.35">
      <c r="A876" s="14">
        <v>42180</v>
      </c>
      <c r="B876">
        <v>64.087457000000001</v>
      </c>
      <c r="C876">
        <f t="shared" si="16"/>
        <v>4.4892492646974805E-4</v>
      </c>
    </row>
    <row r="877" spans="1:3" x14ac:dyDescent="0.35">
      <c r="A877" s="14">
        <v>42181</v>
      </c>
      <c r="B877">
        <v>64.758634000000001</v>
      </c>
      <c r="C877">
        <f t="shared" si="16"/>
        <v>1.0418369167600462E-2</v>
      </c>
    </row>
    <row r="878" spans="1:3" x14ac:dyDescent="0.35">
      <c r="A878" s="14">
        <v>42184</v>
      </c>
      <c r="B878">
        <v>63.253289000000002</v>
      </c>
      <c r="C878">
        <f t="shared" si="16"/>
        <v>-2.3519909063842756E-2</v>
      </c>
    </row>
    <row r="879" spans="1:3" x14ac:dyDescent="0.35">
      <c r="A879" s="14">
        <v>42185</v>
      </c>
      <c r="B879">
        <v>63.799815000000002</v>
      </c>
      <c r="C879">
        <f t="shared" si="16"/>
        <v>8.6031644043432168E-3</v>
      </c>
    </row>
    <row r="880" spans="1:3" x14ac:dyDescent="0.35">
      <c r="A880" s="14">
        <v>42186</v>
      </c>
      <c r="B880">
        <v>65.246087000000003</v>
      </c>
      <c r="C880">
        <f t="shared" si="16"/>
        <v>2.2415784395890839E-2</v>
      </c>
    </row>
    <row r="881" spans="1:3" x14ac:dyDescent="0.35">
      <c r="A881" s="14">
        <v>42187</v>
      </c>
      <c r="B881">
        <v>65.062897000000007</v>
      </c>
      <c r="C881">
        <f t="shared" si="16"/>
        <v>-2.8116268741707117E-3</v>
      </c>
    </row>
    <row r="882" spans="1:3" x14ac:dyDescent="0.35">
      <c r="A882" s="14">
        <v>42191</v>
      </c>
      <c r="B882">
        <v>65.082177999999999</v>
      </c>
      <c r="C882">
        <f t="shared" si="16"/>
        <v>2.9630011187207285E-4</v>
      </c>
    </row>
    <row r="883" spans="1:3" x14ac:dyDescent="0.35">
      <c r="A883" s="14">
        <v>42192</v>
      </c>
      <c r="B883">
        <v>65.786033000000003</v>
      </c>
      <c r="C883">
        <f t="shared" si="16"/>
        <v>1.0756803068685469E-2</v>
      </c>
    </row>
    <row r="884" spans="1:3" x14ac:dyDescent="0.35">
      <c r="A884" s="14">
        <v>42193</v>
      </c>
      <c r="B884">
        <v>65.313579000000004</v>
      </c>
      <c r="C884">
        <f t="shared" si="16"/>
        <v>-7.2075887654677031E-3</v>
      </c>
    </row>
    <row r="885" spans="1:3" x14ac:dyDescent="0.35">
      <c r="A885" s="14">
        <v>42194</v>
      </c>
      <c r="B885">
        <v>65.458207000000002</v>
      </c>
      <c r="C885">
        <f t="shared" si="16"/>
        <v>2.2119153280796265E-3</v>
      </c>
    </row>
    <row r="886" spans="1:3" x14ac:dyDescent="0.35">
      <c r="A886" s="14">
        <v>42195</v>
      </c>
      <c r="B886">
        <v>66.788774000000004</v>
      </c>
      <c r="C886">
        <f t="shared" si="16"/>
        <v>2.0123134602837645E-2</v>
      </c>
    </row>
    <row r="887" spans="1:3" x14ac:dyDescent="0.35">
      <c r="A887" s="14">
        <v>42198</v>
      </c>
      <c r="B887">
        <v>67.164811</v>
      </c>
      <c r="C887">
        <f t="shared" si="16"/>
        <v>5.6144520176633931E-3</v>
      </c>
    </row>
    <row r="888" spans="1:3" x14ac:dyDescent="0.35">
      <c r="A888" s="14">
        <v>42199</v>
      </c>
      <c r="B888">
        <v>67.550477000000001</v>
      </c>
      <c r="C888">
        <f t="shared" si="16"/>
        <v>5.7256612718391154E-3</v>
      </c>
    </row>
    <row r="889" spans="1:3" x14ac:dyDescent="0.35">
      <c r="A889" s="14">
        <v>42200</v>
      </c>
      <c r="B889">
        <v>66.798417999999998</v>
      </c>
      <c r="C889">
        <f t="shared" si="16"/>
        <v>-1.1195728189817953E-2</v>
      </c>
    </row>
    <row r="890" spans="1:3" x14ac:dyDescent="0.35">
      <c r="A890" s="14">
        <v>42201</v>
      </c>
      <c r="B890">
        <v>66.894834000000003</v>
      </c>
      <c r="C890">
        <f t="shared" si="16"/>
        <v>1.4423467942126368E-3</v>
      </c>
    </row>
    <row r="891" spans="1:3" x14ac:dyDescent="0.35">
      <c r="A891" s="14">
        <v>42202</v>
      </c>
      <c r="B891">
        <v>66.808060999999995</v>
      </c>
      <c r="C891">
        <f t="shared" si="16"/>
        <v>-1.2979975068290938E-3</v>
      </c>
    </row>
    <row r="892" spans="1:3" x14ac:dyDescent="0.35">
      <c r="A892" s="14">
        <v>42205</v>
      </c>
      <c r="B892">
        <v>67.463704000000007</v>
      </c>
      <c r="C892">
        <f t="shared" si="16"/>
        <v>9.7659878227015634E-3</v>
      </c>
    </row>
    <row r="893" spans="1:3" x14ac:dyDescent="0.35">
      <c r="A893" s="14">
        <v>42206</v>
      </c>
      <c r="B893">
        <v>66.403107000000006</v>
      </c>
      <c r="C893">
        <f t="shared" si="16"/>
        <v>-1.58458871811731E-2</v>
      </c>
    </row>
    <row r="894" spans="1:3" x14ac:dyDescent="0.35">
      <c r="A894" s="14">
        <v>42207</v>
      </c>
      <c r="B894">
        <v>66.885198000000003</v>
      </c>
      <c r="C894">
        <f t="shared" si="16"/>
        <v>7.2338394918255913E-3</v>
      </c>
    </row>
    <row r="895" spans="1:3" x14ac:dyDescent="0.35">
      <c r="A895" s="14">
        <v>42208</v>
      </c>
      <c r="B895">
        <v>65.795669000000004</v>
      </c>
      <c r="C895">
        <f t="shared" si="16"/>
        <v>-1.6423671551865891E-2</v>
      </c>
    </row>
    <row r="896" spans="1:3" x14ac:dyDescent="0.35">
      <c r="A896" s="14">
        <v>42209</v>
      </c>
      <c r="B896">
        <v>63.616627000000001</v>
      </c>
      <c r="C896">
        <f t="shared" si="16"/>
        <v>-3.3679148499698212E-2</v>
      </c>
    </row>
    <row r="897" spans="1:3" x14ac:dyDescent="0.35">
      <c r="A897" s="14">
        <v>42212</v>
      </c>
      <c r="B897">
        <v>61.996803</v>
      </c>
      <c r="C897">
        <f t="shared" si="16"/>
        <v>-2.5792047797137969E-2</v>
      </c>
    </row>
    <row r="898" spans="1:3" x14ac:dyDescent="0.35">
      <c r="A898" s="14">
        <v>42213</v>
      </c>
      <c r="B898">
        <v>62.343908999999996</v>
      </c>
      <c r="C898">
        <f t="shared" si="16"/>
        <v>5.5831576974577218E-3</v>
      </c>
    </row>
    <row r="899" spans="1:3" x14ac:dyDescent="0.35">
      <c r="A899" s="14">
        <v>42214</v>
      </c>
      <c r="B899">
        <v>62.565666</v>
      </c>
      <c r="C899">
        <f t="shared" si="16"/>
        <v>3.5506842927100581E-3</v>
      </c>
    </row>
    <row r="900" spans="1:3" x14ac:dyDescent="0.35">
      <c r="A900" s="14">
        <v>42215</v>
      </c>
      <c r="B900">
        <v>62.151068000000002</v>
      </c>
      <c r="C900">
        <f t="shared" ref="C900:C963" si="17">LN(B900/B899)</f>
        <v>-6.6486591488645365E-3</v>
      </c>
    </row>
    <row r="901" spans="1:3" x14ac:dyDescent="0.35">
      <c r="A901" s="14">
        <v>42216</v>
      </c>
      <c r="B901">
        <v>63.288801999999997</v>
      </c>
      <c r="C901">
        <f t="shared" si="17"/>
        <v>1.8140407826575212E-2</v>
      </c>
    </row>
    <row r="902" spans="1:3" x14ac:dyDescent="0.35">
      <c r="A902" s="14">
        <v>42219</v>
      </c>
      <c r="B902">
        <v>62.999544</v>
      </c>
      <c r="C902">
        <f t="shared" si="17"/>
        <v>-4.5809215972462368E-3</v>
      </c>
    </row>
    <row r="903" spans="1:3" x14ac:dyDescent="0.35">
      <c r="A903" s="14">
        <v>42220</v>
      </c>
      <c r="B903">
        <v>62.517454000000001</v>
      </c>
      <c r="C903">
        <f t="shared" si="17"/>
        <v>-7.6817065146761888E-3</v>
      </c>
    </row>
    <row r="904" spans="1:3" x14ac:dyDescent="0.35">
      <c r="A904" s="14">
        <v>42221</v>
      </c>
      <c r="B904">
        <v>62.729574999999997</v>
      </c>
      <c r="C904">
        <f t="shared" si="17"/>
        <v>3.3872452625269681E-3</v>
      </c>
    </row>
    <row r="905" spans="1:3" x14ac:dyDescent="0.35">
      <c r="A905" s="14">
        <v>42222</v>
      </c>
      <c r="B905">
        <v>61.264023999999999</v>
      </c>
      <c r="C905">
        <f t="shared" si="17"/>
        <v>-2.3640240535895907E-2</v>
      </c>
    </row>
    <row r="906" spans="1:3" x14ac:dyDescent="0.35">
      <c r="A906" s="14">
        <v>42223</v>
      </c>
      <c r="B906">
        <v>61.138680000000001</v>
      </c>
      <c r="C906">
        <f t="shared" si="17"/>
        <v>-2.0480600463445757E-3</v>
      </c>
    </row>
    <row r="907" spans="1:3" x14ac:dyDescent="0.35">
      <c r="A907" s="14">
        <v>42226</v>
      </c>
      <c r="B907">
        <v>61.601486000000001</v>
      </c>
      <c r="C907">
        <f t="shared" si="17"/>
        <v>7.5412671894236451E-3</v>
      </c>
    </row>
    <row r="908" spans="1:3" x14ac:dyDescent="0.35">
      <c r="A908" s="14">
        <v>42227</v>
      </c>
      <c r="B908">
        <v>60.415543999999997</v>
      </c>
      <c r="C908">
        <f t="shared" si="17"/>
        <v>-1.94395708000734E-2</v>
      </c>
    </row>
    <row r="909" spans="1:3" x14ac:dyDescent="0.35">
      <c r="A909" s="14">
        <v>42228</v>
      </c>
      <c r="B909">
        <v>60.155214999999998</v>
      </c>
      <c r="C909">
        <f t="shared" si="17"/>
        <v>-4.3182842457182976E-3</v>
      </c>
    </row>
    <row r="910" spans="1:3" x14ac:dyDescent="0.35">
      <c r="A910" s="14">
        <v>42229</v>
      </c>
      <c r="B910">
        <v>60.184139000000002</v>
      </c>
      <c r="C910">
        <f t="shared" si="17"/>
        <v>4.8070725985413818E-4</v>
      </c>
    </row>
    <row r="911" spans="1:3" x14ac:dyDescent="0.35">
      <c r="A911" s="14">
        <v>42230</v>
      </c>
      <c r="B911">
        <v>60.820501999999998</v>
      </c>
      <c r="C911">
        <f t="shared" si="17"/>
        <v>1.0518090239820125E-2</v>
      </c>
    </row>
    <row r="912" spans="1:3" x14ac:dyDescent="0.35">
      <c r="A912" s="14">
        <v>42233</v>
      </c>
      <c r="B912">
        <v>61.196531999999998</v>
      </c>
      <c r="C912">
        <f t="shared" si="17"/>
        <v>6.1635851669813941E-3</v>
      </c>
    </row>
    <row r="913" spans="1:3" x14ac:dyDescent="0.35">
      <c r="A913" s="14">
        <v>42234</v>
      </c>
      <c r="B913">
        <v>61.977516000000001</v>
      </c>
      <c r="C913">
        <f t="shared" si="17"/>
        <v>1.2681152866145587E-2</v>
      </c>
    </row>
    <row r="914" spans="1:3" x14ac:dyDescent="0.35">
      <c r="A914" s="14">
        <v>42235</v>
      </c>
      <c r="B914">
        <v>61.823250999999999</v>
      </c>
      <c r="C914">
        <f t="shared" si="17"/>
        <v>-2.4921506317097854E-3</v>
      </c>
    </row>
    <row r="915" spans="1:3" x14ac:dyDescent="0.35">
      <c r="A915" s="14">
        <v>42236</v>
      </c>
      <c r="B915">
        <v>60.463752999999997</v>
      </c>
      <c r="C915">
        <f t="shared" si="17"/>
        <v>-2.2235461957060821E-2</v>
      </c>
    </row>
    <row r="916" spans="1:3" x14ac:dyDescent="0.35">
      <c r="A916" s="14">
        <v>42237</v>
      </c>
      <c r="B916">
        <v>58.882497000000001</v>
      </c>
      <c r="C916">
        <f t="shared" si="17"/>
        <v>-2.6500179713914083E-2</v>
      </c>
    </row>
    <row r="917" spans="1:3" x14ac:dyDescent="0.35">
      <c r="A917" s="14">
        <v>42240</v>
      </c>
      <c r="B917">
        <v>56.549182999999999</v>
      </c>
      <c r="C917">
        <f t="shared" si="17"/>
        <v>-4.043312674338214E-2</v>
      </c>
    </row>
    <row r="918" spans="1:3" x14ac:dyDescent="0.35">
      <c r="A918" s="14">
        <v>42241</v>
      </c>
      <c r="B918">
        <v>55.806762999999997</v>
      </c>
      <c r="C918">
        <f t="shared" si="17"/>
        <v>-1.3215692306178504E-2</v>
      </c>
    </row>
    <row r="919" spans="1:3" x14ac:dyDescent="0.35">
      <c r="A919" s="14">
        <v>42242</v>
      </c>
      <c r="B919">
        <v>57.879748999999997</v>
      </c>
      <c r="C919">
        <f t="shared" si="17"/>
        <v>3.647250243558596E-2</v>
      </c>
    </row>
    <row r="920" spans="1:3" x14ac:dyDescent="0.35">
      <c r="A920" s="14">
        <v>42243</v>
      </c>
      <c r="B920">
        <v>58.641452000000001</v>
      </c>
      <c r="C920">
        <f t="shared" si="17"/>
        <v>1.3074253331473789E-2</v>
      </c>
    </row>
    <row r="921" spans="1:3" x14ac:dyDescent="0.35">
      <c r="A921" s="14">
        <v>42244</v>
      </c>
      <c r="B921">
        <v>58.438974999999999</v>
      </c>
      <c r="C921">
        <f t="shared" si="17"/>
        <v>-3.4587711548798184E-3</v>
      </c>
    </row>
    <row r="922" spans="1:3" x14ac:dyDescent="0.35">
      <c r="A922" s="14">
        <v>42247</v>
      </c>
      <c r="B922">
        <v>57.33981</v>
      </c>
      <c r="C922">
        <f t="shared" si="17"/>
        <v>-1.8987900490533238E-2</v>
      </c>
    </row>
    <row r="923" spans="1:3" x14ac:dyDescent="0.35">
      <c r="A923" s="14">
        <v>42248</v>
      </c>
      <c r="B923">
        <v>56.115301000000002</v>
      </c>
      <c r="C923">
        <f t="shared" si="17"/>
        <v>-2.1586626443036765E-2</v>
      </c>
    </row>
    <row r="924" spans="1:3" x14ac:dyDescent="0.35">
      <c r="A924" s="14">
        <v>42249</v>
      </c>
      <c r="B924">
        <v>57.474795</v>
      </c>
      <c r="C924">
        <f t="shared" si="17"/>
        <v>2.3937983436216854E-2</v>
      </c>
    </row>
    <row r="925" spans="1:3" x14ac:dyDescent="0.35">
      <c r="A925" s="14">
        <v>42250</v>
      </c>
      <c r="B925">
        <v>56.645598999999997</v>
      </c>
      <c r="C925">
        <f t="shared" si="17"/>
        <v>-1.4532206973706706E-2</v>
      </c>
    </row>
    <row r="926" spans="1:3" x14ac:dyDescent="0.35">
      <c r="A926" s="14">
        <v>42251</v>
      </c>
      <c r="B926">
        <v>55.247537000000001</v>
      </c>
      <c r="C926">
        <f t="shared" si="17"/>
        <v>-2.4990536682357158E-2</v>
      </c>
    </row>
    <row r="927" spans="1:3" x14ac:dyDescent="0.35">
      <c r="A927" s="14">
        <v>42255</v>
      </c>
      <c r="B927">
        <v>56.877003999999999</v>
      </c>
      <c r="C927">
        <f t="shared" si="17"/>
        <v>2.9067351596545367E-2</v>
      </c>
    </row>
    <row r="928" spans="1:3" x14ac:dyDescent="0.35">
      <c r="A928" s="14">
        <v>42256</v>
      </c>
      <c r="B928">
        <v>55.951388000000001</v>
      </c>
      <c r="C928">
        <f t="shared" si="17"/>
        <v>-1.6407869500817036E-2</v>
      </c>
    </row>
    <row r="929" spans="1:3" x14ac:dyDescent="0.35">
      <c r="A929" s="14">
        <v>42257</v>
      </c>
      <c r="B929">
        <v>56.645598999999997</v>
      </c>
      <c r="C929">
        <f t="shared" si="17"/>
        <v>1.2331054586628844E-2</v>
      </c>
    </row>
    <row r="930" spans="1:3" x14ac:dyDescent="0.35">
      <c r="A930" s="14">
        <v>42258</v>
      </c>
      <c r="B930">
        <v>57.098765</v>
      </c>
      <c r="C930">
        <f t="shared" si="17"/>
        <v>7.9681908055015856E-3</v>
      </c>
    </row>
    <row r="931" spans="1:3" x14ac:dyDescent="0.35">
      <c r="A931" s="14">
        <v>42261</v>
      </c>
      <c r="B931">
        <v>57.050553000000001</v>
      </c>
      <c r="C931">
        <f t="shared" si="17"/>
        <v>-8.4471819388010376E-4</v>
      </c>
    </row>
    <row r="932" spans="1:3" x14ac:dyDescent="0.35">
      <c r="A932" s="14">
        <v>42262</v>
      </c>
      <c r="B932">
        <v>57.937601000000001</v>
      </c>
      <c r="C932">
        <f t="shared" si="17"/>
        <v>1.5428817069736155E-2</v>
      </c>
    </row>
    <row r="933" spans="1:3" x14ac:dyDescent="0.35">
      <c r="A933" s="14">
        <v>42263</v>
      </c>
      <c r="B933">
        <v>59.403156000000003</v>
      </c>
      <c r="C933">
        <f t="shared" si="17"/>
        <v>2.4980769687936978E-2</v>
      </c>
    </row>
    <row r="934" spans="1:3" x14ac:dyDescent="0.35">
      <c r="A934" s="14">
        <v>42264</v>
      </c>
      <c r="B934">
        <v>59.962378000000001</v>
      </c>
      <c r="C934">
        <f t="shared" si="17"/>
        <v>9.3699759508387055E-3</v>
      </c>
    </row>
    <row r="935" spans="1:3" x14ac:dyDescent="0.35">
      <c r="A935" s="14">
        <v>42265</v>
      </c>
      <c r="B935">
        <v>62.035364000000001</v>
      </c>
      <c r="C935">
        <f t="shared" si="17"/>
        <v>3.3987277311825034E-2</v>
      </c>
    </row>
    <row r="936" spans="1:3" x14ac:dyDescent="0.35">
      <c r="A936" s="14">
        <v>42268</v>
      </c>
      <c r="B936">
        <v>60.473396000000001</v>
      </c>
      <c r="C936">
        <f t="shared" si="17"/>
        <v>-2.5501076745394553E-2</v>
      </c>
    </row>
    <row r="937" spans="1:3" x14ac:dyDescent="0.35">
      <c r="A937" s="14">
        <v>42269</v>
      </c>
      <c r="B937">
        <v>59.865962000000003</v>
      </c>
      <c r="C937">
        <f t="shared" si="17"/>
        <v>-1.0095436258202358E-2</v>
      </c>
    </row>
    <row r="938" spans="1:3" x14ac:dyDescent="0.35">
      <c r="A938" s="14">
        <v>42270</v>
      </c>
      <c r="B938">
        <v>59.528500000000001</v>
      </c>
      <c r="C938">
        <f t="shared" si="17"/>
        <v>-5.6529070610123154E-3</v>
      </c>
    </row>
    <row r="939" spans="1:3" x14ac:dyDescent="0.35">
      <c r="A939" s="14">
        <v>42271</v>
      </c>
      <c r="B939">
        <v>59.586348999999998</v>
      </c>
      <c r="C939">
        <f t="shared" si="17"/>
        <v>9.7131474427910626E-4</v>
      </c>
    </row>
    <row r="940" spans="1:3" x14ac:dyDescent="0.35">
      <c r="A940" s="14">
        <v>42272</v>
      </c>
      <c r="B940">
        <v>58.082230000000003</v>
      </c>
      <c r="C940">
        <f t="shared" si="17"/>
        <v>-2.5566739116382305E-2</v>
      </c>
    </row>
    <row r="941" spans="1:3" x14ac:dyDescent="0.35">
      <c r="A941" s="14">
        <v>42275</v>
      </c>
      <c r="B941">
        <v>55.401805000000003</v>
      </c>
      <c r="C941">
        <f t="shared" si="17"/>
        <v>-4.7247590646345435E-2</v>
      </c>
    </row>
    <row r="942" spans="1:3" x14ac:dyDescent="0.35">
      <c r="A942" s="14">
        <v>42276</v>
      </c>
      <c r="B942">
        <v>56.838436000000002</v>
      </c>
      <c r="C942">
        <f t="shared" si="17"/>
        <v>2.5600612566494402E-2</v>
      </c>
    </row>
    <row r="943" spans="1:3" x14ac:dyDescent="0.35">
      <c r="A943" s="14">
        <v>42277</v>
      </c>
      <c r="B943">
        <v>57.440001000000002</v>
      </c>
      <c r="C943">
        <f t="shared" si="17"/>
        <v>1.05281551330267E-2</v>
      </c>
    </row>
    <row r="944" spans="1:3" x14ac:dyDescent="0.35">
      <c r="A944" s="14">
        <v>42278</v>
      </c>
      <c r="B944">
        <v>58.264729000000003</v>
      </c>
      <c r="C944">
        <f t="shared" si="17"/>
        <v>1.4255976702179995E-2</v>
      </c>
    </row>
    <row r="945" spans="1:3" x14ac:dyDescent="0.35">
      <c r="A945" s="14">
        <v>42279</v>
      </c>
      <c r="B945">
        <v>60.379919000000001</v>
      </c>
      <c r="C945">
        <f t="shared" si="17"/>
        <v>3.5659663922364436E-2</v>
      </c>
    </row>
    <row r="946" spans="1:3" x14ac:dyDescent="0.35">
      <c r="A946" s="14">
        <v>42282</v>
      </c>
      <c r="B946">
        <v>60.127650000000003</v>
      </c>
      <c r="C946">
        <f t="shared" si="17"/>
        <v>-4.1867804752509473E-3</v>
      </c>
    </row>
    <row r="947" spans="1:3" x14ac:dyDescent="0.35">
      <c r="A947" s="14">
        <v>42283</v>
      </c>
      <c r="B947">
        <v>58.099784999999997</v>
      </c>
      <c r="C947">
        <f t="shared" si="17"/>
        <v>-3.4307838964065258E-2</v>
      </c>
    </row>
    <row r="948" spans="1:3" x14ac:dyDescent="0.35">
      <c r="A948" s="14">
        <v>42284</v>
      </c>
      <c r="B948">
        <v>58.749864000000002</v>
      </c>
      <c r="C948">
        <f t="shared" si="17"/>
        <v>1.112687479330463E-2</v>
      </c>
    </row>
    <row r="949" spans="1:3" x14ac:dyDescent="0.35">
      <c r="A949" s="14">
        <v>42285</v>
      </c>
      <c r="B949">
        <v>58.711053</v>
      </c>
      <c r="C949">
        <f t="shared" si="17"/>
        <v>-6.6083259698035326E-4</v>
      </c>
    </row>
    <row r="950" spans="1:3" x14ac:dyDescent="0.35">
      <c r="A950" s="14">
        <v>42286</v>
      </c>
      <c r="B950">
        <v>59.613404000000003</v>
      </c>
      <c r="C950">
        <f t="shared" si="17"/>
        <v>1.5252442583108599E-2</v>
      </c>
    </row>
    <row r="951" spans="1:3" x14ac:dyDescent="0.35">
      <c r="A951" s="14">
        <v>42289</v>
      </c>
      <c r="B951">
        <v>60.845647999999997</v>
      </c>
      <c r="C951">
        <f t="shared" si="17"/>
        <v>2.0459848630278384E-2</v>
      </c>
    </row>
    <row r="952" spans="1:3" x14ac:dyDescent="0.35">
      <c r="A952" s="14">
        <v>42290</v>
      </c>
      <c r="B952">
        <v>60.486649</v>
      </c>
      <c r="C952">
        <f t="shared" si="17"/>
        <v>-5.9176337464367651E-3</v>
      </c>
    </row>
    <row r="953" spans="1:3" x14ac:dyDescent="0.35">
      <c r="A953" s="14">
        <v>42291</v>
      </c>
      <c r="B953">
        <v>60.234380999999999</v>
      </c>
      <c r="C953">
        <f t="shared" si="17"/>
        <v>-4.1793607492939741E-3</v>
      </c>
    </row>
    <row r="954" spans="1:3" x14ac:dyDescent="0.35">
      <c r="A954" s="14">
        <v>42292</v>
      </c>
      <c r="B954">
        <v>61.728594000000001</v>
      </c>
      <c r="C954">
        <f t="shared" si="17"/>
        <v>2.4503957289957481E-2</v>
      </c>
    </row>
    <row r="955" spans="1:3" x14ac:dyDescent="0.35">
      <c r="A955" s="14">
        <v>42293</v>
      </c>
      <c r="B955">
        <v>62.572727999999998</v>
      </c>
      <c r="C955">
        <f t="shared" si="17"/>
        <v>1.3582268690181353E-2</v>
      </c>
    </row>
    <row r="956" spans="1:3" x14ac:dyDescent="0.35">
      <c r="A956" s="14">
        <v>42296</v>
      </c>
      <c r="B956">
        <v>63.145190999999997</v>
      </c>
      <c r="C956">
        <f t="shared" si="17"/>
        <v>9.1071656489987544E-3</v>
      </c>
    </row>
    <row r="957" spans="1:3" x14ac:dyDescent="0.35">
      <c r="A957" s="14">
        <v>42297</v>
      </c>
      <c r="B957">
        <v>61.990566999999999</v>
      </c>
      <c r="C957">
        <f t="shared" si="17"/>
        <v>-1.8454465569233469E-2</v>
      </c>
    </row>
    <row r="958" spans="1:3" x14ac:dyDescent="0.35">
      <c r="A958" s="14">
        <v>42298</v>
      </c>
      <c r="B958">
        <v>60.651592999999998</v>
      </c>
      <c r="C958">
        <f t="shared" si="17"/>
        <v>-2.1836327805880802E-2</v>
      </c>
    </row>
    <row r="959" spans="1:3" x14ac:dyDescent="0.35">
      <c r="A959" s="14">
        <v>42299</v>
      </c>
      <c r="B959">
        <v>61.301676</v>
      </c>
      <c r="C959">
        <f t="shared" si="17"/>
        <v>1.0661283011903964E-2</v>
      </c>
    </row>
    <row r="960" spans="1:3" x14ac:dyDescent="0.35">
      <c r="A960" s="14">
        <v>42300</v>
      </c>
      <c r="B960">
        <v>63.222814999999997</v>
      </c>
      <c r="C960">
        <f t="shared" si="17"/>
        <v>3.0858049329999106E-2</v>
      </c>
    </row>
    <row r="961" spans="1:3" x14ac:dyDescent="0.35">
      <c r="A961" s="14">
        <v>42303</v>
      </c>
      <c r="B961">
        <v>62.630949000000001</v>
      </c>
      <c r="C961">
        <f t="shared" si="17"/>
        <v>-9.4056839392149122E-3</v>
      </c>
    </row>
    <row r="962" spans="1:3" x14ac:dyDescent="0.35">
      <c r="A962" s="14">
        <v>42304</v>
      </c>
      <c r="B962">
        <v>64.814057000000005</v>
      </c>
      <c r="C962">
        <f t="shared" si="17"/>
        <v>3.426295993951918E-2</v>
      </c>
    </row>
    <row r="963" spans="1:3" x14ac:dyDescent="0.35">
      <c r="A963" s="14">
        <v>42305</v>
      </c>
      <c r="B963">
        <v>65.580563999999995</v>
      </c>
      <c r="C963">
        <f t="shared" si="17"/>
        <v>1.1756862717624531E-2</v>
      </c>
    </row>
    <row r="964" spans="1:3" x14ac:dyDescent="0.35">
      <c r="A964" s="14">
        <v>42306</v>
      </c>
      <c r="B964">
        <v>65.308890000000005</v>
      </c>
      <c r="C964">
        <f t="shared" ref="C964:C1027" si="18">LN(B964/B963)</f>
        <v>-4.1512036582393727E-3</v>
      </c>
    </row>
    <row r="965" spans="1:3" x14ac:dyDescent="0.35">
      <c r="A965" s="14">
        <v>42307</v>
      </c>
      <c r="B965">
        <v>63.989322000000001</v>
      </c>
      <c r="C965">
        <f t="shared" si="18"/>
        <v>-2.041194221455887E-2</v>
      </c>
    </row>
    <row r="966" spans="1:3" x14ac:dyDescent="0.35">
      <c r="A966" s="14">
        <v>42310</v>
      </c>
      <c r="B966">
        <v>63.795271</v>
      </c>
      <c r="C966">
        <f t="shared" si="18"/>
        <v>-3.0371603432044251E-3</v>
      </c>
    </row>
    <row r="967" spans="1:3" x14ac:dyDescent="0.35">
      <c r="A967" s="14">
        <v>42311</v>
      </c>
      <c r="B967">
        <v>64.115461999999994</v>
      </c>
      <c r="C967">
        <f t="shared" si="18"/>
        <v>5.0064863406911976E-3</v>
      </c>
    </row>
    <row r="968" spans="1:3" x14ac:dyDescent="0.35">
      <c r="A968" s="14">
        <v>42312</v>
      </c>
      <c r="B968">
        <v>63.669137999999997</v>
      </c>
      <c r="C968">
        <f t="shared" si="18"/>
        <v>-6.9855963080956065E-3</v>
      </c>
    </row>
    <row r="969" spans="1:3" x14ac:dyDescent="0.35">
      <c r="A969" s="14">
        <v>42313</v>
      </c>
      <c r="B969">
        <v>63.601219999999998</v>
      </c>
      <c r="C969">
        <f t="shared" si="18"/>
        <v>-1.0673028270622661E-3</v>
      </c>
    </row>
    <row r="970" spans="1:3" x14ac:dyDescent="0.35">
      <c r="A970" s="14">
        <v>42314</v>
      </c>
      <c r="B970">
        <v>63.504187000000002</v>
      </c>
      <c r="C970">
        <f t="shared" si="18"/>
        <v>-1.5268118192628037E-3</v>
      </c>
    </row>
    <row r="971" spans="1:3" x14ac:dyDescent="0.35">
      <c r="A971" s="14">
        <v>42317</v>
      </c>
      <c r="B971">
        <v>63.057862999999998</v>
      </c>
      <c r="C971">
        <f t="shared" si="18"/>
        <v>-7.0530755503715936E-3</v>
      </c>
    </row>
    <row r="972" spans="1:3" x14ac:dyDescent="0.35">
      <c r="A972" s="14">
        <v>42318</v>
      </c>
      <c r="B972">
        <v>63.116084000000001</v>
      </c>
      <c r="C972">
        <f t="shared" si="18"/>
        <v>9.2286887295643324E-4</v>
      </c>
    </row>
    <row r="973" spans="1:3" x14ac:dyDescent="0.35">
      <c r="A973" s="14">
        <v>42319</v>
      </c>
      <c r="B973">
        <v>62.330159999999999</v>
      </c>
      <c r="C973">
        <f t="shared" si="18"/>
        <v>-1.2530216255699793E-2</v>
      </c>
    </row>
    <row r="974" spans="1:3" x14ac:dyDescent="0.35">
      <c r="A974" s="14">
        <v>42320</v>
      </c>
      <c r="B974">
        <v>61.825623</v>
      </c>
      <c r="C974">
        <f t="shared" si="18"/>
        <v>-8.1275276131856471E-3</v>
      </c>
    </row>
    <row r="975" spans="1:3" x14ac:dyDescent="0.35">
      <c r="A975" s="14">
        <v>42321</v>
      </c>
      <c r="B975">
        <v>62.242840000000001</v>
      </c>
      <c r="C975">
        <f t="shared" si="18"/>
        <v>6.7256184627085174E-3</v>
      </c>
    </row>
    <row r="976" spans="1:3" x14ac:dyDescent="0.35">
      <c r="A976" s="14">
        <v>42324</v>
      </c>
      <c r="B976">
        <v>63.086970000000001</v>
      </c>
      <c r="C976">
        <f t="shared" si="18"/>
        <v>1.3470741951597916E-2</v>
      </c>
    </row>
    <row r="977" spans="1:3" x14ac:dyDescent="0.35">
      <c r="A977" s="14">
        <v>42325</v>
      </c>
      <c r="B977">
        <v>63.775869</v>
      </c>
      <c r="C977">
        <f t="shared" si="18"/>
        <v>1.0860639363272957E-2</v>
      </c>
    </row>
    <row r="978" spans="1:3" x14ac:dyDescent="0.35">
      <c r="A978" s="14">
        <v>42326</v>
      </c>
      <c r="B978">
        <v>65.599974000000003</v>
      </c>
      <c r="C978">
        <f t="shared" si="18"/>
        <v>2.8200409644451519E-2</v>
      </c>
    </row>
    <row r="979" spans="1:3" x14ac:dyDescent="0.35">
      <c r="A979" s="14">
        <v>42327</v>
      </c>
      <c r="B979">
        <v>64.949894999999998</v>
      </c>
      <c r="C979">
        <f t="shared" si="18"/>
        <v>-9.9591731213751894E-3</v>
      </c>
    </row>
    <row r="980" spans="1:3" x14ac:dyDescent="0.35">
      <c r="A980" s="14">
        <v>42328</v>
      </c>
      <c r="B980">
        <v>65.803730000000002</v>
      </c>
      <c r="C980">
        <f t="shared" si="18"/>
        <v>1.3060397167593279E-2</v>
      </c>
    </row>
    <row r="981" spans="1:3" x14ac:dyDescent="0.35">
      <c r="A981" s="14">
        <v>42331</v>
      </c>
      <c r="B981">
        <v>65.968673999999993</v>
      </c>
      <c r="C981">
        <f t="shared" si="18"/>
        <v>2.503469332576076E-3</v>
      </c>
    </row>
    <row r="982" spans="1:3" x14ac:dyDescent="0.35">
      <c r="A982" s="14">
        <v>42332</v>
      </c>
      <c r="B982">
        <v>65.803730000000002</v>
      </c>
      <c r="C982">
        <f t="shared" si="18"/>
        <v>-2.5034693325761406E-3</v>
      </c>
    </row>
    <row r="983" spans="1:3" x14ac:dyDescent="0.35">
      <c r="A983" s="14">
        <v>42333</v>
      </c>
      <c r="B983">
        <v>66.056002000000007</v>
      </c>
      <c r="C983">
        <f t="shared" si="18"/>
        <v>3.8263737377480485E-3</v>
      </c>
    </row>
    <row r="984" spans="1:3" x14ac:dyDescent="0.35">
      <c r="A984" s="14">
        <v>42335</v>
      </c>
      <c r="B984">
        <v>65.832836999999998</v>
      </c>
      <c r="C984">
        <f t="shared" si="18"/>
        <v>-3.3841409883271852E-3</v>
      </c>
    </row>
    <row r="985" spans="1:3" x14ac:dyDescent="0.35">
      <c r="A985" s="14">
        <v>42338</v>
      </c>
      <c r="B985">
        <v>65.017813000000004</v>
      </c>
      <c r="C985">
        <f t="shared" si="18"/>
        <v>-1.2457477898445233E-2</v>
      </c>
    </row>
    <row r="986" spans="1:3" x14ac:dyDescent="0.35">
      <c r="A986" s="14">
        <v>42339</v>
      </c>
      <c r="B986">
        <v>66.230650999999995</v>
      </c>
      <c r="C986">
        <f t="shared" si="18"/>
        <v>1.8482083325339845E-2</v>
      </c>
    </row>
    <row r="987" spans="1:3" x14ac:dyDescent="0.35">
      <c r="A987" s="14">
        <v>42340</v>
      </c>
      <c r="B987">
        <v>65.764917999999994</v>
      </c>
      <c r="C987">
        <f t="shared" si="18"/>
        <v>-7.0568267749038628E-3</v>
      </c>
    </row>
    <row r="988" spans="1:3" x14ac:dyDescent="0.35">
      <c r="A988" s="14">
        <v>42341</v>
      </c>
      <c r="B988">
        <v>64.474457000000001</v>
      </c>
      <c r="C988">
        <f t="shared" si="18"/>
        <v>-1.9817405193128284E-2</v>
      </c>
    </row>
    <row r="989" spans="1:3" x14ac:dyDescent="0.35">
      <c r="A989" s="14">
        <v>42342</v>
      </c>
      <c r="B989">
        <v>67.055379000000002</v>
      </c>
      <c r="C989">
        <f t="shared" si="18"/>
        <v>3.9249700360581209E-2</v>
      </c>
    </row>
    <row r="990" spans="1:3" x14ac:dyDescent="0.35">
      <c r="A990" s="14">
        <v>42345</v>
      </c>
      <c r="B990">
        <v>66.793402</v>
      </c>
      <c r="C990">
        <f t="shared" si="18"/>
        <v>-3.9145270143939905E-3</v>
      </c>
    </row>
    <row r="991" spans="1:3" x14ac:dyDescent="0.35">
      <c r="A991" s="14">
        <v>42346</v>
      </c>
      <c r="B991">
        <v>67.336759000000001</v>
      </c>
      <c r="C991">
        <f t="shared" si="18"/>
        <v>8.1019804673767987E-3</v>
      </c>
    </row>
    <row r="992" spans="1:3" x14ac:dyDescent="0.35">
      <c r="A992" s="14">
        <v>42347</v>
      </c>
      <c r="B992">
        <v>66.521727999999996</v>
      </c>
      <c r="C992">
        <f t="shared" si="18"/>
        <v>-1.2177652539511001E-2</v>
      </c>
    </row>
    <row r="993" spans="1:3" x14ac:dyDescent="0.35">
      <c r="A993" s="14">
        <v>42348</v>
      </c>
      <c r="B993">
        <v>66.890434999999997</v>
      </c>
      <c r="C993">
        <f t="shared" si="18"/>
        <v>5.5273511863471094E-3</v>
      </c>
    </row>
    <row r="994" spans="1:3" x14ac:dyDescent="0.35">
      <c r="A994" s="14">
        <v>42349</v>
      </c>
      <c r="B994">
        <v>65.609679</v>
      </c>
      <c r="C994">
        <f t="shared" si="18"/>
        <v>-1.933275152545336E-2</v>
      </c>
    </row>
    <row r="995" spans="1:3" x14ac:dyDescent="0.35">
      <c r="A995" s="14">
        <v>42352</v>
      </c>
      <c r="B995">
        <v>66.599350999999999</v>
      </c>
      <c r="C995">
        <f t="shared" si="18"/>
        <v>1.4971601956168546E-2</v>
      </c>
    </row>
    <row r="996" spans="1:3" x14ac:dyDescent="0.35">
      <c r="A996" s="14">
        <v>42353</v>
      </c>
      <c r="B996">
        <v>68.132379999999998</v>
      </c>
      <c r="C996">
        <f t="shared" si="18"/>
        <v>2.2757744637218622E-2</v>
      </c>
    </row>
    <row r="997" spans="1:3" x14ac:dyDescent="0.35">
      <c r="A997" s="14">
        <v>42354</v>
      </c>
      <c r="B997">
        <v>68.607810000000001</v>
      </c>
      <c r="C997">
        <f t="shared" si="18"/>
        <v>6.9537992567672994E-3</v>
      </c>
    </row>
    <row r="998" spans="1:3" x14ac:dyDescent="0.35">
      <c r="A998" s="14">
        <v>42355</v>
      </c>
      <c r="B998">
        <v>67.220324000000005</v>
      </c>
      <c r="C998">
        <f t="shared" si="18"/>
        <v>-2.0430734368711224E-2</v>
      </c>
    </row>
    <row r="999" spans="1:3" x14ac:dyDescent="0.35">
      <c r="A999" s="14">
        <v>42356</v>
      </c>
      <c r="B999">
        <v>65.629080999999999</v>
      </c>
      <c r="C999">
        <f t="shared" si="18"/>
        <v>-2.3956736634449045E-2</v>
      </c>
    </row>
    <row r="1000" spans="1:3" x14ac:dyDescent="0.35">
      <c r="A1000" s="14">
        <v>42359</v>
      </c>
      <c r="B1000">
        <v>66.017189999999999</v>
      </c>
      <c r="C1000">
        <f t="shared" si="18"/>
        <v>5.8962570145393344E-3</v>
      </c>
    </row>
    <row r="1001" spans="1:3" x14ac:dyDescent="0.35">
      <c r="A1001" s="14">
        <v>42360</v>
      </c>
      <c r="B1001">
        <v>66.279160000000005</v>
      </c>
      <c r="C1001">
        <f t="shared" si="18"/>
        <v>3.9603563122326381E-3</v>
      </c>
    </row>
    <row r="1002" spans="1:3" x14ac:dyDescent="0.35">
      <c r="A1002" s="14">
        <v>42361</v>
      </c>
      <c r="B1002">
        <v>66.938944000000006</v>
      </c>
      <c r="C1002">
        <f t="shared" si="18"/>
        <v>9.9054013658498169E-3</v>
      </c>
    </row>
    <row r="1003" spans="1:3" x14ac:dyDescent="0.35">
      <c r="A1003" s="14">
        <v>42362</v>
      </c>
      <c r="B1003">
        <v>66.919542000000007</v>
      </c>
      <c r="C1003">
        <f t="shared" si="18"/>
        <v>-2.8988823519000834E-4</v>
      </c>
    </row>
    <row r="1004" spans="1:3" x14ac:dyDescent="0.35">
      <c r="A1004" s="14">
        <v>42366</v>
      </c>
      <c r="B1004">
        <v>67.113592999999995</v>
      </c>
      <c r="C1004">
        <f t="shared" si="18"/>
        <v>2.8955696004895849E-3</v>
      </c>
    </row>
    <row r="1005" spans="1:3" x14ac:dyDescent="0.35">
      <c r="A1005" s="14">
        <v>42367</v>
      </c>
      <c r="B1005">
        <v>67.666646999999998</v>
      </c>
      <c r="C1005">
        <f t="shared" si="18"/>
        <v>8.2067980303758767E-3</v>
      </c>
    </row>
    <row r="1006" spans="1:3" x14ac:dyDescent="0.35">
      <c r="A1006" s="14">
        <v>42368</v>
      </c>
      <c r="B1006">
        <v>67.822738999999999</v>
      </c>
      <c r="C1006">
        <f t="shared" si="18"/>
        <v>2.3041224654667442E-3</v>
      </c>
    </row>
    <row r="1007" spans="1:3" x14ac:dyDescent="0.35">
      <c r="A1007" s="14">
        <v>42369</v>
      </c>
      <c r="B1007">
        <v>67.110566000000006</v>
      </c>
      <c r="C1007">
        <f t="shared" si="18"/>
        <v>-1.0556024149656408E-2</v>
      </c>
    </row>
    <row r="1008" spans="1:3" x14ac:dyDescent="0.35">
      <c r="A1008" s="14">
        <v>42373</v>
      </c>
      <c r="B1008">
        <v>65.393531999999993</v>
      </c>
      <c r="C1008">
        <f t="shared" si="18"/>
        <v>-2.5918143559304174E-2</v>
      </c>
    </row>
    <row r="1009" spans="1:3" x14ac:dyDescent="0.35">
      <c r="A1009" s="14">
        <v>42374</v>
      </c>
      <c r="B1009">
        <v>66.681304999999995</v>
      </c>
      <c r="C1009">
        <f t="shared" si="18"/>
        <v>1.9501274287117405E-2</v>
      </c>
    </row>
    <row r="1010" spans="1:3" x14ac:dyDescent="0.35">
      <c r="A1010" s="14">
        <v>42375</v>
      </c>
      <c r="B1010">
        <v>65.510604999999998</v>
      </c>
      <c r="C1010">
        <f t="shared" si="18"/>
        <v>-1.7712590844461928E-2</v>
      </c>
    </row>
    <row r="1011" spans="1:3" x14ac:dyDescent="0.35">
      <c r="A1011" s="14">
        <v>42376</v>
      </c>
      <c r="B1011">
        <v>63.696015000000003</v>
      </c>
      <c r="C1011">
        <f t="shared" si="18"/>
        <v>-2.8090036180874602E-2</v>
      </c>
    </row>
    <row r="1012" spans="1:3" x14ac:dyDescent="0.35">
      <c r="A1012" s="14">
        <v>42377</v>
      </c>
      <c r="B1012">
        <v>62.076542000000003</v>
      </c>
      <c r="C1012">
        <f t="shared" si="18"/>
        <v>-2.57538297475844E-2</v>
      </c>
    </row>
    <row r="1013" spans="1:3" x14ac:dyDescent="0.35">
      <c r="A1013" s="14">
        <v>42380</v>
      </c>
      <c r="B1013">
        <v>61.442408999999998</v>
      </c>
      <c r="C1013">
        <f t="shared" si="18"/>
        <v>-1.0267874948804415E-2</v>
      </c>
    </row>
    <row r="1014" spans="1:3" x14ac:dyDescent="0.35">
      <c r="A1014" s="14">
        <v>42381</v>
      </c>
      <c r="B1014">
        <v>61.891177999999996</v>
      </c>
      <c r="C1014">
        <f t="shared" si="18"/>
        <v>7.2773522845817453E-3</v>
      </c>
    </row>
    <row r="1015" spans="1:3" x14ac:dyDescent="0.35">
      <c r="A1015" s="14">
        <v>42382</v>
      </c>
      <c r="B1015">
        <v>59.783912000000001</v>
      </c>
      <c r="C1015">
        <f t="shared" si="18"/>
        <v>-3.4641054678559088E-2</v>
      </c>
    </row>
    <row r="1016" spans="1:3" x14ac:dyDescent="0.35">
      <c r="A1016" s="14">
        <v>42383</v>
      </c>
      <c r="B1016">
        <v>61.959468999999999</v>
      </c>
      <c r="C1016">
        <f t="shared" si="18"/>
        <v>3.5743850805591976E-2</v>
      </c>
    </row>
    <row r="1017" spans="1:3" x14ac:dyDescent="0.35">
      <c r="A1017" s="14">
        <v>42384</v>
      </c>
      <c r="B1017">
        <v>61.247290999999997</v>
      </c>
      <c r="C1017">
        <f t="shared" si="18"/>
        <v>-1.156082559145878E-2</v>
      </c>
    </row>
    <row r="1018" spans="1:3" x14ac:dyDescent="0.35">
      <c r="A1018" s="14">
        <v>42388</v>
      </c>
      <c r="B1018">
        <v>61.666794000000003</v>
      </c>
      <c r="C1018">
        <f t="shared" si="18"/>
        <v>6.8259813976524648E-3</v>
      </c>
    </row>
    <row r="1019" spans="1:3" x14ac:dyDescent="0.35">
      <c r="A1019" s="14">
        <v>42389</v>
      </c>
      <c r="B1019">
        <v>61.998493000000003</v>
      </c>
      <c r="C1019">
        <f t="shared" si="18"/>
        <v>5.3644770251239276E-3</v>
      </c>
    </row>
    <row r="1020" spans="1:3" x14ac:dyDescent="0.35">
      <c r="A1020" s="14">
        <v>42390</v>
      </c>
      <c r="B1020">
        <v>61.588749</v>
      </c>
      <c r="C1020">
        <f t="shared" si="18"/>
        <v>-6.6308705443250274E-3</v>
      </c>
    </row>
    <row r="1021" spans="1:3" x14ac:dyDescent="0.35">
      <c r="A1021" s="14">
        <v>42391</v>
      </c>
      <c r="B1021">
        <v>62.827744000000003</v>
      </c>
      <c r="C1021">
        <f t="shared" si="18"/>
        <v>1.9917551602324522E-2</v>
      </c>
    </row>
    <row r="1022" spans="1:3" x14ac:dyDescent="0.35">
      <c r="A1022" s="14">
        <v>42394</v>
      </c>
      <c r="B1022">
        <v>61.383873000000001</v>
      </c>
      <c r="C1022">
        <f t="shared" si="18"/>
        <v>-2.3249613425894811E-2</v>
      </c>
    </row>
    <row r="1023" spans="1:3" x14ac:dyDescent="0.35">
      <c r="A1023" s="14">
        <v>42395</v>
      </c>
      <c r="B1023">
        <v>61.159489000000001</v>
      </c>
      <c r="C1023">
        <f t="shared" si="18"/>
        <v>-3.6621200382941726E-3</v>
      </c>
    </row>
    <row r="1024" spans="1:3" x14ac:dyDescent="0.35">
      <c r="A1024" s="14">
        <v>42396</v>
      </c>
      <c r="B1024">
        <v>60.203415</v>
      </c>
      <c r="C1024">
        <f t="shared" si="18"/>
        <v>-1.5755947611304496E-2</v>
      </c>
    </row>
    <row r="1025" spans="1:3" x14ac:dyDescent="0.35">
      <c r="A1025" s="14">
        <v>42397</v>
      </c>
      <c r="B1025">
        <v>59.666843</v>
      </c>
      <c r="C1025">
        <f t="shared" si="18"/>
        <v>-8.9526058050372337E-3</v>
      </c>
    </row>
    <row r="1026" spans="1:3" x14ac:dyDescent="0.35">
      <c r="A1026" s="14">
        <v>42398</v>
      </c>
      <c r="B1026">
        <v>60.642429</v>
      </c>
      <c r="C1026">
        <f t="shared" si="18"/>
        <v>1.6218324124953883E-2</v>
      </c>
    </row>
    <row r="1027" spans="1:3" x14ac:dyDescent="0.35">
      <c r="A1027" s="14">
        <v>42401</v>
      </c>
      <c r="B1027">
        <v>59.335144</v>
      </c>
      <c r="C1027">
        <f t="shared" si="18"/>
        <v>-2.1793018588216532E-2</v>
      </c>
    </row>
    <row r="1028" spans="1:3" x14ac:dyDescent="0.35">
      <c r="A1028" s="14">
        <v>42402</v>
      </c>
      <c r="B1028">
        <v>57.432749999999999</v>
      </c>
      <c r="C1028">
        <f t="shared" ref="C1028:C1091" si="19">LN(B1028/B1027)</f>
        <v>-3.258707990150804E-2</v>
      </c>
    </row>
    <row r="1029" spans="1:3" x14ac:dyDescent="0.35">
      <c r="A1029" s="14">
        <v>42403</v>
      </c>
      <c r="B1029">
        <v>58.652233000000003</v>
      </c>
      <c r="C1029">
        <f t="shared" si="19"/>
        <v>2.1010949580227027E-2</v>
      </c>
    </row>
    <row r="1030" spans="1:3" x14ac:dyDescent="0.35">
      <c r="A1030" s="14">
        <v>42404</v>
      </c>
      <c r="B1030">
        <v>58.242488000000002</v>
      </c>
      <c r="C1030">
        <f t="shared" si="19"/>
        <v>-7.0105249348107329E-3</v>
      </c>
    </row>
    <row r="1031" spans="1:3" x14ac:dyDescent="0.35">
      <c r="A1031" s="14">
        <v>42405</v>
      </c>
      <c r="B1031">
        <v>58.174197999999997</v>
      </c>
      <c r="C1031">
        <f t="shared" si="19"/>
        <v>-1.1731996534045689E-3</v>
      </c>
    </row>
    <row r="1032" spans="1:3" x14ac:dyDescent="0.35">
      <c r="A1032" s="14">
        <v>42408</v>
      </c>
      <c r="B1032">
        <v>59.237586999999998</v>
      </c>
      <c r="C1032">
        <f t="shared" si="19"/>
        <v>1.8114332854121357E-2</v>
      </c>
    </row>
    <row r="1033" spans="1:3" x14ac:dyDescent="0.35">
      <c r="A1033" s="14">
        <v>42409</v>
      </c>
      <c r="B1033">
        <v>59.530262</v>
      </c>
      <c r="C1033">
        <f t="shared" si="19"/>
        <v>4.9285323409916561E-3</v>
      </c>
    </row>
    <row r="1034" spans="1:3" x14ac:dyDescent="0.35">
      <c r="A1034" s="14">
        <v>42410</v>
      </c>
      <c r="B1034">
        <v>59.588797999999997</v>
      </c>
      <c r="C1034">
        <f t="shared" si="19"/>
        <v>9.8281508789245932E-4</v>
      </c>
    </row>
    <row r="1035" spans="1:3" x14ac:dyDescent="0.35">
      <c r="A1035" s="14">
        <v>42411</v>
      </c>
      <c r="B1035">
        <v>58.066882999999997</v>
      </c>
      <c r="C1035">
        <f t="shared" si="19"/>
        <v>-2.5872102039679254E-2</v>
      </c>
    </row>
    <row r="1036" spans="1:3" x14ac:dyDescent="0.35">
      <c r="A1036" s="14">
        <v>42412</v>
      </c>
      <c r="B1036">
        <v>58.730280999999998</v>
      </c>
      <c r="C1036">
        <f t="shared" si="19"/>
        <v>1.1359952784399673E-2</v>
      </c>
    </row>
    <row r="1037" spans="1:3" x14ac:dyDescent="0.35">
      <c r="A1037" s="14">
        <v>42416</v>
      </c>
      <c r="B1037">
        <v>60.661940999999999</v>
      </c>
      <c r="C1037">
        <f t="shared" si="19"/>
        <v>3.236104563976195E-2</v>
      </c>
    </row>
    <row r="1038" spans="1:3" x14ac:dyDescent="0.35">
      <c r="A1038" s="14">
        <v>42417</v>
      </c>
      <c r="B1038">
        <v>62.359459000000001</v>
      </c>
      <c r="C1038">
        <f t="shared" si="19"/>
        <v>2.759886894870435E-2</v>
      </c>
    </row>
    <row r="1039" spans="1:3" x14ac:dyDescent="0.35">
      <c r="A1039" s="14">
        <v>42418</v>
      </c>
      <c r="B1039">
        <v>61.774109000000003</v>
      </c>
      <c r="C1039">
        <f t="shared" si="19"/>
        <v>-9.4310402587178804E-3</v>
      </c>
    </row>
    <row r="1040" spans="1:3" x14ac:dyDescent="0.35">
      <c r="A1040" s="14">
        <v>42419</v>
      </c>
      <c r="B1040">
        <v>62.24239</v>
      </c>
      <c r="C1040">
        <f t="shared" si="19"/>
        <v>7.5519504155591929E-3</v>
      </c>
    </row>
    <row r="1041" spans="1:3" x14ac:dyDescent="0.35">
      <c r="A1041" s="14">
        <v>42422</v>
      </c>
      <c r="B1041">
        <v>62.144832999999998</v>
      </c>
      <c r="C1041">
        <f t="shared" si="19"/>
        <v>-1.5686019456090288E-3</v>
      </c>
    </row>
    <row r="1042" spans="1:3" x14ac:dyDescent="0.35">
      <c r="A1042" s="14">
        <v>42423</v>
      </c>
      <c r="B1042">
        <v>60.554625999999999</v>
      </c>
      <c r="C1042">
        <f t="shared" si="19"/>
        <v>-2.5921810179716887E-2</v>
      </c>
    </row>
    <row r="1043" spans="1:3" x14ac:dyDescent="0.35">
      <c r="A1043" s="14">
        <v>42424</v>
      </c>
      <c r="B1043">
        <v>60.710720000000002</v>
      </c>
      <c r="C1043">
        <f t="shared" si="19"/>
        <v>2.5744219822098117E-3</v>
      </c>
    </row>
    <row r="1044" spans="1:3" x14ac:dyDescent="0.35">
      <c r="A1044" s="14">
        <v>42425</v>
      </c>
      <c r="B1044">
        <v>61.491188000000001</v>
      </c>
      <c r="C1044">
        <f t="shared" si="19"/>
        <v>1.2773591260715009E-2</v>
      </c>
    </row>
    <row r="1045" spans="1:3" x14ac:dyDescent="0.35">
      <c r="A1045" s="14">
        <v>42426</v>
      </c>
      <c r="B1045">
        <v>60.730232000000001</v>
      </c>
      <c r="C1045">
        <f t="shared" si="19"/>
        <v>-1.2452249903511254E-2</v>
      </c>
    </row>
    <row r="1046" spans="1:3" x14ac:dyDescent="0.35">
      <c r="A1046" s="14">
        <v>42429</v>
      </c>
      <c r="B1046">
        <v>60.418044999999999</v>
      </c>
      <c r="C1046">
        <f t="shared" si="19"/>
        <v>-5.1538114903559246E-3</v>
      </c>
    </row>
    <row r="1047" spans="1:3" x14ac:dyDescent="0.35">
      <c r="A1047" s="14">
        <v>42430</v>
      </c>
      <c r="B1047">
        <v>62.652138000000001</v>
      </c>
      <c r="C1047">
        <f t="shared" si="19"/>
        <v>3.6309988257614445E-2</v>
      </c>
    </row>
    <row r="1048" spans="1:3" x14ac:dyDescent="0.35">
      <c r="A1048" s="14">
        <v>42431</v>
      </c>
      <c r="B1048">
        <v>63.315536999999999</v>
      </c>
      <c r="C1048">
        <f t="shared" si="19"/>
        <v>1.0532942411954389E-2</v>
      </c>
    </row>
    <row r="1049" spans="1:3" x14ac:dyDescent="0.35">
      <c r="A1049" s="14">
        <v>42432</v>
      </c>
      <c r="B1049">
        <v>63.413094000000001</v>
      </c>
      <c r="C1049">
        <f t="shared" si="19"/>
        <v>1.5396208181404029E-3</v>
      </c>
    </row>
    <row r="1050" spans="1:3" x14ac:dyDescent="0.35">
      <c r="A1050" s="14">
        <v>42433</v>
      </c>
      <c r="B1050">
        <v>63.130172999999999</v>
      </c>
      <c r="C1050">
        <f t="shared" si="19"/>
        <v>-4.4715373344773896E-3</v>
      </c>
    </row>
    <row r="1051" spans="1:3" x14ac:dyDescent="0.35">
      <c r="A1051" s="14">
        <v>42436</v>
      </c>
      <c r="B1051">
        <v>64.866714999999999</v>
      </c>
      <c r="C1051">
        <f t="shared" si="19"/>
        <v>2.7135793448929215E-2</v>
      </c>
    </row>
    <row r="1052" spans="1:3" x14ac:dyDescent="0.35">
      <c r="A1052" s="14">
        <v>42437</v>
      </c>
      <c r="B1052">
        <v>64.642334000000005</v>
      </c>
      <c r="C1052">
        <f t="shared" si="19"/>
        <v>-3.4651049674675467E-3</v>
      </c>
    </row>
    <row r="1053" spans="1:3" x14ac:dyDescent="0.35">
      <c r="A1053" s="14">
        <v>42438</v>
      </c>
      <c r="B1053">
        <v>63.939911000000002</v>
      </c>
      <c r="C1053">
        <f t="shared" si="19"/>
        <v>-1.0925769533448666E-2</v>
      </c>
    </row>
    <row r="1054" spans="1:3" x14ac:dyDescent="0.35">
      <c r="A1054" s="14">
        <v>42439</v>
      </c>
      <c r="B1054">
        <v>63.354560999999997</v>
      </c>
      <c r="C1054">
        <f t="shared" si="19"/>
        <v>-9.1968506823566464E-3</v>
      </c>
    </row>
    <row r="1055" spans="1:3" x14ac:dyDescent="0.35">
      <c r="A1055" s="14">
        <v>42440</v>
      </c>
      <c r="B1055">
        <v>63.374068999999999</v>
      </c>
      <c r="C1055">
        <f t="shared" si="19"/>
        <v>3.0787044970168357E-4</v>
      </c>
    </row>
    <row r="1056" spans="1:3" x14ac:dyDescent="0.35">
      <c r="A1056" s="14">
        <v>42443</v>
      </c>
      <c r="B1056">
        <v>62.554580999999999</v>
      </c>
      <c r="C1056">
        <f t="shared" si="19"/>
        <v>-1.3015299826873609E-2</v>
      </c>
    </row>
    <row r="1057" spans="1:3" x14ac:dyDescent="0.35">
      <c r="A1057" s="14">
        <v>42444</v>
      </c>
      <c r="B1057">
        <v>62.125320000000002</v>
      </c>
      <c r="C1057">
        <f t="shared" si="19"/>
        <v>-6.8858363323043761E-3</v>
      </c>
    </row>
    <row r="1058" spans="1:3" x14ac:dyDescent="0.35">
      <c r="A1058" s="14">
        <v>42445</v>
      </c>
      <c r="B1058">
        <v>61.110709999999997</v>
      </c>
      <c r="C1058">
        <f t="shared" si="19"/>
        <v>-1.6466498076566829E-2</v>
      </c>
    </row>
    <row r="1059" spans="1:3" x14ac:dyDescent="0.35">
      <c r="A1059" s="14">
        <v>42446</v>
      </c>
      <c r="B1059">
        <v>59.969276000000001</v>
      </c>
      <c r="C1059">
        <f t="shared" si="19"/>
        <v>-1.8854772827868221E-2</v>
      </c>
    </row>
    <row r="1060" spans="1:3" x14ac:dyDescent="0.35">
      <c r="A1060" s="14">
        <v>42447</v>
      </c>
      <c r="B1060">
        <v>61.296073999999997</v>
      </c>
      <c r="C1060">
        <f t="shared" si="19"/>
        <v>2.1883430809630903E-2</v>
      </c>
    </row>
    <row r="1061" spans="1:3" x14ac:dyDescent="0.35">
      <c r="A1061" s="14">
        <v>42450</v>
      </c>
      <c r="B1061">
        <v>61.169246000000001</v>
      </c>
      <c r="C1061">
        <f t="shared" si="19"/>
        <v>-2.0712483393950675E-3</v>
      </c>
    </row>
    <row r="1062" spans="1:3" x14ac:dyDescent="0.35">
      <c r="A1062" s="14">
        <v>42451</v>
      </c>
      <c r="B1062">
        <v>61.266804</v>
      </c>
      <c r="C1062">
        <f t="shared" si="19"/>
        <v>1.5936159431249037E-3</v>
      </c>
    </row>
    <row r="1063" spans="1:3" x14ac:dyDescent="0.35">
      <c r="A1063" s="14">
        <v>42452</v>
      </c>
      <c r="B1063">
        <v>60.818035000000002</v>
      </c>
      <c r="C1063">
        <f t="shared" si="19"/>
        <v>-7.3517895417633027E-3</v>
      </c>
    </row>
    <row r="1064" spans="1:3" x14ac:dyDescent="0.35">
      <c r="A1064" s="14">
        <v>42453</v>
      </c>
      <c r="B1064">
        <v>60.993640999999997</v>
      </c>
      <c r="C1064">
        <f t="shared" si="19"/>
        <v>2.8832395615683145E-3</v>
      </c>
    </row>
    <row r="1065" spans="1:3" x14ac:dyDescent="0.35">
      <c r="A1065" s="14">
        <v>42457</v>
      </c>
      <c r="B1065">
        <v>61.237537000000003</v>
      </c>
      <c r="C1065">
        <f t="shared" si="19"/>
        <v>3.9907383317603871E-3</v>
      </c>
    </row>
    <row r="1066" spans="1:3" x14ac:dyDescent="0.35">
      <c r="A1066" s="14">
        <v>42458</v>
      </c>
      <c r="B1066">
        <v>62.622871000000004</v>
      </c>
      <c r="C1066">
        <f t="shared" si="19"/>
        <v>2.2370211649717017E-2</v>
      </c>
    </row>
    <row r="1067" spans="1:3" x14ac:dyDescent="0.35">
      <c r="A1067" s="14">
        <v>42459</v>
      </c>
      <c r="B1067">
        <v>62.259751000000001</v>
      </c>
      <c r="C1067">
        <f t="shared" si="19"/>
        <v>-5.8153971712357616E-3</v>
      </c>
    </row>
    <row r="1068" spans="1:3" x14ac:dyDescent="0.35">
      <c r="A1068" s="14">
        <v>42460</v>
      </c>
      <c r="B1068">
        <v>62.691566999999999</v>
      </c>
      <c r="C1068">
        <f t="shared" si="19"/>
        <v>6.9117753376734641E-3</v>
      </c>
    </row>
    <row r="1069" spans="1:3" x14ac:dyDescent="0.35">
      <c r="A1069" s="14">
        <v>42461</v>
      </c>
      <c r="B1069">
        <v>63.702407999999998</v>
      </c>
      <c r="C1069">
        <f t="shared" si="19"/>
        <v>1.5995423075829542E-2</v>
      </c>
    </row>
    <row r="1070" spans="1:3" x14ac:dyDescent="0.35">
      <c r="A1070" s="14">
        <v>42464</v>
      </c>
      <c r="B1070">
        <v>64.742684999999994</v>
      </c>
      <c r="C1070">
        <f t="shared" si="19"/>
        <v>1.619835716331236E-2</v>
      </c>
    </row>
    <row r="1071" spans="1:3" x14ac:dyDescent="0.35">
      <c r="A1071" s="14">
        <v>42465</v>
      </c>
      <c r="B1071">
        <v>64.536592999999996</v>
      </c>
      <c r="C1071">
        <f t="shared" si="19"/>
        <v>-3.1883249623998462E-3</v>
      </c>
    </row>
    <row r="1072" spans="1:3" x14ac:dyDescent="0.35">
      <c r="A1072" s="14">
        <v>42466</v>
      </c>
      <c r="B1072">
        <v>65.302080000000004</v>
      </c>
      <c r="C1072">
        <f t="shared" si="19"/>
        <v>1.1791492498959912E-2</v>
      </c>
    </row>
    <row r="1073" spans="1:3" x14ac:dyDescent="0.35">
      <c r="A1073" s="14">
        <v>42467</v>
      </c>
      <c r="B1073">
        <v>65.046914999999998</v>
      </c>
      <c r="C1073">
        <f t="shared" si="19"/>
        <v>-3.9151099850446309E-3</v>
      </c>
    </row>
    <row r="1074" spans="1:3" x14ac:dyDescent="0.35">
      <c r="A1074" s="14">
        <v>42468</v>
      </c>
      <c r="B1074">
        <v>64.840823</v>
      </c>
      <c r="C1074">
        <f t="shared" si="19"/>
        <v>-3.173389207106849E-3</v>
      </c>
    </row>
    <row r="1075" spans="1:3" x14ac:dyDescent="0.35">
      <c r="A1075" s="14">
        <v>42471</v>
      </c>
      <c r="B1075">
        <v>64.752500999999995</v>
      </c>
      <c r="C1075">
        <f t="shared" si="19"/>
        <v>-1.3630642528280887E-3</v>
      </c>
    </row>
    <row r="1076" spans="1:3" x14ac:dyDescent="0.35">
      <c r="A1076" s="14">
        <v>42472</v>
      </c>
      <c r="B1076">
        <v>65.596494000000007</v>
      </c>
      <c r="C1076">
        <f t="shared" si="19"/>
        <v>1.2949924083522957E-2</v>
      </c>
    </row>
    <row r="1077" spans="1:3" x14ac:dyDescent="0.35">
      <c r="A1077" s="14">
        <v>42473</v>
      </c>
      <c r="B1077">
        <v>66.312916999999999</v>
      </c>
      <c r="C1077">
        <f t="shared" si="19"/>
        <v>1.0862455361742252E-2</v>
      </c>
    </row>
    <row r="1078" spans="1:3" x14ac:dyDescent="0.35">
      <c r="A1078" s="14">
        <v>42474</v>
      </c>
      <c r="B1078">
        <v>66.607337999999999</v>
      </c>
      <c r="C1078">
        <f t="shared" si="19"/>
        <v>4.4300468955404456E-3</v>
      </c>
    </row>
    <row r="1079" spans="1:3" x14ac:dyDescent="0.35">
      <c r="A1079" s="14">
        <v>42475</v>
      </c>
      <c r="B1079">
        <v>66.783990000000003</v>
      </c>
      <c r="C1079">
        <f t="shared" si="19"/>
        <v>2.6486295011818742E-3</v>
      </c>
    </row>
    <row r="1080" spans="1:3" x14ac:dyDescent="0.35">
      <c r="A1080" s="14">
        <v>42478</v>
      </c>
      <c r="B1080">
        <v>67.578918000000002</v>
      </c>
      <c r="C1080">
        <f t="shared" si="19"/>
        <v>1.183268934561702E-2</v>
      </c>
    </row>
    <row r="1081" spans="1:3" x14ac:dyDescent="0.35">
      <c r="A1081" s="14">
        <v>42479</v>
      </c>
      <c r="B1081">
        <v>67.627990999999994</v>
      </c>
      <c r="C1081">
        <f t="shared" si="19"/>
        <v>7.2589488980620846E-4</v>
      </c>
    </row>
    <row r="1082" spans="1:3" x14ac:dyDescent="0.35">
      <c r="A1082" s="14">
        <v>42480</v>
      </c>
      <c r="B1082">
        <v>67.942036999999999</v>
      </c>
      <c r="C1082">
        <f t="shared" si="19"/>
        <v>4.632979226594283E-3</v>
      </c>
    </row>
    <row r="1083" spans="1:3" x14ac:dyDescent="0.35">
      <c r="A1083" s="14">
        <v>42481</v>
      </c>
      <c r="B1083">
        <v>68.854736000000003</v>
      </c>
      <c r="C1083">
        <f t="shared" si="19"/>
        <v>1.3344065407189755E-2</v>
      </c>
    </row>
    <row r="1084" spans="1:3" x14ac:dyDescent="0.35">
      <c r="A1084" s="14">
        <v>42482</v>
      </c>
      <c r="B1084">
        <v>69.365058000000005</v>
      </c>
      <c r="C1084">
        <f t="shared" si="19"/>
        <v>7.3842436613797179E-3</v>
      </c>
    </row>
    <row r="1085" spans="1:3" x14ac:dyDescent="0.35">
      <c r="A1085" s="14">
        <v>42485</v>
      </c>
      <c r="B1085">
        <v>69.315985999999995</v>
      </c>
      <c r="C1085">
        <f t="shared" si="19"/>
        <v>-7.0769588449428656E-4</v>
      </c>
    </row>
    <row r="1086" spans="1:3" x14ac:dyDescent="0.35">
      <c r="A1086" s="14">
        <v>42486</v>
      </c>
      <c r="B1086">
        <v>69.541709999999995</v>
      </c>
      <c r="C1086">
        <f t="shared" si="19"/>
        <v>3.2511586369083005E-3</v>
      </c>
    </row>
    <row r="1087" spans="1:3" x14ac:dyDescent="0.35">
      <c r="A1087" s="14">
        <v>42487</v>
      </c>
      <c r="B1087">
        <v>68.923433000000003</v>
      </c>
      <c r="C1087">
        <f t="shared" si="19"/>
        <v>-8.9304946466251724E-3</v>
      </c>
    </row>
    <row r="1088" spans="1:3" x14ac:dyDescent="0.35">
      <c r="A1088" s="14">
        <v>42488</v>
      </c>
      <c r="B1088">
        <v>70.915666000000002</v>
      </c>
      <c r="C1088">
        <f t="shared" si="19"/>
        <v>2.8495146432844544E-2</v>
      </c>
    </row>
    <row r="1089" spans="1:3" x14ac:dyDescent="0.35">
      <c r="A1089" s="14">
        <v>42489</v>
      </c>
      <c r="B1089">
        <v>70.837152000000003</v>
      </c>
      <c r="C1089">
        <f t="shared" si="19"/>
        <v>-1.1077593960623631E-3</v>
      </c>
    </row>
    <row r="1090" spans="1:3" x14ac:dyDescent="0.35">
      <c r="A1090" s="14">
        <v>42492</v>
      </c>
      <c r="B1090">
        <v>70.621244000000004</v>
      </c>
      <c r="C1090">
        <f t="shared" si="19"/>
        <v>-3.0526030799822362E-3</v>
      </c>
    </row>
    <row r="1091" spans="1:3" x14ac:dyDescent="0.35">
      <c r="A1091" s="14">
        <v>42493</v>
      </c>
      <c r="B1091">
        <v>69.806683000000007</v>
      </c>
      <c r="C1091">
        <f t="shared" si="19"/>
        <v>-1.1601255580749818E-2</v>
      </c>
    </row>
    <row r="1092" spans="1:3" x14ac:dyDescent="0.35">
      <c r="A1092" s="14">
        <v>42494</v>
      </c>
      <c r="B1092">
        <v>69.463195999999996</v>
      </c>
      <c r="C1092">
        <f t="shared" ref="C1092:C1155" si="20">LN(B1092/B1091)</f>
        <v>-4.9326918200465709E-3</v>
      </c>
    </row>
    <row r="1093" spans="1:3" x14ac:dyDescent="0.35">
      <c r="A1093" s="14">
        <v>42495</v>
      </c>
      <c r="B1093">
        <v>69.826316000000006</v>
      </c>
      <c r="C1093">
        <f t="shared" si="20"/>
        <v>5.2139004207353073E-3</v>
      </c>
    </row>
    <row r="1094" spans="1:3" x14ac:dyDescent="0.35">
      <c r="A1094" s="14">
        <v>42496</v>
      </c>
      <c r="B1094">
        <v>69.895013000000006</v>
      </c>
      <c r="C1094">
        <f t="shared" si="20"/>
        <v>9.8334314492001655E-4</v>
      </c>
    </row>
    <row r="1095" spans="1:3" x14ac:dyDescent="0.35">
      <c r="A1095" s="14">
        <v>42499</v>
      </c>
      <c r="B1095">
        <v>70.012776000000002</v>
      </c>
      <c r="C1095">
        <f t="shared" si="20"/>
        <v>1.6834377650172107E-3</v>
      </c>
    </row>
    <row r="1096" spans="1:3" x14ac:dyDescent="0.35">
      <c r="A1096" s="14">
        <v>42500</v>
      </c>
      <c r="B1096">
        <v>70.199242999999996</v>
      </c>
      <c r="C1096">
        <f t="shared" si="20"/>
        <v>2.6597878164724225E-3</v>
      </c>
    </row>
    <row r="1097" spans="1:3" x14ac:dyDescent="0.35">
      <c r="A1097" s="14">
        <v>42501</v>
      </c>
      <c r="B1097">
        <v>69.492637000000002</v>
      </c>
      <c r="C1097">
        <f t="shared" si="20"/>
        <v>-1.0116722985433875E-2</v>
      </c>
    </row>
    <row r="1098" spans="1:3" x14ac:dyDescent="0.35">
      <c r="A1098" s="14">
        <v>42502</v>
      </c>
      <c r="B1098">
        <v>69.953894000000005</v>
      </c>
      <c r="C1098">
        <f t="shared" si="20"/>
        <v>6.615563384184695E-3</v>
      </c>
    </row>
    <row r="1099" spans="1:3" x14ac:dyDescent="0.35">
      <c r="A1099" s="14">
        <v>42503</v>
      </c>
      <c r="B1099">
        <v>69.855756</v>
      </c>
      <c r="C1099">
        <f t="shared" si="20"/>
        <v>-1.4038804348368136E-3</v>
      </c>
    </row>
    <row r="1100" spans="1:3" x14ac:dyDescent="0.35">
      <c r="A1100" s="14">
        <v>42506</v>
      </c>
      <c r="B1100">
        <v>71.475060999999997</v>
      </c>
      <c r="C1100">
        <f t="shared" si="20"/>
        <v>2.2916104191517909E-2</v>
      </c>
    </row>
    <row r="1101" spans="1:3" x14ac:dyDescent="0.35">
      <c r="A1101" s="14">
        <v>42507</v>
      </c>
      <c r="B1101">
        <v>69.885197000000005</v>
      </c>
      <c r="C1101">
        <f t="shared" si="20"/>
        <v>-2.2494738803583294E-2</v>
      </c>
    </row>
    <row r="1102" spans="1:3" x14ac:dyDescent="0.35">
      <c r="A1102" s="14">
        <v>42508</v>
      </c>
      <c r="B1102">
        <v>69.767426999999998</v>
      </c>
      <c r="C1102">
        <f t="shared" si="20"/>
        <v>-1.6866138930269399E-3</v>
      </c>
    </row>
    <row r="1103" spans="1:3" x14ac:dyDescent="0.35">
      <c r="A1103" s="14">
        <v>42509</v>
      </c>
      <c r="B1103">
        <v>69.021570999999994</v>
      </c>
      <c r="C1103">
        <f t="shared" si="20"/>
        <v>-1.0748160027443342E-2</v>
      </c>
    </row>
    <row r="1104" spans="1:3" x14ac:dyDescent="0.35">
      <c r="A1104" s="14">
        <v>42510</v>
      </c>
      <c r="B1104">
        <v>69.453379999999996</v>
      </c>
      <c r="C1104">
        <f t="shared" si="20"/>
        <v>6.2366571934320903E-3</v>
      </c>
    </row>
    <row r="1105" spans="1:3" x14ac:dyDescent="0.35">
      <c r="A1105" s="14">
        <v>42513</v>
      </c>
      <c r="B1105">
        <v>69.090269000000006</v>
      </c>
      <c r="C1105">
        <f t="shared" si="20"/>
        <v>-5.2418401572436758E-3</v>
      </c>
    </row>
    <row r="1106" spans="1:3" x14ac:dyDescent="0.35">
      <c r="A1106" s="14">
        <v>42514</v>
      </c>
      <c r="B1106">
        <v>69.904829000000007</v>
      </c>
      <c r="C1106">
        <f t="shared" si="20"/>
        <v>1.1720835294435178E-2</v>
      </c>
    </row>
    <row r="1107" spans="1:3" x14ac:dyDescent="0.35">
      <c r="A1107" s="14">
        <v>42515</v>
      </c>
      <c r="B1107">
        <v>69.374874000000005</v>
      </c>
      <c r="C1107">
        <f t="shared" si="20"/>
        <v>-7.6099754111085757E-3</v>
      </c>
    </row>
    <row r="1108" spans="1:3" x14ac:dyDescent="0.35">
      <c r="A1108" s="14">
        <v>42516</v>
      </c>
      <c r="B1108">
        <v>69.414130999999998</v>
      </c>
      <c r="C1108">
        <f t="shared" si="20"/>
        <v>5.6570765165341486E-4</v>
      </c>
    </row>
    <row r="1109" spans="1:3" x14ac:dyDescent="0.35">
      <c r="A1109" s="14">
        <v>42517</v>
      </c>
      <c r="B1109">
        <v>69.983334999999997</v>
      </c>
      <c r="C1109">
        <f t="shared" si="20"/>
        <v>8.1666787768998276E-3</v>
      </c>
    </row>
    <row r="1110" spans="1:3" x14ac:dyDescent="0.35">
      <c r="A1110" s="14">
        <v>42521</v>
      </c>
      <c r="B1110">
        <v>70.366078999999999</v>
      </c>
      <c r="C1110">
        <f t="shared" si="20"/>
        <v>5.4541723818212684E-3</v>
      </c>
    </row>
    <row r="1111" spans="1:3" x14ac:dyDescent="0.35">
      <c r="A1111" s="14">
        <v>42522</v>
      </c>
      <c r="B1111">
        <v>70.532921999999999</v>
      </c>
      <c r="C1111">
        <f t="shared" si="20"/>
        <v>2.3682648818882063E-3</v>
      </c>
    </row>
    <row r="1112" spans="1:3" x14ac:dyDescent="0.35">
      <c r="A1112" s="14">
        <v>42523</v>
      </c>
      <c r="B1112">
        <v>71.641896000000003</v>
      </c>
      <c r="C1112">
        <f t="shared" si="20"/>
        <v>1.560046296294725E-2</v>
      </c>
    </row>
    <row r="1113" spans="1:3" x14ac:dyDescent="0.35">
      <c r="A1113" s="14">
        <v>42524</v>
      </c>
      <c r="B1113">
        <v>71.533941999999996</v>
      </c>
      <c r="C1113">
        <f t="shared" si="20"/>
        <v>-1.507992157973613E-3</v>
      </c>
    </row>
    <row r="1114" spans="1:3" x14ac:dyDescent="0.35">
      <c r="A1114" s="14">
        <v>42527</v>
      </c>
      <c r="B1114">
        <v>72.907898000000003</v>
      </c>
      <c r="C1114">
        <f t="shared" si="20"/>
        <v>1.9024922992312121E-2</v>
      </c>
    </row>
    <row r="1115" spans="1:3" x14ac:dyDescent="0.35">
      <c r="A1115" s="14">
        <v>42528</v>
      </c>
      <c r="B1115">
        <v>72.534970000000001</v>
      </c>
      <c r="C1115">
        <f t="shared" si="20"/>
        <v>-5.1281829409392686E-3</v>
      </c>
    </row>
    <row r="1116" spans="1:3" x14ac:dyDescent="0.35">
      <c r="A1116" s="14">
        <v>42529</v>
      </c>
      <c r="B1116">
        <v>72.044272000000007</v>
      </c>
      <c r="C1116">
        <f t="shared" si="20"/>
        <v>-6.7879714591124506E-3</v>
      </c>
    </row>
    <row r="1117" spans="1:3" x14ac:dyDescent="0.35">
      <c r="A1117" s="14">
        <v>42530</v>
      </c>
      <c r="B1117">
        <v>71.376923000000005</v>
      </c>
      <c r="C1117">
        <f t="shared" si="20"/>
        <v>-9.3062091183352003E-3</v>
      </c>
    </row>
    <row r="1118" spans="1:3" x14ac:dyDescent="0.35">
      <c r="A1118" s="14">
        <v>42531</v>
      </c>
      <c r="B1118">
        <v>71.298409000000007</v>
      </c>
      <c r="C1118">
        <f t="shared" si="20"/>
        <v>-1.1005968141068662E-3</v>
      </c>
    </row>
    <row r="1119" spans="1:3" x14ac:dyDescent="0.35">
      <c r="A1119" s="14">
        <v>42534</v>
      </c>
      <c r="B1119">
        <v>70.876408999999995</v>
      </c>
      <c r="C1119">
        <f t="shared" si="20"/>
        <v>-5.9363710849308872E-3</v>
      </c>
    </row>
    <row r="1120" spans="1:3" x14ac:dyDescent="0.35">
      <c r="A1120" s="14">
        <v>42535</v>
      </c>
      <c r="B1120">
        <v>71.740033999999994</v>
      </c>
      <c r="C1120">
        <f t="shared" si="20"/>
        <v>1.2111304116816532E-2</v>
      </c>
    </row>
    <row r="1121" spans="1:3" x14ac:dyDescent="0.35">
      <c r="A1121" s="14">
        <v>42536</v>
      </c>
      <c r="B1121">
        <v>71.219896000000006</v>
      </c>
      <c r="C1121">
        <f t="shared" si="20"/>
        <v>-7.2767284530786689E-3</v>
      </c>
    </row>
    <row r="1122" spans="1:3" x14ac:dyDescent="0.35">
      <c r="A1122" s="14">
        <v>42537</v>
      </c>
      <c r="B1122">
        <v>70.395527000000001</v>
      </c>
      <c r="C1122">
        <f t="shared" si="20"/>
        <v>-1.1642493370972616E-2</v>
      </c>
    </row>
    <row r="1123" spans="1:3" x14ac:dyDescent="0.35">
      <c r="A1123" s="14">
        <v>42538</v>
      </c>
      <c r="B1123">
        <v>69.355242000000004</v>
      </c>
      <c r="C1123">
        <f t="shared" si="20"/>
        <v>-1.4887992710245398E-2</v>
      </c>
    </row>
    <row r="1124" spans="1:3" x14ac:dyDescent="0.35">
      <c r="A1124" s="14">
        <v>42541</v>
      </c>
      <c r="B1124">
        <v>69.639848000000001</v>
      </c>
      <c r="C1124">
        <f t="shared" si="20"/>
        <v>4.0952007405821115E-3</v>
      </c>
    </row>
    <row r="1125" spans="1:3" x14ac:dyDescent="0.35">
      <c r="A1125" s="14">
        <v>42542</v>
      </c>
      <c r="B1125">
        <v>69.924453999999997</v>
      </c>
      <c r="C1125">
        <f t="shared" si="20"/>
        <v>4.07849844747244E-3</v>
      </c>
    </row>
    <row r="1126" spans="1:3" x14ac:dyDescent="0.35">
      <c r="A1126" s="14">
        <v>42543</v>
      </c>
      <c r="B1126">
        <v>70.964731</v>
      </c>
      <c r="C1126">
        <f t="shared" si="20"/>
        <v>1.4767576451604834E-2</v>
      </c>
    </row>
    <row r="1127" spans="1:3" x14ac:dyDescent="0.35">
      <c r="A1127" s="14">
        <v>42544</v>
      </c>
      <c r="B1127">
        <v>71.288593000000006</v>
      </c>
      <c r="C1127">
        <f t="shared" si="20"/>
        <v>4.5533215033382235E-3</v>
      </c>
    </row>
    <row r="1128" spans="1:3" x14ac:dyDescent="0.35">
      <c r="A1128" s="14">
        <v>42545</v>
      </c>
      <c r="B1128">
        <v>69.296361000000005</v>
      </c>
      <c r="C1128">
        <f t="shared" si="20"/>
        <v>-2.8343934651769299E-2</v>
      </c>
    </row>
    <row r="1129" spans="1:3" x14ac:dyDescent="0.35">
      <c r="A1129" s="14">
        <v>42548</v>
      </c>
      <c r="B1129">
        <v>69.011754999999994</v>
      </c>
      <c r="C1129">
        <f t="shared" si="20"/>
        <v>-4.1155415885173107E-3</v>
      </c>
    </row>
    <row r="1130" spans="1:3" x14ac:dyDescent="0.35">
      <c r="A1130" s="14">
        <v>42549</v>
      </c>
      <c r="B1130">
        <v>70.670316999999997</v>
      </c>
      <c r="C1130">
        <f t="shared" si="20"/>
        <v>2.3748787924084334E-2</v>
      </c>
    </row>
    <row r="1131" spans="1:3" x14ac:dyDescent="0.35">
      <c r="A1131" s="14">
        <v>42550</v>
      </c>
      <c r="B1131">
        <v>72.021960000000007</v>
      </c>
      <c r="C1131">
        <f t="shared" si="20"/>
        <v>1.8945432182838402E-2</v>
      </c>
    </row>
    <row r="1132" spans="1:3" x14ac:dyDescent="0.35">
      <c r="A1132" s="14">
        <v>42551</v>
      </c>
      <c r="B1132">
        <v>72.564594</v>
      </c>
      <c r="C1132">
        <f t="shared" si="20"/>
        <v>7.5060444098557317E-3</v>
      </c>
    </row>
    <row r="1133" spans="1:3" x14ac:dyDescent="0.35">
      <c r="A1133" s="14">
        <v>42552</v>
      </c>
      <c r="B1133">
        <v>72.791507999999993</v>
      </c>
      <c r="C1133">
        <f t="shared" si="20"/>
        <v>3.1221831241772342E-3</v>
      </c>
    </row>
    <row r="1134" spans="1:3" x14ac:dyDescent="0.35">
      <c r="A1134" s="14">
        <v>42556</v>
      </c>
      <c r="B1134">
        <v>72.791507999999993</v>
      </c>
      <c r="C1134">
        <f t="shared" si="20"/>
        <v>0</v>
      </c>
    </row>
    <row r="1135" spans="1:3" x14ac:dyDescent="0.35">
      <c r="A1135" s="14">
        <v>42557</v>
      </c>
      <c r="B1135">
        <v>72.870437999999993</v>
      </c>
      <c r="C1135">
        <f t="shared" si="20"/>
        <v>1.0837423210760882E-3</v>
      </c>
    </row>
    <row r="1136" spans="1:3" x14ac:dyDescent="0.35">
      <c r="A1136" s="14">
        <v>42558</v>
      </c>
      <c r="B1136">
        <v>73.087491999999997</v>
      </c>
      <c r="C1136">
        <f t="shared" si="20"/>
        <v>2.9742016758212246E-3</v>
      </c>
    </row>
    <row r="1137" spans="1:3" x14ac:dyDescent="0.35">
      <c r="A1137" s="14">
        <v>42559</v>
      </c>
      <c r="B1137">
        <v>74.271411000000001</v>
      </c>
      <c r="C1137">
        <f t="shared" si="20"/>
        <v>1.606885570642912E-2</v>
      </c>
    </row>
    <row r="1138" spans="1:3" x14ac:dyDescent="0.35">
      <c r="A1138" s="14">
        <v>42562</v>
      </c>
      <c r="B1138">
        <v>74.379937999999996</v>
      </c>
      <c r="C1138">
        <f t="shared" si="20"/>
        <v>1.4601551887981892E-3</v>
      </c>
    </row>
    <row r="1139" spans="1:3" x14ac:dyDescent="0.35">
      <c r="A1139" s="14">
        <v>42563</v>
      </c>
      <c r="B1139">
        <v>75.179084000000003</v>
      </c>
      <c r="C1139">
        <f t="shared" si="20"/>
        <v>1.0686799031123002E-2</v>
      </c>
    </row>
    <row r="1140" spans="1:3" x14ac:dyDescent="0.35">
      <c r="A1140" s="14">
        <v>42564</v>
      </c>
      <c r="B1140">
        <v>75.553996999999995</v>
      </c>
      <c r="C1140">
        <f t="shared" si="20"/>
        <v>4.9745387097059968E-3</v>
      </c>
    </row>
    <row r="1141" spans="1:3" x14ac:dyDescent="0.35">
      <c r="A1141" s="14">
        <v>42565</v>
      </c>
      <c r="B1141">
        <v>75.741446999999994</v>
      </c>
      <c r="C1141">
        <f t="shared" si="20"/>
        <v>2.4779344434772625E-3</v>
      </c>
    </row>
    <row r="1142" spans="1:3" x14ac:dyDescent="0.35">
      <c r="A1142" s="14">
        <v>42566</v>
      </c>
      <c r="B1142">
        <v>74.981765999999993</v>
      </c>
      <c r="C1142">
        <f t="shared" si="20"/>
        <v>-1.0080563145622549E-2</v>
      </c>
    </row>
    <row r="1143" spans="1:3" x14ac:dyDescent="0.35">
      <c r="A1143" s="14">
        <v>42569</v>
      </c>
      <c r="B1143">
        <v>74.942301</v>
      </c>
      <c r="C1143">
        <f t="shared" si="20"/>
        <v>-5.2646652003542527E-4</v>
      </c>
    </row>
    <row r="1144" spans="1:3" x14ac:dyDescent="0.35">
      <c r="A1144" s="14">
        <v>42570</v>
      </c>
      <c r="B1144">
        <v>74.458867999999995</v>
      </c>
      <c r="C1144">
        <f t="shared" si="20"/>
        <v>-6.4716319222558006E-3</v>
      </c>
    </row>
    <row r="1145" spans="1:3" x14ac:dyDescent="0.35">
      <c r="A1145" s="14">
        <v>42571</v>
      </c>
      <c r="B1145">
        <v>74.705518999999995</v>
      </c>
      <c r="C1145">
        <f t="shared" si="20"/>
        <v>3.3071060695039952E-3</v>
      </c>
    </row>
    <row r="1146" spans="1:3" x14ac:dyDescent="0.35">
      <c r="A1146" s="14">
        <v>42572</v>
      </c>
      <c r="B1146">
        <v>74.488465000000005</v>
      </c>
      <c r="C1146">
        <f t="shared" si="20"/>
        <v>-2.9096904220609686E-3</v>
      </c>
    </row>
    <row r="1147" spans="1:3" x14ac:dyDescent="0.35">
      <c r="A1147" s="14">
        <v>42573</v>
      </c>
      <c r="B1147">
        <v>74.666054000000003</v>
      </c>
      <c r="C1147">
        <f t="shared" si="20"/>
        <v>2.3812766131191543E-3</v>
      </c>
    </row>
    <row r="1148" spans="1:3" x14ac:dyDescent="0.35">
      <c r="A1148" s="14">
        <v>42576</v>
      </c>
      <c r="B1148">
        <v>74.547658999999996</v>
      </c>
      <c r="C1148">
        <f t="shared" si="20"/>
        <v>-1.5869188222170144E-3</v>
      </c>
    </row>
    <row r="1149" spans="1:3" x14ac:dyDescent="0.35">
      <c r="A1149" s="14">
        <v>42577</v>
      </c>
      <c r="B1149">
        <v>74.054357999999993</v>
      </c>
      <c r="C1149">
        <f t="shared" si="20"/>
        <v>-6.6392478648757258E-3</v>
      </c>
    </row>
    <row r="1150" spans="1:3" x14ac:dyDescent="0.35">
      <c r="A1150" s="14">
        <v>42578</v>
      </c>
      <c r="B1150">
        <v>75.44547</v>
      </c>
      <c r="C1150">
        <f t="shared" si="20"/>
        <v>1.8610752540937463E-2</v>
      </c>
    </row>
    <row r="1151" spans="1:3" x14ac:dyDescent="0.35">
      <c r="A1151" s="14">
        <v>42579</v>
      </c>
      <c r="B1151">
        <v>73.659723</v>
      </c>
      <c r="C1151">
        <f t="shared" si="20"/>
        <v>-2.3953993161433589E-2</v>
      </c>
    </row>
    <row r="1152" spans="1:3" x14ac:dyDescent="0.35">
      <c r="A1152" s="14">
        <v>42580</v>
      </c>
      <c r="B1152">
        <v>73.807706999999994</v>
      </c>
      <c r="C1152">
        <f t="shared" si="20"/>
        <v>2.0070065596750832E-3</v>
      </c>
    </row>
    <row r="1153" spans="1:3" x14ac:dyDescent="0.35">
      <c r="A1153" s="14">
        <v>42583</v>
      </c>
      <c r="B1153">
        <v>75.169223000000002</v>
      </c>
      <c r="C1153">
        <f t="shared" si="20"/>
        <v>1.8278721517305047E-2</v>
      </c>
    </row>
    <row r="1154" spans="1:3" x14ac:dyDescent="0.35">
      <c r="A1154" s="14">
        <v>42584</v>
      </c>
      <c r="B1154">
        <v>74.044497000000007</v>
      </c>
      <c r="C1154">
        <f t="shared" si="20"/>
        <v>-1.5075655265439218E-2</v>
      </c>
    </row>
    <row r="1155" spans="1:3" x14ac:dyDescent="0.35">
      <c r="A1155" s="14">
        <v>42585</v>
      </c>
      <c r="B1155">
        <v>73.797847000000004</v>
      </c>
      <c r="C1155">
        <f t="shared" si="20"/>
        <v>-3.3366655609360133E-3</v>
      </c>
    </row>
    <row r="1156" spans="1:3" x14ac:dyDescent="0.35">
      <c r="A1156" s="14">
        <v>42586</v>
      </c>
      <c r="B1156">
        <v>74.310875999999993</v>
      </c>
      <c r="C1156">
        <f t="shared" ref="C1156:C1219" si="21">LN(B1156/B1155)</f>
        <v>6.9277628145298295E-3</v>
      </c>
    </row>
    <row r="1157" spans="1:3" x14ac:dyDescent="0.35">
      <c r="A1157" s="14">
        <v>42587</v>
      </c>
      <c r="B1157">
        <v>62.432184999999997</v>
      </c>
      <c r="C1157">
        <f t="shared" si="21"/>
        <v>-0.17417639289337117</v>
      </c>
    </row>
    <row r="1158" spans="1:3" x14ac:dyDescent="0.35">
      <c r="A1158" s="14">
        <v>42590</v>
      </c>
      <c r="B1158">
        <v>59.492111000000001</v>
      </c>
      <c r="C1158">
        <f t="shared" si="21"/>
        <v>-4.8237212134605183E-2</v>
      </c>
    </row>
    <row r="1159" spans="1:3" x14ac:dyDescent="0.35">
      <c r="A1159" s="14">
        <v>42591</v>
      </c>
      <c r="B1159">
        <v>60.784560999999997</v>
      </c>
      <c r="C1159">
        <f t="shared" si="21"/>
        <v>2.1492110279460425E-2</v>
      </c>
    </row>
    <row r="1160" spans="1:3" x14ac:dyDescent="0.35">
      <c r="A1160" s="14">
        <v>42592</v>
      </c>
      <c r="B1160">
        <v>59.768362000000003</v>
      </c>
      <c r="C1160">
        <f t="shared" si="21"/>
        <v>-1.6859368397217824E-2</v>
      </c>
    </row>
    <row r="1161" spans="1:3" x14ac:dyDescent="0.35">
      <c r="A1161" s="14">
        <v>42593</v>
      </c>
      <c r="B1161">
        <v>60.153137000000001</v>
      </c>
      <c r="C1161">
        <f t="shared" si="21"/>
        <v>6.4171366037905318E-3</v>
      </c>
    </row>
    <row r="1162" spans="1:3" x14ac:dyDescent="0.35">
      <c r="A1162" s="14">
        <v>42594</v>
      </c>
      <c r="B1162">
        <v>59.817692000000001</v>
      </c>
      <c r="C1162">
        <f t="shared" si="21"/>
        <v>-5.5921239681528201E-3</v>
      </c>
    </row>
    <row r="1163" spans="1:3" x14ac:dyDescent="0.35">
      <c r="A1163" s="14">
        <v>42597</v>
      </c>
      <c r="B1163">
        <v>59.225727999999997</v>
      </c>
      <c r="C1163">
        <f t="shared" si="21"/>
        <v>-9.9454279678973141E-3</v>
      </c>
    </row>
    <row r="1164" spans="1:3" x14ac:dyDescent="0.35">
      <c r="A1164" s="14">
        <v>42598</v>
      </c>
      <c r="B1164">
        <v>58.614035999999999</v>
      </c>
      <c r="C1164">
        <f t="shared" si="21"/>
        <v>-1.0381851989267213E-2</v>
      </c>
    </row>
    <row r="1165" spans="1:3" x14ac:dyDescent="0.35">
      <c r="A1165" s="14">
        <v>42599</v>
      </c>
      <c r="B1165">
        <v>57.518906999999999</v>
      </c>
      <c r="C1165">
        <f t="shared" si="21"/>
        <v>-1.8860478940390186E-2</v>
      </c>
    </row>
    <row r="1166" spans="1:3" x14ac:dyDescent="0.35">
      <c r="A1166" s="14">
        <v>42600</v>
      </c>
      <c r="B1166">
        <v>57.893816999999999</v>
      </c>
      <c r="C1166">
        <f t="shared" si="21"/>
        <v>6.4968801659664194E-3</v>
      </c>
    </row>
    <row r="1167" spans="1:3" x14ac:dyDescent="0.35">
      <c r="A1167" s="14">
        <v>42601</v>
      </c>
      <c r="B1167">
        <v>58.495645000000003</v>
      </c>
      <c r="C1167">
        <f t="shared" si="21"/>
        <v>1.0341715710256398E-2</v>
      </c>
    </row>
    <row r="1168" spans="1:3" x14ac:dyDescent="0.35">
      <c r="A1168" s="14">
        <v>42604</v>
      </c>
      <c r="B1168">
        <v>58.466043999999997</v>
      </c>
      <c r="C1168">
        <f t="shared" si="21"/>
        <v>-5.0616575196680907E-4</v>
      </c>
    </row>
    <row r="1169" spans="1:3" x14ac:dyDescent="0.35">
      <c r="A1169" s="14">
        <v>42605</v>
      </c>
      <c r="B1169">
        <v>59.058008000000001</v>
      </c>
      <c r="C1169">
        <f t="shared" si="21"/>
        <v>1.0074006064901839E-2</v>
      </c>
    </row>
    <row r="1170" spans="1:3" x14ac:dyDescent="0.35">
      <c r="A1170" s="14">
        <v>42606</v>
      </c>
      <c r="B1170">
        <v>57.805022000000001</v>
      </c>
      <c r="C1170">
        <f t="shared" si="21"/>
        <v>-2.1444489618049369E-2</v>
      </c>
    </row>
    <row r="1171" spans="1:3" x14ac:dyDescent="0.35">
      <c r="A1171" s="14">
        <v>42607</v>
      </c>
      <c r="B1171">
        <v>57.972743000000001</v>
      </c>
      <c r="C1171">
        <f t="shared" si="21"/>
        <v>2.8972940931309391E-3</v>
      </c>
    </row>
    <row r="1172" spans="1:3" x14ac:dyDescent="0.35">
      <c r="A1172" s="14">
        <v>42608</v>
      </c>
      <c r="B1172">
        <v>57.982610999999999</v>
      </c>
      <c r="C1172">
        <f t="shared" si="21"/>
        <v>1.7020343922737372E-4</v>
      </c>
    </row>
    <row r="1173" spans="1:3" x14ac:dyDescent="0.35">
      <c r="A1173" s="14">
        <v>42611</v>
      </c>
      <c r="B1173">
        <v>57.972743000000001</v>
      </c>
      <c r="C1173">
        <f t="shared" si="21"/>
        <v>-1.7020343922747154E-4</v>
      </c>
    </row>
    <row r="1174" spans="1:3" x14ac:dyDescent="0.35">
      <c r="A1174" s="14">
        <v>42612</v>
      </c>
      <c r="B1174">
        <v>56.473111000000003</v>
      </c>
      <c r="C1174">
        <f t="shared" si="21"/>
        <v>-2.6208338444110222E-2</v>
      </c>
    </row>
    <row r="1175" spans="1:3" x14ac:dyDescent="0.35">
      <c r="A1175" s="14">
        <v>42613</v>
      </c>
      <c r="B1175">
        <v>56.621099000000001</v>
      </c>
      <c r="C1175">
        <f t="shared" si="21"/>
        <v>2.6170762316695961E-3</v>
      </c>
    </row>
    <row r="1176" spans="1:3" x14ac:dyDescent="0.35">
      <c r="A1176" s="14">
        <v>42614</v>
      </c>
      <c r="B1176">
        <v>55.999538000000001</v>
      </c>
      <c r="C1176">
        <f t="shared" si="21"/>
        <v>-1.1038248896699448E-2</v>
      </c>
    </row>
    <row r="1177" spans="1:3" x14ac:dyDescent="0.35">
      <c r="A1177" s="14">
        <v>42615</v>
      </c>
      <c r="B1177">
        <v>55.595032000000003</v>
      </c>
      <c r="C1177">
        <f t="shared" si="21"/>
        <v>-7.2495959547407068E-3</v>
      </c>
    </row>
    <row r="1178" spans="1:3" x14ac:dyDescent="0.35">
      <c r="A1178" s="14">
        <v>42619</v>
      </c>
      <c r="B1178">
        <v>56.196860000000001</v>
      </c>
      <c r="C1178">
        <f t="shared" si="21"/>
        <v>1.0767038706255269E-2</v>
      </c>
    </row>
    <row r="1179" spans="1:3" x14ac:dyDescent="0.35">
      <c r="A1179" s="14">
        <v>42620</v>
      </c>
      <c r="B1179">
        <v>55.812085000000003</v>
      </c>
      <c r="C1179">
        <f t="shared" si="21"/>
        <v>-6.8704604538612265E-3</v>
      </c>
    </row>
    <row r="1180" spans="1:3" x14ac:dyDescent="0.35">
      <c r="A1180" s="14">
        <v>42621</v>
      </c>
      <c r="B1180">
        <v>56.048872000000003</v>
      </c>
      <c r="C1180">
        <f t="shared" si="21"/>
        <v>4.2336014283970913E-3</v>
      </c>
    </row>
    <row r="1181" spans="1:3" x14ac:dyDescent="0.35">
      <c r="A1181" s="14">
        <v>42622</v>
      </c>
      <c r="B1181">
        <v>54.914278000000003</v>
      </c>
      <c r="C1181">
        <f t="shared" si="21"/>
        <v>-2.0450636865021972E-2</v>
      </c>
    </row>
    <row r="1182" spans="1:3" x14ac:dyDescent="0.35">
      <c r="A1182" s="14">
        <v>42625</v>
      </c>
      <c r="B1182">
        <v>55.565435000000001</v>
      </c>
      <c r="C1182">
        <f t="shared" si="21"/>
        <v>1.1787947713946033E-2</v>
      </c>
    </row>
    <row r="1183" spans="1:3" x14ac:dyDescent="0.35">
      <c r="A1183" s="14">
        <v>42626</v>
      </c>
      <c r="B1183">
        <v>54.855080000000001</v>
      </c>
      <c r="C1183">
        <f t="shared" si="21"/>
        <v>-1.286653661739969E-2</v>
      </c>
    </row>
    <row r="1184" spans="1:3" x14ac:dyDescent="0.35">
      <c r="A1184" s="14">
        <v>42627</v>
      </c>
      <c r="B1184">
        <v>54.490037999999998</v>
      </c>
      <c r="C1184">
        <f t="shared" si="21"/>
        <v>-6.6769026882634568E-3</v>
      </c>
    </row>
    <row r="1185" spans="1:3" x14ac:dyDescent="0.35">
      <c r="A1185" s="14">
        <v>42628</v>
      </c>
      <c r="B1185">
        <v>55.220126</v>
      </c>
      <c r="C1185">
        <f t="shared" si="21"/>
        <v>1.3309592310939219E-2</v>
      </c>
    </row>
    <row r="1186" spans="1:3" x14ac:dyDescent="0.35">
      <c r="A1186" s="14">
        <v>42629</v>
      </c>
      <c r="B1186">
        <v>54.855080000000001</v>
      </c>
      <c r="C1186">
        <f t="shared" si="21"/>
        <v>-6.6326896226756756E-3</v>
      </c>
    </row>
    <row r="1187" spans="1:3" x14ac:dyDescent="0.35">
      <c r="A1187" s="14">
        <v>42632</v>
      </c>
      <c r="B1187">
        <v>54.34205</v>
      </c>
      <c r="C1187">
        <f t="shared" si="21"/>
        <v>-9.3964699396147395E-3</v>
      </c>
    </row>
    <row r="1188" spans="1:3" x14ac:dyDescent="0.35">
      <c r="A1188" s="14">
        <v>42633</v>
      </c>
      <c r="B1188">
        <v>54.815618999999998</v>
      </c>
      <c r="C1188">
        <f t="shared" si="21"/>
        <v>8.676842873082671E-3</v>
      </c>
    </row>
    <row r="1189" spans="1:3" x14ac:dyDescent="0.35">
      <c r="A1189" s="14">
        <v>42634</v>
      </c>
      <c r="B1189">
        <v>55.180661000000001</v>
      </c>
      <c r="C1189">
        <f t="shared" si="21"/>
        <v>6.6373761031229056E-3</v>
      </c>
    </row>
    <row r="1190" spans="1:3" x14ac:dyDescent="0.35">
      <c r="A1190" s="14">
        <v>42635</v>
      </c>
      <c r="B1190">
        <v>55.664093999999999</v>
      </c>
      <c r="C1190">
        <f t="shared" si="21"/>
        <v>8.7227594165276753E-3</v>
      </c>
    </row>
    <row r="1191" spans="1:3" x14ac:dyDescent="0.35">
      <c r="A1191" s="14">
        <v>42636</v>
      </c>
      <c r="B1191">
        <v>55.723291000000003</v>
      </c>
      <c r="C1191">
        <f t="shared" si="21"/>
        <v>1.0629032286416794E-3</v>
      </c>
    </row>
    <row r="1192" spans="1:3" x14ac:dyDescent="0.35">
      <c r="A1192" s="14">
        <v>42639</v>
      </c>
      <c r="B1192">
        <v>54.736688999999998</v>
      </c>
      <c r="C1192">
        <f t="shared" si="21"/>
        <v>-1.7863994490771105E-2</v>
      </c>
    </row>
    <row r="1193" spans="1:3" x14ac:dyDescent="0.35">
      <c r="A1193" s="14">
        <v>42640</v>
      </c>
      <c r="B1193">
        <v>54.993208000000003</v>
      </c>
      <c r="C1193">
        <f t="shared" si="21"/>
        <v>4.6754708480686961E-3</v>
      </c>
    </row>
    <row r="1194" spans="1:3" x14ac:dyDescent="0.35">
      <c r="A1194" s="14">
        <v>42641</v>
      </c>
      <c r="B1194">
        <v>54.351914999999998</v>
      </c>
      <c r="C1194">
        <f t="shared" si="21"/>
        <v>-1.1729839160638786E-2</v>
      </c>
    </row>
    <row r="1195" spans="1:3" x14ac:dyDescent="0.35">
      <c r="A1195" s="14">
        <v>42642</v>
      </c>
      <c r="B1195">
        <v>53.148259000000003</v>
      </c>
      <c r="C1195">
        <f t="shared" si="21"/>
        <v>-2.2394499635608148E-2</v>
      </c>
    </row>
    <row r="1196" spans="1:3" x14ac:dyDescent="0.35">
      <c r="A1196" s="14">
        <v>42643</v>
      </c>
      <c r="B1196">
        <v>53.197588000000003</v>
      </c>
      <c r="C1196">
        <f t="shared" si="21"/>
        <v>9.2770907241724438E-4</v>
      </c>
    </row>
    <row r="1197" spans="1:3" x14ac:dyDescent="0.35">
      <c r="A1197" s="14">
        <v>42646</v>
      </c>
      <c r="B1197">
        <v>53.927675000000001</v>
      </c>
      <c r="C1197">
        <f t="shared" si="21"/>
        <v>1.3630740005134102E-2</v>
      </c>
    </row>
    <row r="1198" spans="1:3" x14ac:dyDescent="0.35">
      <c r="A1198" s="14">
        <v>42647</v>
      </c>
      <c r="B1198">
        <v>54.470306000000001</v>
      </c>
      <c r="C1198">
        <f t="shared" si="21"/>
        <v>1.0011912171999416E-2</v>
      </c>
    </row>
    <row r="1199" spans="1:3" x14ac:dyDescent="0.35">
      <c r="A1199" s="14">
        <v>42648</v>
      </c>
      <c r="B1199">
        <v>54.430570000000003</v>
      </c>
      <c r="C1199">
        <f t="shared" si="21"/>
        <v>-7.2976459369293112E-4</v>
      </c>
    </row>
    <row r="1200" spans="1:3" x14ac:dyDescent="0.35">
      <c r="A1200" s="14">
        <v>42649</v>
      </c>
      <c r="B1200">
        <v>54.688862999999998</v>
      </c>
      <c r="C1200">
        <f t="shared" si="21"/>
        <v>4.73414267846025E-3</v>
      </c>
    </row>
    <row r="1201" spans="1:3" x14ac:dyDescent="0.35">
      <c r="A1201" s="14">
        <v>42650</v>
      </c>
      <c r="B1201">
        <v>55.066370999999997</v>
      </c>
      <c r="C1201">
        <f t="shared" si="21"/>
        <v>6.8791159191376877E-3</v>
      </c>
    </row>
    <row r="1202" spans="1:3" x14ac:dyDescent="0.35">
      <c r="A1202" s="14">
        <v>42653</v>
      </c>
      <c r="B1202">
        <v>49.483240000000002</v>
      </c>
      <c r="C1202">
        <f t="shared" si="21"/>
        <v>-0.10690517677203368</v>
      </c>
    </row>
    <row r="1203" spans="1:3" x14ac:dyDescent="0.35">
      <c r="A1203" s="14">
        <v>42654</v>
      </c>
      <c r="B1203">
        <v>49.224944000000001</v>
      </c>
      <c r="C1203">
        <f t="shared" si="21"/>
        <v>-5.2335394916994344E-3</v>
      </c>
    </row>
    <row r="1204" spans="1:3" x14ac:dyDescent="0.35">
      <c r="A1204" s="14">
        <v>42655</v>
      </c>
      <c r="B1204">
        <v>49.681925</v>
      </c>
      <c r="C1204">
        <f t="shared" si="21"/>
        <v>9.2406979704312674E-3</v>
      </c>
    </row>
    <row r="1205" spans="1:3" x14ac:dyDescent="0.35">
      <c r="A1205" s="14">
        <v>42656</v>
      </c>
      <c r="B1205">
        <v>49.910420000000002</v>
      </c>
      <c r="C1205">
        <f t="shared" si="21"/>
        <v>4.5886137317188254E-3</v>
      </c>
    </row>
    <row r="1206" spans="1:3" x14ac:dyDescent="0.35">
      <c r="A1206" s="14">
        <v>42657</v>
      </c>
      <c r="B1206">
        <v>49.443502000000002</v>
      </c>
      <c r="C1206">
        <f t="shared" si="21"/>
        <v>-9.3991546191692591E-3</v>
      </c>
    </row>
    <row r="1207" spans="1:3" x14ac:dyDescent="0.35">
      <c r="A1207" s="14">
        <v>42660</v>
      </c>
      <c r="B1207">
        <v>49.016323</v>
      </c>
      <c r="C1207">
        <f t="shared" si="21"/>
        <v>-8.6772788875642201E-3</v>
      </c>
    </row>
    <row r="1208" spans="1:3" x14ac:dyDescent="0.35">
      <c r="A1208" s="14">
        <v>42661</v>
      </c>
      <c r="B1208">
        <v>49.721663999999997</v>
      </c>
      <c r="C1208">
        <f t="shared" si="21"/>
        <v>1.4287368413384557E-2</v>
      </c>
    </row>
    <row r="1209" spans="1:3" x14ac:dyDescent="0.35">
      <c r="A1209" s="14">
        <v>42662</v>
      </c>
      <c r="B1209">
        <v>49.542844000000002</v>
      </c>
      <c r="C1209">
        <f t="shared" si="21"/>
        <v>-3.6029029315723157E-3</v>
      </c>
    </row>
    <row r="1210" spans="1:3" x14ac:dyDescent="0.35">
      <c r="A1210" s="14">
        <v>42663</v>
      </c>
      <c r="B1210">
        <v>50.029631999999999</v>
      </c>
      <c r="C1210">
        <f t="shared" si="21"/>
        <v>9.7776393179585756E-3</v>
      </c>
    </row>
    <row r="1211" spans="1:3" x14ac:dyDescent="0.35">
      <c r="A1211" s="14">
        <v>42664</v>
      </c>
      <c r="B1211">
        <v>49.691862</v>
      </c>
      <c r="C1211">
        <f t="shared" si="21"/>
        <v>-6.7742926458178657E-3</v>
      </c>
    </row>
    <row r="1212" spans="1:3" x14ac:dyDescent="0.35">
      <c r="A1212" s="14">
        <v>42667</v>
      </c>
      <c r="B1212">
        <v>48.907043999999999</v>
      </c>
      <c r="C1212">
        <f t="shared" si="21"/>
        <v>-1.591974205408684E-2</v>
      </c>
    </row>
    <row r="1213" spans="1:3" x14ac:dyDescent="0.35">
      <c r="A1213" s="14">
        <v>42668</v>
      </c>
      <c r="B1213">
        <v>49.224944000000001</v>
      </c>
      <c r="C1213">
        <f t="shared" si="21"/>
        <v>6.4790517047173118E-3</v>
      </c>
    </row>
    <row r="1214" spans="1:3" x14ac:dyDescent="0.35">
      <c r="A1214" s="14">
        <v>42669</v>
      </c>
      <c r="B1214">
        <v>48.966650999999999</v>
      </c>
      <c r="C1214">
        <f t="shared" si="21"/>
        <v>-5.2610123250961685E-3</v>
      </c>
    </row>
    <row r="1215" spans="1:3" x14ac:dyDescent="0.35">
      <c r="A1215" s="14">
        <v>42670</v>
      </c>
      <c r="B1215">
        <v>51.619134000000003</v>
      </c>
      <c r="C1215">
        <f t="shared" si="21"/>
        <v>5.2752943140373064E-2</v>
      </c>
    </row>
    <row r="1216" spans="1:3" x14ac:dyDescent="0.35">
      <c r="A1216" s="14">
        <v>42671</v>
      </c>
      <c r="B1216">
        <v>50.665433</v>
      </c>
      <c r="C1216">
        <f t="shared" si="21"/>
        <v>-1.8648534508980536E-2</v>
      </c>
    </row>
    <row r="1217" spans="1:3" x14ac:dyDescent="0.35">
      <c r="A1217" s="14">
        <v>42674</v>
      </c>
      <c r="B1217">
        <v>50.576022999999999</v>
      </c>
      <c r="C1217">
        <f t="shared" si="21"/>
        <v>-1.7662729632121174E-3</v>
      </c>
    </row>
    <row r="1218" spans="1:3" x14ac:dyDescent="0.35">
      <c r="A1218" s="14">
        <v>42675</v>
      </c>
      <c r="B1218">
        <v>50.466743999999998</v>
      </c>
      <c r="C1218">
        <f t="shared" si="21"/>
        <v>-2.163025535648315E-3</v>
      </c>
    </row>
    <row r="1219" spans="1:3" x14ac:dyDescent="0.35">
      <c r="A1219" s="14">
        <v>42676</v>
      </c>
      <c r="B1219">
        <v>50.238253</v>
      </c>
      <c r="C1219">
        <f t="shared" si="21"/>
        <v>-4.5378362324883488E-3</v>
      </c>
    </row>
    <row r="1220" spans="1:3" x14ac:dyDescent="0.35">
      <c r="A1220" s="14">
        <v>42677</v>
      </c>
      <c r="B1220">
        <v>49.880614000000001</v>
      </c>
      <c r="C1220">
        <f t="shared" ref="C1220:C1259" si="22">LN(B1220/B1219)</f>
        <v>-7.1443181871964833E-3</v>
      </c>
    </row>
    <row r="1221" spans="1:3" x14ac:dyDescent="0.35">
      <c r="A1221" s="14">
        <v>42678</v>
      </c>
      <c r="B1221">
        <v>50.675364999999999</v>
      </c>
      <c r="C1221">
        <f t="shared" si="22"/>
        <v>1.5807464795850514E-2</v>
      </c>
    </row>
    <row r="1222" spans="1:3" x14ac:dyDescent="0.35">
      <c r="A1222" s="14">
        <v>42681</v>
      </c>
      <c r="B1222">
        <v>52.274804000000003</v>
      </c>
      <c r="C1222">
        <f t="shared" si="22"/>
        <v>3.1074600830640963E-2</v>
      </c>
    </row>
    <row r="1223" spans="1:3" x14ac:dyDescent="0.35">
      <c r="A1223" s="14">
        <v>42682</v>
      </c>
      <c r="B1223">
        <v>52.811261999999999</v>
      </c>
      <c r="C1223">
        <f t="shared" si="22"/>
        <v>1.0209967517051426E-2</v>
      </c>
    </row>
    <row r="1224" spans="1:3" x14ac:dyDescent="0.35">
      <c r="A1224" s="14">
        <v>42683</v>
      </c>
      <c r="B1224">
        <v>55.930663000000003</v>
      </c>
      <c r="C1224">
        <f t="shared" si="22"/>
        <v>5.7388299444060951E-2</v>
      </c>
    </row>
    <row r="1225" spans="1:3" x14ac:dyDescent="0.35">
      <c r="A1225" s="14">
        <v>42684</v>
      </c>
      <c r="B1225">
        <v>56.288302000000002</v>
      </c>
      <c r="C1225">
        <f t="shared" si="22"/>
        <v>6.3739709385286312E-3</v>
      </c>
    </row>
    <row r="1226" spans="1:3" x14ac:dyDescent="0.35">
      <c r="A1226" s="14">
        <v>42685</v>
      </c>
      <c r="B1226">
        <v>56.000202999999999</v>
      </c>
      <c r="C1226">
        <f t="shared" si="22"/>
        <v>-5.1314180765305228E-3</v>
      </c>
    </row>
    <row r="1227" spans="1:3" x14ac:dyDescent="0.35">
      <c r="A1227" s="14">
        <v>42688</v>
      </c>
      <c r="B1227">
        <v>56.188958999999997</v>
      </c>
      <c r="C1227">
        <f t="shared" si="22"/>
        <v>3.3649627957214124E-3</v>
      </c>
    </row>
    <row r="1228" spans="1:3" x14ac:dyDescent="0.35">
      <c r="A1228" s="14">
        <v>42689</v>
      </c>
      <c r="B1228">
        <v>56.318103999999998</v>
      </c>
      <c r="C1228">
        <f t="shared" si="22"/>
        <v>2.2957679860882291E-3</v>
      </c>
    </row>
    <row r="1229" spans="1:3" x14ac:dyDescent="0.35">
      <c r="A1229" s="14">
        <v>42690</v>
      </c>
      <c r="B1229">
        <v>55.831321000000003</v>
      </c>
      <c r="C1229">
        <f t="shared" si="22"/>
        <v>-8.6810263539426804E-3</v>
      </c>
    </row>
    <row r="1230" spans="1:3" x14ac:dyDescent="0.35">
      <c r="A1230" s="14">
        <v>42691</v>
      </c>
      <c r="B1230">
        <v>56.308171000000002</v>
      </c>
      <c r="C1230">
        <f t="shared" si="22"/>
        <v>8.5046376733129737E-3</v>
      </c>
    </row>
    <row r="1231" spans="1:3" x14ac:dyDescent="0.35">
      <c r="A1231" s="14">
        <v>42692</v>
      </c>
      <c r="B1231">
        <v>56.387644000000002</v>
      </c>
      <c r="C1231">
        <f t="shared" si="22"/>
        <v>1.4103986589765133E-3</v>
      </c>
    </row>
    <row r="1232" spans="1:3" x14ac:dyDescent="0.35">
      <c r="A1232" s="14">
        <v>42695</v>
      </c>
      <c r="B1232">
        <v>56.357841999999998</v>
      </c>
      <c r="C1232">
        <f t="shared" si="22"/>
        <v>-5.2865975838877995E-4</v>
      </c>
    </row>
    <row r="1233" spans="1:3" x14ac:dyDescent="0.35">
      <c r="A1233" s="14">
        <v>42696</v>
      </c>
      <c r="B1233">
        <v>56.179023000000001</v>
      </c>
      <c r="C1233">
        <f t="shared" si="22"/>
        <v>-3.1779657359037095E-3</v>
      </c>
    </row>
    <row r="1234" spans="1:3" x14ac:dyDescent="0.35">
      <c r="A1234" s="14">
        <v>42697</v>
      </c>
      <c r="B1234">
        <v>56.377712000000002</v>
      </c>
      <c r="C1234">
        <f t="shared" si="22"/>
        <v>3.5304721014776577E-3</v>
      </c>
    </row>
    <row r="1235" spans="1:3" x14ac:dyDescent="0.35">
      <c r="A1235" s="14">
        <v>42699</v>
      </c>
      <c r="B1235">
        <v>56.606202000000003</v>
      </c>
      <c r="C1235">
        <f t="shared" si="22"/>
        <v>4.0446520819400998E-3</v>
      </c>
    </row>
    <row r="1236" spans="1:3" x14ac:dyDescent="0.35">
      <c r="A1236" s="14">
        <v>42702</v>
      </c>
      <c r="B1236">
        <v>56.139284000000004</v>
      </c>
      <c r="C1236">
        <f t="shared" si="22"/>
        <v>-8.2827381551661781E-3</v>
      </c>
    </row>
    <row r="1237" spans="1:3" x14ac:dyDescent="0.35">
      <c r="A1237" s="14">
        <v>42703</v>
      </c>
      <c r="B1237">
        <v>55.990271</v>
      </c>
      <c r="C1237">
        <f t="shared" si="22"/>
        <v>-2.6578735235790732E-3</v>
      </c>
    </row>
    <row r="1238" spans="1:3" x14ac:dyDescent="0.35">
      <c r="A1238" s="14">
        <v>42704</v>
      </c>
      <c r="B1238">
        <v>56.069744</v>
      </c>
      <c r="C1238">
        <f t="shared" si="22"/>
        <v>1.4184009046233751E-3</v>
      </c>
    </row>
    <row r="1239" spans="1:3" x14ac:dyDescent="0.35">
      <c r="A1239" s="14">
        <v>42705</v>
      </c>
      <c r="B1239">
        <v>55.433942999999999</v>
      </c>
      <c r="C1239">
        <f t="shared" si="22"/>
        <v>-1.1404248737414672E-2</v>
      </c>
    </row>
    <row r="1240" spans="1:3" x14ac:dyDescent="0.35">
      <c r="A1240" s="14">
        <v>42706</v>
      </c>
      <c r="B1240">
        <v>55.592892999999997</v>
      </c>
      <c r="C1240">
        <f t="shared" si="22"/>
        <v>2.8632736790550253E-3</v>
      </c>
    </row>
    <row r="1241" spans="1:3" x14ac:dyDescent="0.35">
      <c r="A1241" s="14">
        <v>42709</v>
      </c>
      <c r="B1241">
        <v>55.185583000000001</v>
      </c>
      <c r="C1241">
        <f t="shared" si="22"/>
        <v>-7.3536277113535947E-3</v>
      </c>
    </row>
    <row r="1242" spans="1:3" x14ac:dyDescent="0.35">
      <c r="A1242" s="14">
        <v>42710</v>
      </c>
      <c r="B1242">
        <v>55.662433999999998</v>
      </c>
      <c r="C1242">
        <f t="shared" si="22"/>
        <v>8.6037432955986311E-3</v>
      </c>
    </row>
    <row r="1243" spans="1:3" x14ac:dyDescent="0.35">
      <c r="A1243" s="14">
        <v>42711</v>
      </c>
      <c r="B1243">
        <v>54.877619000000003</v>
      </c>
      <c r="C1243">
        <f t="shared" si="22"/>
        <v>-1.4199888021688221E-2</v>
      </c>
    </row>
    <row r="1244" spans="1:3" x14ac:dyDescent="0.35">
      <c r="A1244" s="14">
        <v>42712</v>
      </c>
      <c r="B1244">
        <v>54.867683</v>
      </c>
      <c r="C1244">
        <f t="shared" si="22"/>
        <v>-1.8107381083429128E-4</v>
      </c>
    </row>
    <row r="1245" spans="1:3" x14ac:dyDescent="0.35">
      <c r="A1245" s="14">
        <v>42713</v>
      </c>
      <c r="B1245">
        <v>56.66581</v>
      </c>
      <c r="C1245">
        <f t="shared" si="22"/>
        <v>3.2246507523719076E-2</v>
      </c>
    </row>
    <row r="1246" spans="1:3" x14ac:dyDescent="0.35">
      <c r="A1246" s="14">
        <v>42716</v>
      </c>
      <c r="B1246">
        <v>56.179023000000001</v>
      </c>
      <c r="C1246">
        <f t="shared" si="22"/>
        <v>-8.6275996263777254E-3</v>
      </c>
    </row>
    <row r="1247" spans="1:3" x14ac:dyDescent="0.35">
      <c r="A1247" s="14">
        <v>42717</v>
      </c>
      <c r="B1247">
        <v>56.794955000000002</v>
      </c>
      <c r="C1247">
        <f t="shared" si="22"/>
        <v>1.0904070365360544E-2</v>
      </c>
    </row>
    <row r="1248" spans="1:3" x14ac:dyDescent="0.35">
      <c r="A1248" s="14">
        <v>42718</v>
      </c>
      <c r="B1248">
        <v>58.116230999999999</v>
      </c>
      <c r="C1248">
        <f t="shared" si="22"/>
        <v>2.2997486650392342E-2</v>
      </c>
    </row>
    <row r="1249" spans="1:3" x14ac:dyDescent="0.35">
      <c r="A1249" s="14">
        <v>42719</v>
      </c>
      <c r="B1249">
        <v>58.265248999999997</v>
      </c>
      <c r="C1249">
        <f t="shared" si="22"/>
        <v>2.5608555835188555E-3</v>
      </c>
    </row>
    <row r="1250" spans="1:3" x14ac:dyDescent="0.35">
      <c r="A1250" s="14">
        <v>42720</v>
      </c>
      <c r="B1250">
        <v>58.235442999999997</v>
      </c>
      <c r="C1250">
        <f t="shared" si="22"/>
        <v>-5.116879589063194E-4</v>
      </c>
    </row>
    <row r="1251" spans="1:3" x14ac:dyDescent="0.35">
      <c r="A1251" s="14">
        <v>42723</v>
      </c>
      <c r="B1251">
        <v>59.030194000000002</v>
      </c>
      <c r="C1251">
        <f t="shared" si="22"/>
        <v>1.3554920076899077E-2</v>
      </c>
    </row>
    <row r="1252" spans="1:3" x14ac:dyDescent="0.35">
      <c r="A1252" s="14">
        <v>42724</v>
      </c>
      <c r="B1252">
        <v>58.732163</v>
      </c>
      <c r="C1252">
        <f t="shared" si="22"/>
        <v>-5.0615772964717762E-3</v>
      </c>
    </row>
    <row r="1253" spans="1:3" x14ac:dyDescent="0.35">
      <c r="A1253" s="14">
        <v>42725</v>
      </c>
      <c r="B1253">
        <v>58.304983999999997</v>
      </c>
      <c r="C1253">
        <f t="shared" si="22"/>
        <v>-7.2999198619803744E-3</v>
      </c>
    </row>
    <row r="1254" spans="1:3" x14ac:dyDescent="0.35">
      <c r="A1254" s="14">
        <v>42726</v>
      </c>
      <c r="B1254">
        <v>58.374524000000001</v>
      </c>
      <c r="C1254">
        <f t="shared" si="22"/>
        <v>1.1919832269721442E-3</v>
      </c>
    </row>
    <row r="1255" spans="1:3" x14ac:dyDescent="0.35">
      <c r="A1255" s="14">
        <v>42727</v>
      </c>
      <c r="B1255">
        <v>59.21895</v>
      </c>
      <c r="C1255">
        <f t="shared" si="22"/>
        <v>1.4362030239577101E-2</v>
      </c>
    </row>
    <row r="1256" spans="1:3" x14ac:dyDescent="0.35">
      <c r="A1256" s="14">
        <v>42731</v>
      </c>
      <c r="B1256">
        <v>58.940787999999998</v>
      </c>
      <c r="C1256">
        <f t="shared" si="22"/>
        <v>-4.7082452712930269E-3</v>
      </c>
    </row>
    <row r="1257" spans="1:3" x14ac:dyDescent="0.35">
      <c r="A1257" s="14">
        <v>42732</v>
      </c>
      <c r="B1257">
        <v>58.22551</v>
      </c>
      <c r="C1257">
        <f t="shared" si="22"/>
        <v>-1.2209771892379819E-2</v>
      </c>
    </row>
    <row r="1258" spans="1:3" x14ac:dyDescent="0.35">
      <c r="A1258" s="14">
        <v>42733</v>
      </c>
      <c r="B1258">
        <v>58.513609000000002</v>
      </c>
      <c r="C1258">
        <f t="shared" si="22"/>
        <v>4.9357848055727018E-3</v>
      </c>
    </row>
    <row r="1259" spans="1:3" x14ac:dyDescent="0.35">
      <c r="A1259" s="14">
        <v>42734</v>
      </c>
      <c r="B1259">
        <v>58.056623999999999</v>
      </c>
      <c r="C1259">
        <f t="shared" si="22"/>
        <v>-7.8405495005544994E-3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
  <sheetViews>
    <sheetView workbookViewId="0"/>
  </sheetViews>
  <sheetFormatPr defaultRowHeight="14.5" x14ac:dyDescent="0.35"/>
  <sheetData/>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3075" r:id="rId4">
          <objectPr defaultSize="0" r:id="rId5">
            <anchor moveWithCells="1">
              <from>
                <xdr:col>0</xdr:col>
                <xdr:colOff>0</xdr:colOff>
                <xdr:row>0</xdr:row>
                <xdr:rowOff>0</xdr:rowOff>
              </from>
              <to>
                <xdr:col>2</xdr:col>
                <xdr:colOff>127000</xdr:colOff>
                <xdr:row>2</xdr:row>
                <xdr:rowOff>158750</xdr:rowOff>
              </to>
            </anchor>
          </objectPr>
        </oleObject>
      </mc:Choice>
      <mc:Fallback>
        <oleObject progId="Packager Shell Object" shapeId="3075" r:id="rId4"/>
      </mc:Fallback>
    </mc:AlternateContent>
    <mc:AlternateContent xmlns:mc="http://schemas.openxmlformats.org/markup-compatibility/2006">
      <mc:Choice Requires="x14">
        <oleObject progId="Packager Shell Object" shapeId="3076" r:id="rId6">
          <objectPr defaultSize="0" r:id="rId7">
            <anchor moveWithCells="1">
              <from>
                <xdr:col>0</xdr:col>
                <xdr:colOff>0</xdr:colOff>
                <xdr:row>0</xdr:row>
                <xdr:rowOff>0</xdr:rowOff>
              </from>
              <to>
                <xdr:col>2</xdr:col>
                <xdr:colOff>482600</xdr:colOff>
                <xdr:row>2</xdr:row>
                <xdr:rowOff>158750</xdr:rowOff>
              </to>
            </anchor>
          </objectPr>
        </oleObject>
      </mc:Choice>
      <mc:Fallback>
        <oleObject progId="Packager Shell Object" shapeId="3076"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Answer 5 Report</vt:lpstr>
      <vt:lpstr>Answer 5 ProForma Simulation</vt:lpstr>
      <vt:lpstr>Answer 5 Stock Price simulation</vt:lpstr>
      <vt:lpstr>ModelRiskSYS1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D'souza</dc:creator>
  <cp:lastModifiedBy>Dean D'souza</cp:lastModifiedBy>
  <dcterms:created xsi:type="dcterms:W3CDTF">2017-04-23T23:41:53Z</dcterms:created>
  <dcterms:modified xsi:type="dcterms:W3CDTF">2017-04-24T16:14:21Z</dcterms:modified>
</cp:coreProperties>
</file>