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defaultThemeVersion="124226"/>
  <mc:AlternateContent xmlns:mc="http://schemas.openxmlformats.org/markup-compatibility/2006">
    <mc:Choice Requires="x15">
      <x15ac:absPath xmlns:x15ac="http://schemas.microsoft.com/office/spreadsheetml/2010/11/ac" url="C:\Users\deanl\Dropbox\Code\RSV\data\raw\"/>
    </mc:Choice>
  </mc:AlternateContent>
  <bookViews>
    <workbookView xWindow="360" yWindow="105" windowWidth="28035" windowHeight="12540" activeTab="2" xr2:uid="{00000000-000D-0000-FFFF-FFFF00000000}"/>
  </bookViews>
  <sheets>
    <sheet name="Sheet1" sheetId="1" r:id="rId1"/>
    <sheet name="Symmetric" sheetId="2" r:id="rId2"/>
    <sheet name="Sheet3" sheetId="3" r:id="rId3"/>
  </sheets>
  <calcPr calcId="171027"/>
</workbook>
</file>

<file path=xl/calcChain.xml><?xml version="1.0" encoding="utf-8"?>
<calcChain xmlns="http://schemas.openxmlformats.org/spreadsheetml/2006/main">
  <c r="H80" i="2" l="1"/>
  <c r="AE74" i="2"/>
  <c r="AE75" i="2"/>
  <c r="AE76" i="2"/>
  <c r="AE77" i="2"/>
  <c r="AE78" i="2"/>
  <c r="AE79" i="2"/>
  <c r="AE80" i="2"/>
  <c r="AE81" i="2"/>
  <c r="AE82" i="2"/>
  <c r="AE83" i="2"/>
  <c r="AE84" i="2"/>
  <c r="AE85" i="2"/>
  <c r="AE86" i="2"/>
  <c r="AE73" i="2"/>
  <c r="S74" i="2"/>
  <c r="T74" i="2"/>
  <c r="U74" i="2"/>
  <c r="V74" i="2"/>
  <c r="W74" i="2"/>
  <c r="X74" i="2"/>
  <c r="Y74" i="2"/>
  <c r="Z74" i="2"/>
  <c r="AA74" i="2"/>
  <c r="AB74" i="2"/>
  <c r="AC74" i="2"/>
  <c r="AD74" i="2"/>
  <c r="S75" i="2"/>
  <c r="T75" i="2"/>
  <c r="U75" i="2"/>
  <c r="V75" i="2"/>
  <c r="W75" i="2"/>
  <c r="X75" i="2"/>
  <c r="Y75" i="2"/>
  <c r="Z75" i="2"/>
  <c r="AA75" i="2"/>
  <c r="AB75" i="2"/>
  <c r="AC75" i="2"/>
  <c r="AD75" i="2"/>
  <c r="S76" i="2"/>
  <c r="T76" i="2"/>
  <c r="U76" i="2"/>
  <c r="V76" i="2"/>
  <c r="W76" i="2"/>
  <c r="X76" i="2"/>
  <c r="Y76" i="2"/>
  <c r="Z76" i="2"/>
  <c r="AA76" i="2"/>
  <c r="AB76" i="2"/>
  <c r="AC76" i="2"/>
  <c r="AD76" i="2"/>
  <c r="S77" i="2"/>
  <c r="T77" i="2"/>
  <c r="U77" i="2"/>
  <c r="V77" i="2"/>
  <c r="W77" i="2"/>
  <c r="X77" i="2"/>
  <c r="Y77" i="2"/>
  <c r="Z77" i="2"/>
  <c r="AA77" i="2"/>
  <c r="AB77" i="2"/>
  <c r="AC77" i="2"/>
  <c r="AD77" i="2"/>
  <c r="S78" i="2"/>
  <c r="T78" i="2"/>
  <c r="U78" i="2"/>
  <c r="V78" i="2"/>
  <c r="W78" i="2"/>
  <c r="X78" i="2"/>
  <c r="Y78" i="2"/>
  <c r="Z78" i="2"/>
  <c r="AA78" i="2"/>
  <c r="AB78" i="2"/>
  <c r="AC78" i="2"/>
  <c r="AD78" i="2"/>
  <c r="S79" i="2"/>
  <c r="T79" i="2"/>
  <c r="U79" i="2"/>
  <c r="V79" i="2"/>
  <c r="W79" i="2"/>
  <c r="X79" i="2"/>
  <c r="Y79" i="2"/>
  <c r="Z79" i="2"/>
  <c r="AA79" i="2"/>
  <c r="AB79" i="2"/>
  <c r="AC79" i="2"/>
  <c r="AD79" i="2"/>
  <c r="S80" i="2"/>
  <c r="T80" i="2"/>
  <c r="U80" i="2"/>
  <c r="V80" i="2"/>
  <c r="W80" i="2"/>
  <c r="X80" i="2"/>
  <c r="Y80" i="2"/>
  <c r="Z80" i="2"/>
  <c r="AA80" i="2"/>
  <c r="AB80" i="2"/>
  <c r="AC80" i="2"/>
  <c r="AD80" i="2"/>
  <c r="S81" i="2"/>
  <c r="T81" i="2"/>
  <c r="U81" i="2"/>
  <c r="V81" i="2"/>
  <c r="W81" i="2"/>
  <c r="X81" i="2"/>
  <c r="Y81" i="2"/>
  <c r="Z81" i="2"/>
  <c r="AA81" i="2"/>
  <c r="AB81" i="2"/>
  <c r="AC81" i="2"/>
  <c r="AD81" i="2"/>
  <c r="S82" i="2"/>
  <c r="T82" i="2"/>
  <c r="U82" i="2"/>
  <c r="V82" i="2"/>
  <c r="W82" i="2"/>
  <c r="X82" i="2"/>
  <c r="Y82" i="2"/>
  <c r="Z82" i="2"/>
  <c r="AA82" i="2"/>
  <c r="AB82" i="2"/>
  <c r="AC82" i="2"/>
  <c r="AD82" i="2"/>
  <c r="S83" i="2"/>
  <c r="T83" i="2"/>
  <c r="U83" i="2"/>
  <c r="V83" i="2"/>
  <c r="W83" i="2"/>
  <c r="X83" i="2"/>
  <c r="Y83" i="2"/>
  <c r="Z83" i="2"/>
  <c r="AA83" i="2"/>
  <c r="AB83" i="2"/>
  <c r="AC83" i="2"/>
  <c r="AD83" i="2"/>
  <c r="S84" i="2"/>
  <c r="T84" i="2"/>
  <c r="U84" i="2"/>
  <c r="V84" i="2"/>
  <c r="W84" i="2"/>
  <c r="X84" i="2"/>
  <c r="Y84" i="2"/>
  <c r="Z84" i="2"/>
  <c r="AA84" i="2"/>
  <c r="AB84" i="2"/>
  <c r="AC84" i="2"/>
  <c r="AD84" i="2"/>
  <c r="S85" i="2"/>
  <c r="T85" i="2"/>
  <c r="U85" i="2"/>
  <c r="V85" i="2"/>
  <c r="W85" i="2"/>
  <c r="X85" i="2"/>
  <c r="Y85" i="2"/>
  <c r="Z85" i="2"/>
  <c r="AA85" i="2"/>
  <c r="AB85" i="2"/>
  <c r="AC85" i="2"/>
  <c r="AD85" i="2"/>
  <c r="S86" i="2"/>
  <c r="T86" i="2"/>
  <c r="U86" i="2"/>
  <c r="V86" i="2"/>
  <c r="W86" i="2"/>
  <c r="X86" i="2"/>
  <c r="Y86" i="2"/>
  <c r="Z86" i="2"/>
  <c r="AA86" i="2"/>
  <c r="AB86" i="2"/>
  <c r="AC86" i="2"/>
  <c r="AD86" i="2"/>
  <c r="S87" i="2"/>
  <c r="T87" i="2"/>
  <c r="U87" i="2"/>
  <c r="V87" i="2"/>
  <c r="W87" i="2"/>
  <c r="X87" i="2"/>
  <c r="Y87" i="2"/>
  <c r="Z87" i="2"/>
  <c r="AA87" i="2"/>
  <c r="AB87" i="2"/>
  <c r="AC87" i="2"/>
  <c r="AD87" i="2"/>
  <c r="T73" i="2"/>
  <c r="U73" i="2"/>
  <c r="V73" i="2"/>
  <c r="W73" i="2"/>
  <c r="X73" i="2"/>
  <c r="Y73" i="2"/>
  <c r="Z73" i="2"/>
  <c r="AA73" i="2"/>
  <c r="AB73" i="2"/>
  <c r="AC73" i="2"/>
  <c r="AD73" i="2"/>
  <c r="S73" i="2"/>
  <c r="R74" i="2"/>
  <c r="R75" i="2"/>
  <c r="R76" i="2"/>
  <c r="R77" i="2"/>
  <c r="R78" i="2"/>
  <c r="R79" i="2"/>
  <c r="R80" i="2"/>
  <c r="R81" i="2"/>
  <c r="R82" i="2"/>
  <c r="R83" i="2"/>
  <c r="R84" i="2"/>
  <c r="R85" i="2"/>
  <c r="R86" i="2"/>
  <c r="R87" i="2"/>
  <c r="R73" i="2"/>
  <c r="L25" i="2" l="1"/>
  <c r="L43" i="2" s="1"/>
  <c r="C71" i="2"/>
  <c r="D42" i="2" s="1"/>
  <c r="D18" i="2"/>
  <c r="D36" i="2" s="1"/>
  <c r="D17" i="2"/>
  <c r="D22" i="2"/>
  <c r="I17" i="2"/>
  <c r="I35" i="2" s="1"/>
  <c r="I18" i="2"/>
  <c r="I36" i="2" s="1"/>
  <c r="D71" i="2"/>
  <c r="E22" i="2"/>
  <c r="E23" i="2"/>
  <c r="E41" i="2" s="1"/>
  <c r="J18" i="2"/>
  <c r="J36" i="2" s="1"/>
  <c r="E26" i="2"/>
  <c r="E44" i="2" s="1"/>
  <c r="M18" i="2"/>
  <c r="M36" i="2" s="1"/>
  <c r="E28" i="2"/>
  <c r="E46" i="2" s="1"/>
  <c r="O18" i="2"/>
  <c r="O36" i="2" s="1"/>
  <c r="E30" i="2"/>
  <c r="Q18" i="2"/>
  <c r="Q36" i="2" s="1"/>
  <c r="J23" i="2"/>
  <c r="J41" i="2" s="1"/>
  <c r="J24" i="2"/>
  <c r="J42" i="2" s="1"/>
  <c r="K23" i="2"/>
  <c r="K41" i="2" s="1"/>
  <c r="K24" i="2"/>
  <c r="K42" i="2" s="1"/>
  <c r="J25" i="2"/>
  <c r="J43" i="2" s="1"/>
  <c r="L23" i="2"/>
  <c r="L41" i="2" s="1"/>
  <c r="K25" i="2"/>
  <c r="K43" i="2"/>
  <c r="L24" i="2"/>
  <c r="L42" i="2" s="1"/>
  <c r="M23" i="2"/>
  <c r="M41" i="2" s="1"/>
  <c r="J26" i="2"/>
  <c r="J44" i="2"/>
  <c r="M24" i="2"/>
  <c r="M42" i="2" s="1"/>
  <c r="K26" i="2"/>
  <c r="K44" i="2" s="1"/>
  <c r="M25" i="2"/>
  <c r="M43" i="2" s="1"/>
  <c r="L26" i="2"/>
  <c r="L44" i="2" s="1"/>
  <c r="M26" i="2"/>
  <c r="M44" i="2" s="1"/>
  <c r="N23" i="2"/>
  <c r="N41" i="2" s="1"/>
  <c r="J27" i="2"/>
  <c r="J45" i="2" s="1"/>
  <c r="N24" i="2"/>
  <c r="N42" i="2" s="1"/>
  <c r="K27" i="2"/>
  <c r="K45" i="2" s="1"/>
  <c r="N25" i="2"/>
  <c r="N43" i="2" s="1"/>
  <c r="L27" i="2"/>
  <c r="L45" i="2" s="1"/>
  <c r="M27" i="2"/>
  <c r="M45" i="2" s="1"/>
  <c r="N26" i="2"/>
  <c r="N44" i="2" s="1"/>
  <c r="N27" i="2"/>
  <c r="N45" i="2" s="1"/>
  <c r="O23" i="2"/>
  <c r="O41" i="2" s="1"/>
  <c r="J28" i="2"/>
  <c r="J46" i="2" s="1"/>
  <c r="O24" i="2"/>
  <c r="O42" i="2" s="1"/>
  <c r="K28" i="2"/>
  <c r="O25" i="2"/>
  <c r="O43" i="2" s="1"/>
  <c r="L28" i="2"/>
  <c r="L46" i="2" s="1"/>
  <c r="M28" i="2"/>
  <c r="M46" i="2" s="1"/>
  <c r="O26" i="2"/>
  <c r="O44" i="2" s="1"/>
  <c r="N28" i="2"/>
  <c r="N46" i="2" s="1"/>
  <c r="O27" i="2"/>
  <c r="O45" i="2" s="1"/>
  <c r="O28" i="2"/>
  <c r="O46" i="2" s="1"/>
  <c r="P23" i="2"/>
  <c r="P41" i="2" s="1"/>
  <c r="J29" i="2"/>
  <c r="J47" i="2" s="1"/>
  <c r="P24" i="2"/>
  <c r="P42" i="2" s="1"/>
  <c r="K29" i="2"/>
  <c r="K47" i="2"/>
  <c r="P25" i="2"/>
  <c r="P43" i="2" s="1"/>
  <c r="L29" i="2"/>
  <c r="L47" i="2" s="1"/>
  <c r="M29" i="2"/>
  <c r="M47" i="2" s="1"/>
  <c r="P26" i="2"/>
  <c r="P44" i="2" s="1"/>
  <c r="N29" i="2"/>
  <c r="N47" i="2" s="1"/>
  <c r="P27" i="2"/>
  <c r="P45" i="2" s="1"/>
  <c r="O29" i="2"/>
  <c r="O47" i="2" s="1"/>
  <c r="P28" i="2"/>
  <c r="P46" i="2" s="1"/>
  <c r="P29" i="2"/>
  <c r="P47" i="2" s="1"/>
  <c r="Q30" i="2"/>
  <c r="Q48" i="2" s="1"/>
  <c r="P30" i="2"/>
  <c r="P48" i="2" s="1"/>
  <c r="Q29" i="2"/>
  <c r="Q47" i="2" s="1"/>
  <c r="O30" i="2"/>
  <c r="O48" i="2" s="1"/>
  <c r="N30" i="2"/>
  <c r="N48" i="2" s="1"/>
  <c r="M30" i="2"/>
  <c r="M48" i="2" s="1"/>
  <c r="Q26" i="2"/>
  <c r="Q44" i="2" s="1"/>
  <c r="Q25" i="2"/>
  <c r="Q43" i="2" s="1"/>
  <c r="L30" i="2"/>
  <c r="L48" i="2" s="1"/>
  <c r="Q24" i="2"/>
  <c r="Q42" i="2" s="1"/>
  <c r="K30" i="2"/>
  <c r="K48" i="2" s="1"/>
  <c r="Q23" i="2"/>
  <c r="Q41" i="2" s="1"/>
  <c r="J30" i="2"/>
  <c r="J48" i="2"/>
  <c r="I30" i="2"/>
  <c r="I48" i="2"/>
  <c r="Q22" i="2"/>
  <c r="Q40" i="2" s="1"/>
  <c r="I29" i="2"/>
  <c r="I47" i="2" s="1"/>
  <c r="P22" i="2"/>
  <c r="P40" i="2" s="1"/>
  <c r="I28" i="2"/>
  <c r="I46" i="2" s="1"/>
  <c r="O22" i="2"/>
  <c r="O40" i="2" s="1"/>
  <c r="I27" i="2"/>
  <c r="I45" i="2" s="1"/>
  <c r="N22" i="2"/>
  <c r="N40" i="2" s="1"/>
  <c r="I26" i="2"/>
  <c r="I44" i="2" s="1"/>
  <c r="M22" i="2"/>
  <c r="M40" i="2" s="1"/>
  <c r="L22" i="2"/>
  <c r="L40" i="2" s="1"/>
  <c r="I24" i="2"/>
  <c r="I42" i="2" s="1"/>
  <c r="K22" i="2"/>
  <c r="K40" i="2"/>
  <c r="I23" i="2"/>
  <c r="I41" i="2" s="1"/>
  <c r="J22" i="2"/>
  <c r="J40" i="2" s="1"/>
  <c r="I22" i="2"/>
  <c r="I40" i="2" s="1"/>
  <c r="H30" i="2"/>
  <c r="H48" i="2" s="1"/>
  <c r="Q21" i="2"/>
  <c r="Q39" i="2" s="1"/>
  <c r="H29" i="2"/>
  <c r="H47" i="2" s="1"/>
  <c r="P21" i="2"/>
  <c r="P39" i="2" s="1"/>
  <c r="H28" i="2"/>
  <c r="H46" i="2"/>
  <c r="O21" i="2"/>
  <c r="O39" i="2" s="1"/>
  <c r="H27" i="2"/>
  <c r="H45" i="2" s="1"/>
  <c r="N21" i="2"/>
  <c r="N39" i="2" s="1"/>
  <c r="H26" i="2"/>
  <c r="H44" i="2"/>
  <c r="M21" i="2"/>
  <c r="M39" i="2" s="1"/>
  <c r="H25" i="2"/>
  <c r="H43" i="2" s="1"/>
  <c r="L21" i="2"/>
  <c r="L39" i="2" s="1"/>
  <c r="H24" i="2"/>
  <c r="H42" i="2" s="1"/>
  <c r="K21" i="2"/>
  <c r="K39" i="2"/>
  <c r="H23" i="2"/>
  <c r="H41" i="2" s="1"/>
  <c r="J21" i="2"/>
  <c r="J39" i="2"/>
  <c r="H22" i="2"/>
  <c r="H40" i="2" s="1"/>
  <c r="I21" i="2"/>
  <c r="I39" i="2" s="1"/>
  <c r="H21" i="2"/>
  <c r="H39" i="2" s="1"/>
  <c r="G30" i="2"/>
  <c r="G48" i="2" s="1"/>
  <c r="F71" i="2"/>
  <c r="G45" i="2" s="1"/>
  <c r="Q20" i="2"/>
  <c r="Q38" i="2" s="1"/>
  <c r="G29" i="2"/>
  <c r="P20" i="2"/>
  <c r="P38" i="2" s="1"/>
  <c r="G28" i="2"/>
  <c r="G46" i="2" s="1"/>
  <c r="O20" i="2"/>
  <c r="O38" i="2" s="1"/>
  <c r="G26" i="2"/>
  <c r="G44" i="2" s="1"/>
  <c r="M20" i="2"/>
  <c r="M38" i="2" s="1"/>
  <c r="G27" i="2"/>
  <c r="N20" i="2"/>
  <c r="N38" i="2" s="1"/>
  <c r="G25" i="2"/>
  <c r="L20" i="2"/>
  <c r="L38" i="2" s="1"/>
  <c r="G21" i="2"/>
  <c r="G39" i="2"/>
  <c r="H20" i="2"/>
  <c r="H38" i="2" s="1"/>
  <c r="G22" i="2"/>
  <c r="G40" i="2"/>
  <c r="I20" i="2"/>
  <c r="I38" i="2" s="1"/>
  <c r="G23" i="2"/>
  <c r="G41" i="2"/>
  <c r="J20" i="2"/>
  <c r="J38" i="2" s="1"/>
  <c r="G24" i="2"/>
  <c r="G42" i="2"/>
  <c r="K20" i="2"/>
  <c r="K38" i="2" s="1"/>
  <c r="F26" i="2"/>
  <c r="E71" i="2"/>
  <c r="F44" i="2" s="1"/>
  <c r="M19" i="2"/>
  <c r="M37" i="2" s="1"/>
  <c r="D26" i="2"/>
  <c r="M17" i="2"/>
  <c r="M35" i="2" s="1"/>
  <c r="F30" i="2"/>
  <c r="Q19" i="2"/>
  <c r="Q37" i="2" s="1"/>
  <c r="F29" i="2"/>
  <c r="F47" i="2"/>
  <c r="P19" i="2"/>
  <c r="P37" i="2" s="1"/>
  <c r="F28" i="2"/>
  <c r="O19" i="2"/>
  <c r="O37" i="2" s="1"/>
  <c r="F27" i="2"/>
  <c r="F45" i="2" s="1"/>
  <c r="N19" i="2"/>
  <c r="N37" i="2" s="1"/>
  <c r="F25" i="2"/>
  <c r="L19" i="2"/>
  <c r="L37" i="2" s="1"/>
  <c r="F24" i="2"/>
  <c r="F42" i="2" s="1"/>
  <c r="K19" i="2"/>
  <c r="K37" i="2"/>
  <c r="F23" i="2"/>
  <c r="J19" i="2"/>
  <c r="J37" i="2"/>
  <c r="F22" i="2"/>
  <c r="F40" i="2" s="1"/>
  <c r="I19" i="2"/>
  <c r="I37" i="2"/>
  <c r="F21" i="2"/>
  <c r="F39" i="2" s="1"/>
  <c r="H19" i="2"/>
  <c r="H37" i="2"/>
  <c r="E29" i="2"/>
  <c r="E47" i="2" s="1"/>
  <c r="P18" i="2"/>
  <c r="P36" i="2" s="1"/>
  <c r="E27" i="2"/>
  <c r="E45" i="2" s="1"/>
  <c r="N18" i="2"/>
  <c r="N36" i="2" s="1"/>
  <c r="E25" i="2"/>
  <c r="L18" i="2"/>
  <c r="L36" i="2" s="1"/>
  <c r="E24" i="2"/>
  <c r="E42" i="2" s="1"/>
  <c r="K18" i="2"/>
  <c r="K36" i="2" s="1"/>
  <c r="H18" i="2"/>
  <c r="H36" i="2" s="1"/>
  <c r="E21" i="2"/>
  <c r="E39" i="2" s="1"/>
  <c r="D21" i="2"/>
  <c r="H17" i="2"/>
  <c r="H35" i="2" s="1"/>
  <c r="D30" i="2"/>
  <c r="Q17" i="2"/>
  <c r="Q35" i="2" s="1"/>
  <c r="D29" i="2"/>
  <c r="D47" i="2" s="1"/>
  <c r="P17" i="2"/>
  <c r="P35" i="2" s="1"/>
  <c r="D28" i="2"/>
  <c r="O17" i="2"/>
  <c r="O35" i="2" s="1"/>
  <c r="D27" i="2"/>
  <c r="D45" i="2" s="1"/>
  <c r="N17" i="2"/>
  <c r="N35" i="2" s="1"/>
  <c r="D25" i="2"/>
  <c r="L17" i="2"/>
  <c r="L35" i="2" s="1"/>
  <c r="D24" i="2"/>
  <c r="K17" i="2"/>
  <c r="K35" i="2" s="1"/>
  <c r="D23" i="2"/>
  <c r="J17" i="2"/>
  <c r="J35" i="2" s="1"/>
  <c r="E17" i="2"/>
  <c r="E35" i="2" s="1"/>
  <c r="F17" i="2"/>
  <c r="F35" i="2" s="1"/>
  <c r="G17" i="2"/>
  <c r="E18" i="2"/>
  <c r="E36" i="2" s="1"/>
  <c r="F18" i="2"/>
  <c r="G18" i="2"/>
  <c r="G36" i="2" s="1"/>
  <c r="D19" i="2"/>
  <c r="E19" i="2"/>
  <c r="E37" i="2" s="1"/>
  <c r="F19" i="2"/>
  <c r="F37" i="2" s="1"/>
  <c r="G19" i="2"/>
  <c r="G37" i="2" s="1"/>
  <c r="D20" i="2"/>
  <c r="E20" i="2"/>
  <c r="E38" i="2" s="1"/>
  <c r="F20" i="2"/>
  <c r="G20" i="2"/>
  <c r="G38" i="2" s="1"/>
  <c r="I25" i="2"/>
  <c r="I43" i="2" s="1"/>
  <c r="Q27" i="2"/>
  <c r="Q45" i="2" s="1"/>
  <c r="Q28" i="2"/>
  <c r="Q46" i="2" s="1"/>
  <c r="R30" i="2"/>
  <c r="L6" i="2"/>
  <c r="R25" i="2" s="1"/>
  <c r="L5" i="2"/>
  <c r="R19" i="2"/>
  <c r="L7" i="2"/>
  <c r="L8" i="2"/>
  <c r="L9" i="2"/>
  <c r="L10" i="2"/>
  <c r="L11" i="2"/>
  <c r="L4" i="2"/>
  <c r="O15" i="1"/>
  <c r="O14" i="1"/>
  <c r="O13" i="1"/>
  <c r="O12" i="1"/>
  <c r="O11" i="1"/>
  <c r="O10" i="1"/>
  <c r="O9" i="1"/>
  <c r="O8" i="1"/>
  <c r="O7" i="1"/>
  <c r="O6" i="1"/>
  <c r="O5" i="1"/>
  <c r="O4" i="1"/>
  <c r="D43" i="2" l="1"/>
  <c r="F43" i="2"/>
  <c r="D48" i="2"/>
  <c r="F41" i="2"/>
  <c r="E40" i="2"/>
  <c r="R17" i="2"/>
  <c r="D37" i="2"/>
  <c r="D41" i="2"/>
  <c r="F48" i="2"/>
  <c r="G43" i="2"/>
  <c r="R28" i="2"/>
  <c r="D40" i="2"/>
  <c r="F36" i="2"/>
  <c r="D46" i="2"/>
  <c r="D44" i="2"/>
  <c r="G47" i="2"/>
  <c r="F46" i="2"/>
  <c r="D35" i="2"/>
  <c r="D39" i="2"/>
  <c r="F38" i="2"/>
  <c r="D38" i="2"/>
  <c r="G35" i="2"/>
  <c r="R21" i="2"/>
  <c r="R26" i="2"/>
  <c r="R18" i="2"/>
  <c r="R20" i="2"/>
  <c r="R24" i="2"/>
  <c r="R27" i="2"/>
  <c r="K46" i="2"/>
  <c r="R22" i="2"/>
  <c r="R23" i="2"/>
  <c r="R29" i="2"/>
  <c r="E43" i="2"/>
  <c r="E48" i="2"/>
</calcChain>
</file>

<file path=xl/sharedStrings.xml><?xml version="1.0" encoding="utf-8"?>
<sst xmlns="http://schemas.openxmlformats.org/spreadsheetml/2006/main" count="398" uniqueCount="94">
  <si>
    <t>Age of contacts</t>
    <phoneticPr fontId="2" type="noConversion"/>
  </si>
  <si>
    <t>0-2</t>
    <phoneticPr fontId="1"/>
  </si>
  <si>
    <t>3-5</t>
    <phoneticPr fontId="2" type="noConversion"/>
  </si>
  <si>
    <t>6-11</t>
    <phoneticPr fontId="1"/>
  </si>
  <si>
    <t>12-14</t>
    <phoneticPr fontId="1"/>
  </si>
  <si>
    <t>15-19</t>
    <phoneticPr fontId="2" type="noConversion"/>
  </si>
  <si>
    <t>20-29</t>
    <phoneticPr fontId="1"/>
  </si>
  <si>
    <t>30-39</t>
    <phoneticPr fontId="2" type="noConversion"/>
  </si>
  <si>
    <t>40-49</t>
    <phoneticPr fontId="2" type="noConversion"/>
  </si>
  <si>
    <t>50-59</t>
    <phoneticPr fontId="1"/>
  </si>
  <si>
    <t>60-69</t>
    <phoneticPr fontId="1"/>
  </si>
  <si>
    <t>70-79</t>
    <phoneticPr fontId="1"/>
  </si>
  <si>
    <t>80 or older</t>
    <phoneticPr fontId="2" type="noConversion"/>
  </si>
  <si>
    <t>Total</t>
    <phoneticPr fontId="2" type="noConversion"/>
  </si>
  <si>
    <t>Age of participants</t>
    <phoneticPr fontId="1"/>
  </si>
  <si>
    <t>3-5</t>
    <phoneticPr fontId="2" type="noConversion"/>
  </si>
  <si>
    <t>6-11</t>
    <phoneticPr fontId="1"/>
  </si>
  <si>
    <t>12-14</t>
    <phoneticPr fontId="2" type="noConversion"/>
  </si>
  <si>
    <t>15-19</t>
    <phoneticPr fontId="1"/>
  </si>
  <si>
    <t>20-29</t>
    <phoneticPr fontId="1"/>
  </si>
  <si>
    <t>30-39</t>
    <phoneticPr fontId="2" type="noConversion"/>
  </si>
  <si>
    <t>40-49</t>
    <phoneticPr fontId="2" type="noConversion"/>
  </si>
  <si>
    <t>50-59</t>
    <phoneticPr fontId="1"/>
  </si>
  <si>
    <t>60-69</t>
    <phoneticPr fontId="1"/>
  </si>
  <si>
    <t>70-79</t>
    <phoneticPr fontId="1"/>
  </si>
  <si>
    <t>80 or older</t>
    <phoneticPr fontId="2" type="noConversion"/>
  </si>
  <si>
    <t xml:space="preserve">Each figure shows the mean number of reported contacts per day. The mean number is weighted so that the distritbuion of household size in the sample is equal to that in the population. </t>
    <phoneticPr fontId="1"/>
  </si>
  <si>
    <t>Age group</t>
  </si>
  <si>
    <t>0-2</t>
  </si>
  <si>
    <t>3--5</t>
  </si>
  <si>
    <t>6--11</t>
  </si>
  <si>
    <t>12--14</t>
  </si>
  <si>
    <t>15--19</t>
  </si>
  <si>
    <t>20--29</t>
  </si>
  <si>
    <t>30--39</t>
  </si>
  <si>
    <t>40--49</t>
  </si>
  <si>
    <t>50--59</t>
  </si>
  <si>
    <t>60--69</t>
  </si>
  <si>
    <t>70--79</t>
  </si>
  <si>
    <t>80 or over</t>
  </si>
  <si>
    <t>Total</t>
  </si>
  <si>
    <t>Proportion</t>
  </si>
  <si>
    <t>Number (thousand)</t>
    <phoneticPr fontId="1"/>
  </si>
  <si>
    <t>Population size by age group in Japan 2012</t>
    <phoneticPr fontId="1"/>
  </si>
  <si>
    <t>Mean number of contacts per day</t>
    <phoneticPr fontId="1"/>
  </si>
  <si>
    <t>0-2</t>
    <phoneticPr fontId="1"/>
  </si>
  <si>
    <t>3--5</t>
    <phoneticPr fontId="1"/>
  </si>
  <si>
    <t>6--14</t>
    <phoneticPr fontId="1"/>
  </si>
  <si>
    <t>15-19</t>
  </si>
  <si>
    <t>15-19</t>
    <phoneticPr fontId="1"/>
  </si>
  <si>
    <t>20-29</t>
  </si>
  <si>
    <t>20-29</t>
    <phoneticPr fontId="1"/>
  </si>
  <si>
    <t>30-49</t>
  </si>
  <si>
    <t>30-49</t>
    <phoneticPr fontId="1"/>
  </si>
  <si>
    <t>50-64</t>
  </si>
  <si>
    <t>50-64</t>
    <phoneticPr fontId="1"/>
  </si>
  <si>
    <t>65 or above</t>
  </si>
  <si>
    <t>65 or above</t>
    <phoneticPr fontId="1"/>
  </si>
  <si>
    <t>Total</t>
    <phoneticPr fontId="1"/>
  </si>
  <si>
    <t xml:space="preserve">Age group </t>
  </si>
  <si>
    <t>under 2months</t>
    <phoneticPr fontId="1"/>
  </si>
  <si>
    <t>4 to less than 6 months</t>
    <phoneticPr fontId="1"/>
  </si>
  <si>
    <t>2 to less than 4 months</t>
    <phoneticPr fontId="1"/>
  </si>
  <si>
    <t>3--4</t>
  </si>
  <si>
    <t>3 to less than 4</t>
    <phoneticPr fontId="1"/>
  </si>
  <si>
    <t>2 to less than 3</t>
    <phoneticPr fontId="1"/>
  </si>
  <si>
    <t>1to less than 2</t>
    <phoneticPr fontId="1"/>
  </si>
  <si>
    <t>6 to less than one year old</t>
    <phoneticPr fontId="1"/>
  </si>
  <si>
    <t>4 to less than 5</t>
    <phoneticPr fontId="1"/>
  </si>
  <si>
    <t>5 to 14</t>
    <phoneticPr fontId="1"/>
  </si>
  <si>
    <t>15-19</t>
    <phoneticPr fontId="1"/>
  </si>
  <si>
    <t>20-29</t>
    <phoneticPr fontId="1"/>
  </si>
  <si>
    <t>30-49</t>
    <phoneticPr fontId="1"/>
  </si>
  <si>
    <t xml:space="preserve">50-64 </t>
    <phoneticPr fontId="1"/>
  </si>
  <si>
    <t>N (thousand)</t>
    <phoneticPr fontId="1"/>
  </si>
  <si>
    <t>Total</t>
    <phoneticPr fontId="1"/>
  </si>
  <si>
    <t>5 to 14</t>
    <phoneticPr fontId="1"/>
  </si>
  <si>
    <t>3 to less than 4</t>
    <phoneticPr fontId="1"/>
  </si>
  <si>
    <t>4 to less than 5</t>
    <phoneticPr fontId="1"/>
  </si>
  <si>
    <t>5--14</t>
  </si>
  <si>
    <t>6--14</t>
    <phoneticPr fontId="1"/>
  </si>
  <si>
    <t>Age of participants</t>
    <phoneticPr fontId="1"/>
  </si>
  <si>
    <t>Age of contacts</t>
    <phoneticPr fontId="1"/>
  </si>
  <si>
    <t>5 to 14</t>
    <phoneticPr fontId="1"/>
  </si>
  <si>
    <t>3--4</t>
    <phoneticPr fontId="1"/>
  </si>
  <si>
    <t>5--14</t>
    <phoneticPr fontId="1"/>
  </si>
  <si>
    <t xml:space="preserve">Assuming we have the same average number of contacts across age classes for cells in the same color. </t>
    <phoneticPr fontId="1"/>
  </si>
  <si>
    <t>Average number of reported contacts for age group from the survey per participant per daｙ</t>
    <phoneticPr fontId="1"/>
  </si>
  <si>
    <r>
      <t>Average number of reported contacts for the requested age group per participant per day　(C_</t>
    </r>
    <r>
      <rPr>
        <b/>
        <sz val="11"/>
        <color theme="1"/>
        <rFont val="ＭＳ Ｐゴシック"/>
        <family val="3"/>
        <charset val="128"/>
      </rPr>
      <t>αa</t>
    </r>
    <r>
      <rPr>
        <b/>
        <sz val="10"/>
        <color theme="1"/>
        <rFont val="Calibri"/>
        <family val="3"/>
        <charset val="128"/>
        <scheme val="minor"/>
      </rPr>
      <t>　in (S13) in Medlock &amp; Galvani 2009 Online supplementary materials)</t>
    </r>
    <phoneticPr fontId="1"/>
  </si>
  <si>
    <r>
      <t xml:space="preserve">Contact rates without correction for reciprocity per person per day (=Number of contacts / proportion of population in age group "i" where"i"  is the age group of contacts, </t>
    </r>
    <r>
      <rPr>
        <b/>
        <sz val="11"/>
        <color theme="1"/>
        <rFont val="ＭＳ Ｐゴシック"/>
        <family val="3"/>
        <charset val="128"/>
      </rPr>
      <t>Φ_αa "hat" in (S13) in Medlock &amp; Galvani 2009 OSM</t>
    </r>
    <r>
      <rPr>
        <b/>
        <sz val="11"/>
        <color theme="1"/>
        <rFont val="Calibri"/>
        <family val="3"/>
        <charset val="128"/>
        <scheme val="minor"/>
      </rPr>
      <t xml:space="preserve">) </t>
    </r>
  </si>
  <si>
    <t>Contact rates after correction for reciprocity per person per day ( Φ_αa in (S15) in Medlock &amp; Galvani 2009 OSM)</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</si>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</sst>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font>
      <sz val="11"/>
      <color theme="1"/>
      <name val="Calibri"/>
      <family val="2"/>
      <charset val="128"/>
      <scheme val="minor"/>
    </font>
    <font>
      <sz val="6"/>
      <name val="Calibri"/>
      <family val="2"/>
      <charset val="128"/>
      <scheme val="minor"/>
    </font>
    <font>
      <sz val="8"/>
      <name val="Verdana"/>
      <family val="2"/>
    </font>
    <font>
      <sz val="11"/>
      <name val="ＭＳ Ｐゴシック"/>
      <family val="3"/>
      <charset val="128"/>
    </font>
    <font>
      <b/>
      <sz val="11"/>
      <color theme="1"/>
      <name val="Calibri"/>
      <family val="3"/>
      <charset val="128"/>
      <scheme val="minor"/>
    </font>
    <font>
      <sz val="11"/>
      <color theme="1"/>
      <name val="Calibri"/>
      <family val="3"/>
      <charset val="128"/>
      <scheme val="minor"/>
    </font>
    <font>
      <b/>
      <sz val="11"/>
      <color rgb="FFFF0000"/>
      <name val="Calibri"/>
      <family val="3"/>
      <charset val="128"/>
      <scheme val="minor"/>
    </font>
    <font>
      <sz val="11"/>
      <name val="Calibri"/>
      <family val="3"/>
      <charset val="128"/>
      <scheme val="minor"/>
    </font>
    <font>
      <b/>
      <sz val="10"/>
      <color theme="1"/>
      <name val="Calibri"/>
      <family val="3"/>
      <charset val="128"/>
      <scheme val="minor"/>
    </font>
    <font>
      <b/>
      <sz val="11"/>
      <color theme="1"/>
      <name val="ＭＳ Ｐゴシック"/>
      <family val="3"/>
      <charset val="128"/>
    </font>
  </fonts>
  <fills count="12">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51">
    <xf numFmtId="0" fontId="0" fillId="0" borderId="0" xfId="0">
      <alignment vertical="center"/>
    </xf>
    <xf numFmtId="0" fontId="0" fillId="0" borderId="1" xfId="0" applyBorder="1">
      <alignment vertical="center"/>
    </xf>
    <xf numFmtId="49" fontId="0" fillId="0" borderId="1" xfId="0" applyNumberFormat="1" applyFont="1" applyFill="1" applyBorder="1">
      <alignment vertical="center"/>
    </xf>
    <xf numFmtId="49" fontId="0" fillId="0" borderId="1" xfId="0" applyNumberFormat="1" applyFill="1" applyBorder="1">
      <alignment vertical="center"/>
    </xf>
    <xf numFmtId="49" fontId="0" fillId="0" borderId="1" xfId="0" applyNumberFormat="1" applyBorder="1">
      <alignment vertical="center"/>
    </xf>
    <xf numFmtId="2" fontId="0" fillId="0" borderId="1" xfId="0" applyNumberFormat="1" applyBorder="1">
      <alignment vertical="center"/>
    </xf>
    <xf numFmtId="0" fontId="0" fillId="0" borderId="1" xfId="0" applyFont="1" applyFill="1" applyBorder="1">
      <alignment vertical="center"/>
    </xf>
    <xf numFmtId="0" fontId="0" fillId="0" borderId="0" xfId="0" applyAlignment="1"/>
    <xf numFmtId="3" fontId="0" fillId="0" borderId="0" xfId="0" applyNumberFormat="1" applyAlignment="1"/>
    <xf numFmtId="0" fontId="3" fillId="0" borderId="1" xfId="0" applyFont="1" applyBorder="1" applyAlignment="1"/>
    <xf numFmtId="0" fontId="0" fillId="0" borderId="1" xfId="0" applyBorder="1" applyAlignment="1"/>
    <xf numFmtId="3" fontId="0" fillId="0" borderId="1" xfId="0" applyNumberFormat="1" applyBorder="1" applyAlignment="1"/>
    <xf numFmtId="16" fontId="0" fillId="0" borderId="1" xfId="0" applyNumberFormat="1" applyBorder="1" applyAlignment="1"/>
    <xf numFmtId="0" fontId="0" fillId="0" borderId="1" xfId="0" applyBorder="1" applyAlignment="1">
      <alignment horizontal="center"/>
    </xf>
    <xf numFmtId="0" fontId="0" fillId="0" borderId="1" xfId="0" applyBorder="1" applyAlignment="1">
      <alignment horizontal="center" vertical="center"/>
    </xf>
    <xf numFmtId="0" fontId="4" fillId="0" borderId="0" xfId="0" applyFont="1">
      <alignment vertical="center"/>
    </xf>
    <xf numFmtId="164" fontId="0" fillId="0" borderId="1" xfId="0" applyNumberFormat="1" applyBorder="1" applyAlignment="1"/>
    <xf numFmtId="164" fontId="0" fillId="0" borderId="1" xfId="0" applyNumberFormat="1" applyBorder="1">
      <alignment vertical="center"/>
    </xf>
    <xf numFmtId="0" fontId="6" fillId="0" borderId="0" xfId="0" applyFont="1">
      <alignment vertical="center"/>
    </xf>
    <xf numFmtId="0" fontId="5" fillId="0" borderId="0" xfId="0" applyFont="1">
      <alignment vertical="center"/>
    </xf>
    <xf numFmtId="0" fontId="5" fillId="0" borderId="1" xfId="0" applyFont="1" applyBorder="1">
      <alignment vertical="center"/>
    </xf>
    <xf numFmtId="14" fontId="5" fillId="6" borderId="1" xfId="0" applyNumberFormat="1" applyFont="1" applyFill="1" applyBorder="1">
      <alignment vertical="center"/>
    </xf>
    <xf numFmtId="0" fontId="5" fillId="6" borderId="1" xfId="0" applyFont="1" applyFill="1" applyBorder="1">
      <alignment vertical="center"/>
    </xf>
    <xf numFmtId="0" fontId="5" fillId="3" borderId="1" xfId="0" applyFont="1" applyFill="1" applyBorder="1">
      <alignment vertical="center"/>
    </xf>
    <xf numFmtId="0" fontId="5" fillId="2" borderId="1" xfId="0" applyFont="1" applyFill="1" applyBorder="1">
      <alignment vertical="center"/>
    </xf>
    <xf numFmtId="0" fontId="5" fillId="4" borderId="1" xfId="0" applyFont="1" applyFill="1" applyBorder="1">
      <alignment vertical="center"/>
    </xf>
    <xf numFmtId="0" fontId="5" fillId="7" borderId="1" xfId="0" applyFont="1" applyFill="1" applyBorder="1">
      <alignment vertical="center"/>
    </xf>
    <xf numFmtId="0" fontId="5" fillId="11" borderId="1" xfId="0" applyFont="1" applyFill="1" applyBorder="1">
      <alignment vertical="center"/>
    </xf>
    <xf numFmtId="0" fontId="5" fillId="9" borderId="1" xfId="0" applyFont="1" applyFill="1" applyBorder="1">
      <alignment vertical="center"/>
    </xf>
    <xf numFmtId="0" fontId="5" fillId="8" borderId="1" xfId="0" applyFont="1" applyFill="1" applyBorder="1">
      <alignment vertical="center"/>
    </xf>
    <xf numFmtId="0" fontId="5" fillId="10" borderId="1" xfId="0" applyFont="1" applyFill="1" applyBorder="1">
      <alignment vertical="center"/>
    </xf>
    <xf numFmtId="14" fontId="5" fillId="0" borderId="1" xfId="0" applyNumberFormat="1" applyFont="1" applyBorder="1">
      <alignment vertical="center"/>
    </xf>
    <xf numFmtId="17" fontId="5" fillId="0" borderId="1" xfId="0" applyNumberFormat="1" applyFont="1" applyBorder="1">
      <alignment vertical="center"/>
    </xf>
    <xf numFmtId="14" fontId="5" fillId="3" borderId="1" xfId="0" applyNumberFormat="1" applyFont="1" applyFill="1" applyBorder="1">
      <alignment vertical="center"/>
    </xf>
    <xf numFmtId="0" fontId="5" fillId="5" borderId="1" xfId="0" applyFont="1" applyFill="1" applyBorder="1">
      <alignment vertical="center"/>
    </xf>
    <xf numFmtId="17" fontId="5" fillId="8" borderId="1" xfId="0" applyNumberFormat="1" applyFont="1" applyFill="1" applyBorder="1">
      <alignment vertical="center"/>
    </xf>
    <xf numFmtId="0" fontId="5" fillId="0" borderId="1" xfId="0" applyFont="1" applyFill="1" applyBorder="1">
      <alignment vertical="center"/>
    </xf>
    <xf numFmtId="0" fontId="5" fillId="0" borderId="0" xfId="0" applyFont="1" applyFill="1">
      <alignment vertical="center"/>
    </xf>
    <xf numFmtId="14" fontId="5" fillId="0" borderId="1" xfId="0" applyNumberFormat="1" applyFont="1" applyFill="1" applyBorder="1">
      <alignment vertical="center"/>
    </xf>
    <xf numFmtId="17" fontId="5" fillId="0" borderId="1" xfId="0" applyNumberFormat="1" applyFont="1" applyFill="1" applyBorder="1">
      <alignment vertical="center"/>
    </xf>
    <xf numFmtId="0" fontId="7" fillId="0" borderId="1" xfId="0" applyFont="1" applyBorder="1" applyAlignment="1"/>
    <xf numFmtId="0" fontId="7" fillId="0" borderId="1" xfId="0" applyNumberFormat="1" applyFont="1" applyBorder="1" applyAlignment="1">
      <alignment vertical="center"/>
    </xf>
    <xf numFmtId="0" fontId="7" fillId="0" borderId="1" xfId="0" applyFont="1" applyBorder="1" applyAlignment="1">
      <alignment vertical="center"/>
    </xf>
    <xf numFmtId="0" fontId="4" fillId="0" borderId="1" xfId="0" applyFont="1" applyBorder="1">
      <alignment vertical="center"/>
    </xf>
    <xf numFmtId="0" fontId="5" fillId="0" borderId="0" xfId="0" applyFont="1" applyFill="1" applyBorder="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workbookViewId="0">
      <selection activeCell="G30" sqref="G30"/>
    </sheetView>
  </sheetViews>
  <sheetFormatPr defaultRowHeight="15"/>
  <cols>
    <col min="1" max="1" width="17" customWidth="1"/>
    <col min="2" max="2" width="14.5703125" customWidth="1"/>
  </cols>
  <sheetData>
    <row r="1" spans="1:15">
      <c r="A1" s="15" t="s">
        <v>44</v>
      </c>
    </row>
    <row r="2" spans="1:15">
      <c r="A2" t="s">
        <v>26</v>
      </c>
    </row>
    <row r="3" spans="1:15">
      <c r="A3" s="1"/>
      <c r="B3" s="2" t="s">
        <v>0</v>
      </c>
      <c r="C3" s="3" t="s">
        <v>1</v>
      </c>
      <c r="D3" s="3" t="s">
        <v>2</v>
      </c>
      <c r="E3" s="2" t="s">
        <v>3</v>
      </c>
      <c r="F3" s="3" t="s">
        <v>4</v>
      </c>
      <c r="G3" s="3" t="s">
        <v>5</v>
      </c>
      <c r="H3" s="3" t="s">
        <v>6</v>
      </c>
      <c r="I3" s="3" t="s">
        <v>7</v>
      </c>
      <c r="J3" s="3" t="s">
        <v>8</v>
      </c>
      <c r="K3" s="3" t="s">
        <v>9</v>
      </c>
      <c r="L3" s="3" t="s">
        <v>10</v>
      </c>
      <c r="M3" s="3" t="s">
        <v>11</v>
      </c>
      <c r="N3" s="3" t="s">
        <v>12</v>
      </c>
      <c r="O3" s="3" t="s">
        <v>13</v>
      </c>
    </row>
    <row r="4" spans="1:15">
      <c r="A4" s="4" t="s">
        <v>14</v>
      </c>
      <c r="B4" s="3" t="s">
        <v>1</v>
      </c>
      <c r="C4" s="5">
        <v>2.2662260000000001</v>
      </c>
      <c r="D4" s="5">
        <v>2.1735060000000002</v>
      </c>
      <c r="E4" s="5">
        <v>0.412796</v>
      </c>
      <c r="F4" s="5">
        <v>2.2869400000000002E-2</v>
      </c>
      <c r="G4" s="5">
        <v>3.2670200000000003E-2</v>
      </c>
      <c r="H4" s="5">
        <v>0.99581920000000002</v>
      </c>
      <c r="I4" s="5">
        <v>2.1892640000000001</v>
      </c>
      <c r="J4" s="5">
        <v>0.54896480000000003</v>
      </c>
      <c r="K4" s="5">
        <v>0.40010459999999998</v>
      </c>
      <c r="L4" s="5">
        <v>0.49656250000000002</v>
      </c>
      <c r="M4" s="5">
        <v>0.12295250000000001</v>
      </c>
      <c r="N4" s="5">
        <v>0.16943369999999999</v>
      </c>
      <c r="O4" s="5">
        <f>SUM(C4:N4)</f>
        <v>9.8311689000000015</v>
      </c>
    </row>
    <row r="5" spans="1:15">
      <c r="A5" s="6"/>
      <c r="B5" s="3" t="s">
        <v>15</v>
      </c>
      <c r="C5" s="5">
        <v>0.46078390000000002</v>
      </c>
      <c r="D5" s="5">
        <v>11.09206</v>
      </c>
      <c r="E5" s="5">
        <v>1.200205</v>
      </c>
      <c r="F5" s="5">
        <v>0.11177140000000001</v>
      </c>
      <c r="G5" s="5">
        <v>1.4101499999999999E-2</v>
      </c>
      <c r="H5" s="5">
        <v>1.274343</v>
      </c>
      <c r="I5" s="5">
        <v>2.7241689999999998</v>
      </c>
      <c r="J5" s="5">
        <v>1.087836</v>
      </c>
      <c r="K5" s="5">
        <v>0.43528280000000003</v>
      </c>
      <c r="L5" s="5">
        <v>0.5154012</v>
      </c>
      <c r="M5" s="5">
        <v>0.1638125</v>
      </c>
      <c r="N5" s="5">
        <v>0.143314</v>
      </c>
      <c r="O5" s="5">
        <f t="shared" ref="O5:O15" si="0">SUM(C5:N5)</f>
        <v>19.223080299999996</v>
      </c>
    </row>
    <row r="6" spans="1:15">
      <c r="A6" s="6"/>
      <c r="B6" s="2" t="s">
        <v>16</v>
      </c>
      <c r="C6" s="5">
        <v>0.16670370000000001</v>
      </c>
      <c r="D6" s="5">
        <v>0.70051629999999998</v>
      </c>
      <c r="E6" s="5">
        <v>15.14179</v>
      </c>
      <c r="F6" s="5">
        <v>0.63414360000000003</v>
      </c>
      <c r="G6" s="5">
        <v>0.15087049999999999</v>
      </c>
      <c r="H6" s="5">
        <v>0.53155490000000005</v>
      </c>
      <c r="I6" s="5">
        <v>1.954976</v>
      </c>
      <c r="J6" s="5">
        <v>1.8014749999999999</v>
      </c>
      <c r="K6" s="5">
        <v>0.51427780000000001</v>
      </c>
      <c r="L6" s="5">
        <v>0.43066860000000001</v>
      </c>
      <c r="M6" s="5">
        <v>0.17736009999999999</v>
      </c>
      <c r="N6" s="5">
        <v>8.7113599999999999E-2</v>
      </c>
      <c r="O6" s="5">
        <f t="shared" si="0"/>
        <v>22.291450099999999</v>
      </c>
    </row>
    <row r="7" spans="1:15">
      <c r="A7" s="6"/>
      <c r="B7" s="3" t="s">
        <v>17</v>
      </c>
      <c r="C7" s="5">
        <v>2.9360500000000001E-2</v>
      </c>
      <c r="D7" s="5">
        <v>3.7158799999999999E-2</v>
      </c>
      <c r="E7" s="5">
        <v>1.239592</v>
      </c>
      <c r="F7" s="5">
        <v>14.330880000000001</v>
      </c>
      <c r="G7" s="5">
        <v>0.88602820000000004</v>
      </c>
      <c r="H7" s="5">
        <v>0.48294530000000002</v>
      </c>
      <c r="I7" s="5">
        <v>1.287514</v>
      </c>
      <c r="J7" s="5">
        <v>2.393913</v>
      </c>
      <c r="K7" s="5">
        <v>0.48380089999999998</v>
      </c>
      <c r="L7" s="5">
        <v>0.19503309999999999</v>
      </c>
      <c r="M7" s="5">
        <v>0.1551466</v>
      </c>
      <c r="N7" s="5">
        <v>2.8055400000000001E-2</v>
      </c>
      <c r="O7" s="5">
        <f t="shared" si="0"/>
        <v>21.5494278</v>
      </c>
    </row>
    <row r="8" spans="1:15">
      <c r="A8" s="6"/>
      <c r="B8" s="3" t="s">
        <v>18</v>
      </c>
      <c r="C8" s="5">
        <v>2.0692200000000001E-2</v>
      </c>
      <c r="D8" s="5">
        <v>0.25394480000000003</v>
      </c>
      <c r="E8" s="5">
        <v>0.62685420000000003</v>
      </c>
      <c r="F8" s="5">
        <v>1.7235290000000001</v>
      </c>
      <c r="G8" s="5">
        <v>11.627509999999999</v>
      </c>
      <c r="H8" s="5">
        <v>1.3930720000000001</v>
      </c>
      <c r="I8" s="5">
        <v>1.263752</v>
      </c>
      <c r="J8" s="5">
        <v>2.4510079999999999</v>
      </c>
      <c r="K8" s="5">
        <v>1.4819150000000001</v>
      </c>
      <c r="L8" s="5">
        <v>0.72325030000000001</v>
      </c>
      <c r="M8" s="5">
        <v>0.37650309999999998</v>
      </c>
      <c r="N8" s="5">
        <v>0.39525379999999999</v>
      </c>
      <c r="O8" s="5">
        <f t="shared" si="0"/>
        <v>22.337284399999998</v>
      </c>
    </row>
    <row r="9" spans="1:15">
      <c r="A9" s="6"/>
      <c r="B9" s="3" t="s">
        <v>19</v>
      </c>
      <c r="C9" s="5">
        <v>0.77737849999999997</v>
      </c>
      <c r="D9" s="5">
        <v>0.48159629999999998</v>
      </c>
      <c r="E9" s="5">
        <v>0.3099866</v>
      </c>
      <c r="F9" s="5">
        <v>0</v>
      </c>
      <c r="G9" s="5">
        <v>0.1959196</v>
      </c>
      <c r="H9" s="5">
        <v>5.0547779999999998</v>
      </c>
      <c r="I9" s="5">
        <v>4.3589729999999998</v>
      </c>
      <c r="J9" s="5">
        <v>5.7479129999999996</v>
      </c>
      <c r="K9" s="5">
        <v>3.661276</v>
      </c>
      <c r="L9" s="5">
        <v>1.309639</v>
      </c>
      <c r="M9" s="5">
        <v>0.51051800000000003</v>
      </c>
      <c r="N9" s="5">
        <v>0.2127365</v>
      </c>
      <c r="O9" s="5">
        <f t="shared" si="0"/>
        <v>22.620714500000002</v>
      </c>
    </row>
    <row r="10" spans="1:15">
      <c r="A10" s="6"/>
      <c r="B10" s="3" t="s">
        <v>20</v>
      </c>
      <c r="C10" s="5">
        <v>0.73446809999999996</v>
      </c>
      <c r="D10" s="5">
        <v>1.41029</v>
      </c>
      <c r="E10" s="5">
        <v>1.714515</v>
      </c>
      <c r="F10" s="5">
        <v>0.37276160000000003</v>
      </c>
      <c r="G10" s="5">
        <v>0.27532099999999998</v>
      </c>
      <c r="H10" s="5">
        <v>1.4373849999999999</v>
      </c>
      <c r="I10" s="5">
        <v>4.376957</v>
      </c>
      <c r="J10" s="5">
        <v>2.3786700000000001</v>
      </c>
      <c r="K10" s="5">
        <v>1.407826</v>
      </c>
      <c r="L10" s="5">
        <v>0.93378660000000002</v>
      </c>
      <c r="M10" s="5">
        <v>0.49009520000000001</v>
      </c>
      <c r="N10" s="5">
        <v>0.26973239999999998</v>
      </c>
      <c r="O10" s="5">
        <f t="shared" si="0"/>
        <v>15.8018079</v>
      </c>
    </row>
    <row r="11" spans="1:15">
      <c r="A11" s="6"/>
      <c r="B11" s="3" t="s">
        <v>21</v>
      </c>
      <c r="C11" s="5">
        <v>0.16557530000000001</v>
      </c>
      <c r="D11" s="5">
        <v>0.52819139999999998</v>
      </c>
      <c r="E11" s="5">
        <v>1.700204</v>
      </c>
      <c r="F11" s="5">
        <v>0.70615419999999995</v>
      </c>
      <c r="G11" s="5">
        <v>0.62475369999999997</v>
      </c>
      <c r="H11" s="5">
        <v>1.445659</v>
      </c>
      <c r="I11" s="5">
        <v>3.250632</v>
      </c>
      <c r="J11" s="5">
        <v>3.9671110000000001</v>
      </c>
      <c r="K11" s="5">
        <v>1.9509350000000001</v>
      </c>
      <c r="L11" s="5">
        <v>1.040864</v>
      </c>
      <c r="M11" s="5">
        <v>0.85806519999999997</v>
      </c>
      <c r="N11" s="5">
        <v>0.58310090000000003</v>
      </c>
      <c r="O11" s="5">
        <f t="shared" si="0"/>
        <v>16.821245699999999</v>
      </c>
    </row>
    <row r="12" spans="1:15">
      <c r="A12" s="6"/>
      <c r="B12" s="3" t="s">
        <v>22</v>
      </c>
      <c r="C12" s="5">
        <v>0.19012290000000001</v>
      </c>
      <c r="D12" s="5">
        <v>0.20592969999999999</v>
      </c>
      <c r="E12" s="5">
        <v>0.85969859999999998</v>
      </c>
      <c r="F12" s="5">
        <v>0.2868832</v>
      </c>
      <c r="G12" s="5">
        <v>0.55870319999999996</v>
      </c>
      <c r="H12" s="5">
        <v>1.7402200000000001</v>
      </c>
      <c r="I12" s="5">
        <v>2.1826940000000001</v>
      </c>
      <c r="J12" s="5">
        <v>2.8758439999999998</v>
      </c>
      <c r="K12" s="5">
        <v>3.0726879999999999</v>
      </c>
      <c r="L12" s="5">
        <v>1.048962</v>
      </c>
      <c r="M12" s="5">
        <v>0.71235389999999998</v>
      </c>
      <c r="N12" s="5">
        <v>0.48888769999999998</v>
      </c>
      <c r="O12" s="5">
        <f t="shared" si="0"/>
        <v>14.222987199999999</v>
      </c>
    </row>
    <row r="13" spans="1:15">
      <c r="A13" s="6"/>
      <c r="B13" s="3" t="s">
        <v>23</v>
      </c>
      <c r="C13" s="5">
        <v>7.2357099999999994E-2</v>
      </c>
      <c r="D13" s="5">
        <v>7.5542899999999996E-2</v>
      </c>
      <c r="E13" s="5">
        <v>0.25081789999999998</v>
      </c>
      <c r="F13" s="5">
        <v>0.15181040000000001</v>
      </c>
      <c r="G13" s="5">
        <v>7.2479199999999994E-2</v>
      </c>
      <c r="H13" s="5">
        <v>0.81969349999999996</v>
      </c>
      <c r="I13" s="5">
        <v>1.0698650000000001</v>
      </c>
      <c r="J13" s="5">
        <v>1.206248</v>
      </c>
      <c r="K13" s="5">
        <v>1.7100649999999999</v>
      </c>
      <c r="L13" s="5">
        <v>5.3084090000000002</v>
      </c>
      <c r="M13" s="5">
        <v>1.312557</v>
      </c>
      <c r="N13" s="5">
        <v>0.37238329999999997</v>
      </c>
      <c r="O13" s="5">
        <f t="shared" si="0"/>
        <v>12.422228299999999</v>
      </c>
    </row>
    <row r="14" spans="1:15">
      <c r="A14" s="6"/>
      <c r="B14" s="3" t="s">
        <v>24</v>
      </c>
      <c r="C14" s="5">
        <v>5.14931E-2</v>
      </c>
      <c r="D14" s="5">
        <v>6.6956199999999993E-2</v>
      </c>
      <c r="E14" s="5">
        <v>0.20186470000000001</v>
      </c>
      <c r="F14" s="5">
        <v>5.4677099999999999E-2</v>
      </c>
      <c r="G14" s="5">
        <v>3.06787E-2</v>
      </c>
      <c r="H14" s="5">
        <v>0.2454221</v>
      </c>
      <c r="I14" s="5">
        <v>0.67598789999999997</v>
      </c>
      <c r="J14" s="5">
        <v>0.91760920000000001</v>
      </c>
      <c r="K14" s="5">
        <v>1.5229440000000001</v>
      </c>
      <c r="L14" s="5">
        <v>2.9811290000000001</v>
      </c>
      <c r="M14" s="5">
        <v>2.026751</v>
      </c>
      <c r="N14" s="5">
        <v>0.67860679999999995</v>
      </c>
      <c r="O14" s="5">
        <f t="shared" si="0"/>
        <v>9.4541198000000009</v>
      </c>
    </row>
    <row r="15" spans="1:15">
      <c r="A15" s="6"/>
      <c r="B15" s="3" t="s">
        <v>25</v>
      </c>
      <c r="C15" s="5">
        <v>4.1225100000000001E-2</v>
      </c>
      <c r="D15" s="5">
        <v>6.8940600000000005E-2</v>
      </c>
      <c r="E15" s="5">
        <v>4.0085599999999999E-2</v>
      </c>
      <c r="F15" s="5">
        <v>0.2359137</v>
      </c>
      <c r="G15" s="5">
        <v>7.24915E-2</v>
      </c>
      <c r="H15" s="5">
        <v>0.84857919999999998</v>
      </c>
      <c r="I15" s="5">
        <v>0.43485170000000001</v>
      </c>
      <c r="J15" s="5">
        <v>0.77268800000000004</v>
      </c>
      <c r="K15" s="5">
        <v>2.1692840000000002</v>
      </c>
      <c r="L15" s="5">
        <v>1.239255</v>
      </c>
      <c r="M15" s="5">
        <v>1.731079</v>
      </c>
      <c r="N15" s="5">
        <v>0.68801040000000002</v>
      </c>
      <c r="O15" s="5">
        <f t="shared" si="0"/>
        <v>8.3424038000000014</v>
      </c>
    </row>
    <row r="17" spans="1:15">
      <c r="A17" s="15" t="s">
        <v>43</v>
      </c>
    </row>
    <row r="18" spans="1:15">
      <c r="B18" s="9" t="s">
        <v>27</v>
      </c>
      <c r="C18" s="13" t="s">
        <v>28</v>
      </c>
      <c r="D18" s="14" t="s">
        <v>29</v>
      </c>
      <c r="E18" s="14" t="s">
        <v>30</v>
      </c>
      <c r="F18" s="14" t="s">
        <v>31</v>
      </c>
      <c r="G18" s="14" t="s">
        <v>32</v>
      </c>
      <c r="H18" s="14" t="s">
        <v>33</v>
      </c>
      <c r="I18" s="14" t="s">
        <v>34</v>
      </c>
      <c r="J18" s="14" t="s">
        <v>35</v>
      </c>
      <c r="K18" s="14" t="s">
        <v>36</v>
      </c>
      <c r="L18" s="14" t="s">
        <v>37</v>
      </c>
      <c r="M18" s="14" t="s">
        <v>38</v>
      </c>
      <c r="N18" s="14" t="s">
        <v>39</v>
      </c>
      <c r="O18" s="14" t="s">
        <v>40</v>
      </c>
    </row>
    <row r="19" spans="1:15">
      <c r="B19" s="10" t="s">
        <v>42</v>
      </c>
      <c r="C19" s="11">
        <v>3155</v>
      </c>
      <c r="D19" s="1">
        <v>3187</v>
      </c>
      <c r="E19" s="1">
        <v>6651</v>
      </c>
      <c r="F19" s="1">
        <v>3554</v>
      </c>
      <c r="G19" s="1">
        <v>6049</v>
      </c>
      <c r="H19" s="1">
        <v>13320</v>
      </c>
      <c r="I19" s="1">
        <v>17254</v>
      </c>
      <c r="J19" s="1">
        <v>17673</v>
      </c>
      <c r="K19" s="1">
        <v>15631</v>
      </c>
      <c r="L19" s="1">
        <v>18451</v>
      </c>
      <c r="M19" s="1">
        <v>13649</v>
      </c>
      <c r="N19" s="1">
        <v>8938</v>
      </c>
      <c r="O19" s="1">
        <v>127512</v>
      </c>
    </row>
    <row r="20" spans="1:15">
      <c r="B20" s="12" t="s">
        <v>41</v>
      </c>
      <c r="C20" s="16">
        <v>2.47427693079867E-2</v>
      </c>
      <c r="D20" s="17">
        <v>2.4993726080682604E-2</v>
      </c>
      <c r="E20" s="17">
        <v>5.215979672501412E-2</v>
      </c>
      <c r="F20" s="17">
        <v>2.787188656753874E-2</v>
      </c>
      <c r="G20" s="17">
        <v>4.743867243867244E-2</v>
      </c>
      <c r="H20" s="17">
        <v>0.10446075663466968</v>
      </c>
      <c r="I20" s="17">
        <v>0.13531275487797226</v>
      </c>
      <c r="J20" s="17">
        <v>0.13859872012045926</v>
      </c>
      <c r="K20" s="17">
        <v>0.12258454106280194</v>
      </c>
      <c r="L20" s="17">
        <v>0.14470010665662839</v>
      </c>
      <c r="M20" s="17">
        <v>0.10704090595394944</v>
      </c>
      <c r="N20" s="17">
        <v>7.0095363573624447E-2</v>
      </c>
      <c r="O20" s="1">
        <v>1</v>
      </c>
    </row>
    <row r="21" spans="1:15">
      <c r="A21" s="7"/>
      <c r="B21" s="8"/>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87"/>
  <sheetViews>
    <sheetView topLeftCell="A45" workbookViewId="0">
      <selection activeCell="D53" sqref="D53:Q66"/>
    </sheetView>
  </sheetViews>
  <sheetFormatPr defaultColWidth="9" defaultRowHeight="15"/>
  <cols>
    <col min="1" max="2" width="9" style="19"/>
    <col min="3" max="3" width="22.85546875" style="19" customWidth="1"/>
    <col min="4" max="17" width="9" style="19"/>
    <col min="18" max="18" width="18.5703125" style="19" bestFit="1" customWidth="1"/>
    <col min="19" max="19" width="18.42578125" style="19" bestFit="1" customWidth="1"/>
    <col min="20" max="28" width="9" style="19"/>
    <col min="29" max="31" width="17.42578125" style="19" bestFit="1" customWidth="1"/>
    <col min="32" max="16384" width="9" style="19"/>
  </cols>
  <sheetData>
    <row r="1" spans="1:18">
      <c r="A1" s="15" t="s">
        <v>87</v>
      </c>
    </row>
    <row r="2" spans="1:18">
      <c r="B2" s="20"/>
      <c r="C2" s="20"/>
      <c r="D2" s="45" t="s">
        <v>82</v>
      </c>
      <c r="E2" s="46"/>
      <c r="F2" s="46"/>
      <c r="G2" s="46"/>
      <c r="H2" s="46"/>
      <c r="I2" s="46"/>
      <c r="J2" s="46"/>
      <c r="K2" s="47"/>
      <c r="L2" s="20"/>
    </row>
    <row r="3" spans="1:18">
      <c r="B3" s="20"/>
      <c r="C3" s="20"/>
      <c r="D3" s="20" t="s">
        <v>45</v>
      </c>
      <c r="E3" s="21" t="s">
        <v>46</v>
      </c>
      <c r="F3" s="22" t="s">
        <v>47</v>
      </c>
      <c r="G3" s="20" t="s">
        <v>49</v>
      </c>
      <c r="H3" s="20" t="s">
        <v>51</v>
      </c>
      <c r="I3" s="20" t="s">
        <v>53</v>
      </c>
      <c r="J3" s="20" t="s">
        <v>55</v>
      </c>
      <c r="K3" s="20" t="s">
        <v>57</v>
      </c>
      <c r="L3" s="20" t="s">
        <v>58</v>
      </c>
    </row>
    <row r="4" spans="1:18">
      <c r="B4" s="48" t="s">
        <v>81</v>
      </c>
      <c r="C4" s="20" t="s">
        <v>45</v>
      </c>
      <c r="D4" s="20">
        <v>2.2662260000000001</v>
      </c>
      <c r="E4" s="20">
        <v>2.1735060000000002</v>
      </c>
      <c r="F4" s="20">
        <v>0.26566499999999998</v>
      </c>
      <c r="G4" s="20">
        <v>3.2670200000000003E-2</v>
      </c>
      <c r="H4" s="20">
        <v>0.99581920000000002</v>
      </c>
      <c r="I4" s="20">
        <v>1.892304</v>
      </c>
      <c r="J4" s="20">
        <v>0.45254509999999998</v>
      </c>
      <c r="K4" s="20">
        <v>0.25473750000000001</v>
      </c>
      <c r="L4" s="23">
        <f>SUM(D4:K4)</f>
        <v>8.3334729999999997</v>
      </c>
    </row>
    <row r="5" spans="1:18">
      <c r="B5" s="49"/>
      <c r="C5" s="21" t="s">
        <v>84</v>
      </c>
      <c r="D5" s="20">
        <v>0.5360722</v>
      </c>
      <c r="E5" s="20">
        <v>9.8064689999999999</v>
      </c>
      <c r="F5" s="20">
        <v>0.70964240000000001</v>
      </c>
      <c r="G5" s="20">
        <v>1.9799199999999999E-2</v>
      </c>
      <c r="H5" s="20">
        <v>1.2451270000000001</v>
      </c>
      <c r="I5" s="20">
        <v>2.4576929999999999</v>
      </c>
      <c r="J5" s="20">
        <v>0.43014770000000002</v>
      </c>
      <c r="K5" s="20">
        <v>0.29797659999999998</v>
      </c>
      <c r="L5" s="24">
        <f>SUM(D5:K5)</f>
        <v>15.502927099999999</v>
      </c>
    </row>
    <row r="6" spans="1:18">
      <c r="B6" s="49"/>
      <c r="C6" s="22" t="s">
        <v>85</v>
      </c>
      <c r="D6" s="20">
        <v>0.1465892</v>
      </c>
      <c r="E6" s="20">
        <v>1.7910710000000001</v>
      </c>
      <c r="F6" s="20">
        <v>9.0973690000000005</v>
      </c>
      <c r="G6" s="20">
        <v>0.29728690000000002</v>
      </c>
      <c r="H6" s="20">
        <v>0.59513280000000002</v>
      </c>
      <c r="I6" s="20">
        <v>2.8521399999999999</v>
      </c>
      <c r="J6" s="20">
        <v>0.46779359999999998</v>
      </c>
      <c r="K6" s="20">
        <v>0.2450533</v>
      </c>
      <c r="L6" s="25">
        <f t="shared" ref="L6:L11" si="0">SUM(D6:K6)</f>
        <v>15.492435800000001</v>
      </c>
    </row>
    <row r="7" spans="1:18">
      <c r="B7" s="49"/>
      <c r="C7" s="20" t="s">
        <v>49</v>
      </c>
      <c r="D7" s="20">
        <v>2.0692200000000001E-2</v>
      </c>
      <c r="E7" s="20">
        <v>0.25394480000000003</v>
      </c>
      <c r="F7" s="20">
        <v>1.347993</v>
      </c>
      <c r="G7" s="20">
        <v>11.627509999999999</v>
      </c>
      <c r="H7" s="20">
        <v>1.3930720000000001</v>
      </c>
      <c r="I7" s="20">
        <v>3.063072</v>
      </c>
      <c r="J7" s="20">
        <v>1.2225550000000001</v>
      </c>
      <c r="K7" s="20">
        <v>0.82738149999999999</v>
      </c>
      <c r="L7" s="26">
        <f t="shared" si="0"/>
        <v>19.756220499999998</v>
      </c>
    </row>
    <row r="8" spans="1:18">
      <c r="B8" s="49"/>
      <c r="C8" s="20" t="s">
        <v>51</v>
      </c>
      <c r="D8" s="20">
        <v>0.77737849999999997</v>
      </c>
      <c r="E8" s="20">
        <v>0.48159629999999998</v>
      </c>
      <c r="F8" s="20">
        <v>0.114067</v>
      </c>
      <c r="G8" s="20">
        <v>0.1959196</v>
      </c>
      <c r="H8" s="20">
        <v>5.0547779999999998</v>
      </c>
      <c r="I8" s="20">
        <v>9.7725899999999992</v>
      </c>
      <c r="J8" s="20">
        <v>2.635926</v>
      </c>
      <c r="K8" s="20">
        <v>0.70709750000000005</v>
      </c>
      <c r="L8" s="27">
        <f t="shared" si="0"/>
        <v>19.7393529</v>
      </c>
    </row>
    <row r="9" spans="1:18">
      <c r="B9" s="49"/>
      <c r="C9" s="20" t="s">
        <v>53</v>
      </c>
      <c r="D9" s="20">
        <v>0.41077780000000003</v>
      </c>
      <c r="E9" s="20">
        <v>0.90839110000000001</v>
      </c>
      <c r="F9" s="20">
        <v>1.720072</v>
      </c>
      <c r="G9" s="20">
        <v>0.47414230000000002</v>
      </c>
      <c r="H9" s="20">
        <v>1.4420930000000001</v>
      </c>
      <c r="I9" s="20">
        <v>6.1631619999999998</v>
      </c>
      <c r="J9" s="20">
        <v>1.7966139999999999</v>
      </c>
      <c r="K9" s="20">
        <v>1.293361</v>
      </c>
      <c r="L9" s="28">
        <f t="shared" si="0"/>
        <v>14.208613199999998</v>
      </c>
    </row>
    <row r="10" spans="1:18">
      <c r="B10" s="49"/>
      <c r="C10" s="20" t="s">
        <v>55</v>
      </c>
      <c r="D10" s="20">
        <v>0.1530763</v>
      </c>
      <c r="E10" s="20">
        <v>0.19120999999999999</v>
      </c>
      <c r="F10" s="20">
        <v>0.38074429999999998</v>
      </c>
      <c r="G10" s="20">
        <v>0.32989249999999998</v>
      </c>
      <c r="H10" s="20">
        <v>1.466942</v>
      </c>
      <c r="I10" s="20">
        <v>3.7093569999999998</v>
      </c>
      <c r="J10" s="20">
        <v>3.2260759999999999</v>
      </c>
      <c r="K10" s="20">
        <v>1.302195</v>
      </c>
      <c r="L10" s="29">
        <f t="shared" si="0"/>
        <v>10.759493099999998</v>
      </c>
    </row>
    <row r="11" spans="1:18">
      <c r="B11" s="50"/>
      <c r="C11" s="20" t="s">
        <v>57</v>
      </c>
      <c r="D11" s="20">
        <v>5.1875299999999999E-2</v>
      </c>
      <c r="E11" s="20">
        <v>5.28082E-2</v>
      </c>
      <c r="F11" s="20">
        <v>0.1417919</v>
      </c>
      <c r="G11" s="20">
        <v>5.7828900000000003E-2</v>
      </c>
      <c r="H11" s="20">
        <v>0.44458120000000001</v>
      </c>
      <c r="I11" s="20">
        <v>1.0901639999999999</v>
      </c>
      <c r="J11" s="20">
        <v>2.274826</v>
      </c>
      <c r="K11" s="20">
        <v>1.4735469999999999</v>
      </c>
      <c r="L11" s="30">
        <f t="shared" si="0"/>
        <v>5.5874224999999997</v>
      </c>
    </row>
    <row r="12" spans="1:18" ht="14.25" customHeight="1"/>
    <row r="13" spans="1:18" ht="14.25" customHeight="1">
      <c r="A13" s="15" t="s">
        <v>88</v>
      </c>
    </row>
    <row r="14" spans="1:18" ht="14.25" customHeight="1">
      <c r="A14" s="44" t="s">
        <v>86</v>
      </c>
    </row>
    <row r="15" spans="1:18">
      <c r="B15" s="20"/>
      <c r="C15" s="20"/>
      <c r="D15" s="45" t="s">
        <v>82</v>
      </c>
      <c r="E15" s="46"/>
      <c r="F15" s="46"/>
      <c r="G15" s="46"/>
      <c r="H15" s="46"/>
      <c r="I15" s="46"/>
      <c r="J15" s="46"/>
      <c r="K15" s="46"/>
      <c r="L15" s="46"/>
      <c r="M15" s="46"/>
      <c r="N15" s="46"/>
      <c r="O15" s="46"/>
      <c r="P15" s="46"/>
      <c r="Q15" s="47"/>
      <c r="R15" s="43"/>
    </row>
    <row r="16" spans="1:18">
      <c r="B16" s="20"/>
      <c r="C16" s="20"/>
      <c r="D16" s="20" t="s">
        <v>60</v>
      </c>
      <c r="E16" s="31" t="s">
        <v>62</v>
      </c>
      <c r="F16" s="20" t="s">
        <v>61</v>
      </c>
      <c r="G16" s="20" t="s">
        <v>67</v>
      </c>
      <c r="H16" s="20" t="s">
        <v>66</v>
      </c>
      <c r="I16" s="20" t="s">
        <v>65</v>
      </c>
      <c r="J16" s="20" t="s">
        <v>64</v>
      </c>
      <c r="K16" s="20" t="s">
        <v>68</v>
      </c>
      <c r="L16" s="20" t="s">
        <v>69</v>
      </c>
      <c r="M16" s="20" t="s">
        <v>70</v>
      </c>
      <c r="N16" s="20" t="s">
        <v>71</v>
      </c>
      <c r="O16" s="20" t="s">
        <v>72</v>
      </c>
      <c r="P16" s="32" t="s">
        <v>73</v>
      </c>
      <c r="Q16" s="20" t="s">
        <v>57</v>
      </c>
      <c r="R16" s="20" t="s">
        <v>75</v>
      </c>
    </row>
    <row r="17" spans="1:18">
      <c r="B17" s="48" t="s">
        <v>81</v>
      </c>
      <c r="C17" s="23" t="s">
        <v>60</v>
      </c>
      <c r="D17" s="20">
        <f>$D$4*2/36</f>
        <v>0.12590144444444445</v>
      </c>
      <c r="E17" s="20">
        <f>$D$4*2/36</f>
        <v>0.12590144444444445</v>
      </c>
      <c r="F17" s="20">
        <f>$D$4*2/36</f>
        <v>0.12590144444444445</v>
      </c>
      <c r="G17" s="20">
        <f>$D$4*6/36</f>
        <v>0.37770433333333336</v>
      </c>
      <c r="H17" s="20">
        <f>$D$4/3</f>
        <v>0.75540866666666673</v>
      </c>
      <c r="I17" s="20">
        <f>$D$4/3</f>
        <v>0.75540866666666673</v>
      </c>
      <c r="J17" s="20">
        <f>$E$4/3</f>
        <v>0.72450200000000009</v>
      </c>
      <c r="K17" s="20">
        <f>$E$4/3</f>
        <v>0.72450200000000009</v>
      </c>
      <c r="L17" s="20">
        <f>$E$4/3+$F$4</f>
        <v>0.99016700000000002</v>
      </c>
      <c r="M17" s="20">
        <f>$G$4</f>
        <v>3.2670200000000003E-2</v>
      </c>
      <c r="N17" s="20">
        <f>$H$4</f>
        <v>0.99581920000000002</v>
      </c>
      <c r="O17" s="20">
        <f>$I$4</f>
        <v>1.892304</v>
      </c>
      <c r="P17" s="20">
        <f>$J$4</f>
        <v>0.45254509999999998</v>
      </c>
      <c r="Q17" s="20">
        <f>$K$4</f>
        <v>0.25473750000000001</v>
      </c>
      <c r="R17" s="23">
        <f>SUM(D17:Q17)</f>
        <v>8.3334729999999997</v>
      </c>
    </row>
    <row r="18" spans="1:18">
      <c r="B18" s="49"/>
      <c r="C18" s="33" t="s">
        <v>62</v>
      </c>
      <c r="D18" s="20">
        <f t="shared" ref="D18:F22" si="1">$D$4*2/36</f>
        <v>0.12590144444444445</v>
      </c>
      <c r="E18" s="20">
        <f t="shared" si="1"/>
        <v>0.12590144444444445</v>
      </c>
      <c r="F18" s="20">
        <f t="shared" si="1"/>
        <v>0.12590144444444445</v>
      </c>
      <c r="G18" s="20">
        <f t="shared" ref="G18:G22" si="2">$D$4*6/36</f>
        <v>0.37770433333333336</v>
      </c>
      <c r="H18" s="20">
        <f t="shared" ref="H18:I21" si="3">$D$4/3</f>
        <v>0.75540866666666673</v>
      </c>
      <c r="I18" s="20">
        <f t="shared" si="3"/>
        <v>0.75540866666666673</v>
      </c>
      <c r="J18" s="20">
        <f t="shared" ref="J18:K22" si="4">$E$4/3</f>
        <v>0.72450200000000009</v>
      </c>
      <c r="K18" s="20">
        <f t="shared" si="4"/>
        <v>0.72450200000000009</v>
      </c>
      <c r="L18" s="20">
        <f t="shared" ref="L18:L22" si="5">$E$4/3+$F$4</f>
        <v>0.99016700000000002</v>
      </c>
      <c r="M18" s="20">
        <f t="shared" ref="M18:M21" si="6">$G$4</f>
        <v>3.2670200000000003E-2</v>
      </c>
      <c r="N18" s="20">
        <f t="shared" ref="N18:N22" si="7">$H$4</f>
        <v>0.99581920000000002</v>
      </c>
      <c r="O18" s="20">
        <f t="shared" ref="O18:O22" si="8">$I$4</f>
        <v>1.892304</v>
      </c>
      <c r="P18" s="20">
        <f t="shared" ref="P18:P22" si="9">$J$4</f>
        <v>0.45254509999999998</v>
      </c>
      <c r="Q18" s="20">
        <f t="shared" ref="Q18:Q22" si="10">$K$4</f>
        <v>0.25473750000000001</v>
      </c>
      <c r="R18" s="23">
        <f>SUM(D18:Q18)</f>
        <v>8.3334729999999997</v>
      </c>
    </row>
    <row r="19" spans="1:18">
      <c r="B19" s="49"/>
      <c r="C19" s="23" t="s">
        <v>61</v>
      </c>
      <c r="D19" s="20">
        <f t="shared" si="1"/>
        <v>0.12590144444444445</v>
      </c>
      <c r="E19" s="20">
        <f t="shared" si="1"/>
        <v>0.12590144444444445</v>
      </c>
      <c r="F19" s="20">
        <f t="shared" si="1"/>
        <v>0.12590144444444445</v>
      </c>
      <c r="G19" s="20">
        <f t="shared" si="2"/>
        <v>0.37770433333333336</v>
      </c>
      <c r="H19" s="20">
        <f t="shared" si="3"/>
        <v>0.75540866666666673</v>
      </c>
      <c r="I19" s="20">
        <f t="shared" si="3"/>
        <v>0.75540866666666673</v>
      </c>
      <c r="J19" s="20">
        <f t="shared" si="4"/>
        <v>0.72450200000000009</v>
      </c>
      <c r="K19" s="20">
        <f t="shared" si="4"/>
        <v>0.72450200000000009</v>
      </c>
      <c r="L19" s="20">
        <f t="shared" si="5"/>
        <v>0.99016700000000002</v>
      </c>
      <c r="M19" s="20">
        <f t="shared" si="6"/>
        <v>3.2670200000000003E-2</v>
      </c>
      <c r="N19" s="20">
        <f t="shared" si="7"/>
        <v>0.99581920000000002</v>
      </c>
      <c r="O19" s="20">
        <f t="shared" si="8"/>
        <v>1.892304</v>
      </c>
      <c r="P19" s="20">
        <f t="shared" si="9"/>
        <v>0.45254509999999998</v>
      </c>
      <c r="Q19" s="20">
        <f t="shared" si="10"/>
        <v>0.25473750000000001</v>
      </c>
      <c r="R19" s="23">
        <f t="shared" ref="R19:R22" si="11">SUM(D19:Q19)</f>
        <v>8.3334729999999997</v>
      </c>
    </row>
    <row r="20" spans="1:18">
      <c r="B20" s="49"/>
      <c r="C20" s="23" t="s">
        <v>67</v>
      </c>
      <c r="D20" s="20">
        <f t="shared" si="1"/>
        <v>0.12590144444444445</v>
      </c>
      <c r="E20" s="20">
        <f t="shared" si="1"/>
        <v>0.12590144444444445</v>
      </c>
      <c r="F20" s="20">
        <f t="shared" si="1"/>
        <v>0.12590144444444445</v>
      </c>
      <c r="G20" s="20">
        <f t="shared" si="2"/>
        <v>0.37770433333333336</v>
      </c>
      <c r="H20" s="20">
        <f t="shared" si="3"/>
        <v>0.75540866666666673</v>
      </c>
      <c r="I20" s="20">
        <f t="shared" si="3"/>
        <v>0.75540866666666673</v>
      </c>
      <c r="J20" s="20">
        <f t="shared" si="4"/>
        <v>0.72450200000000009</v>
      </c>
      <c r="K20" s="20">
        <f t="shared" si="4"/>
        <v>0.72450200000000009</v>
      </c>
      <c r="L20" s="20">
        <f t="shared" si="5"/>
        <v>0.99016700000000002</v>
      </c>
      <c r="M20" s="20">
        <f t="shared" si="6"/>
        <v>3.2670200000000003E-2</v>
      </c>
      <c r="N20" s="20">
        <f t="shared" si="7"/>
        <v>0.99581920000000002</v>
      </c>
      <c r="O20" s="20">
        <f t="shared" si="8"/>
        <v>1.892304</v>
      </c>
      <c r="P20" s="20">
        <f t="shared" si="9"/>
        <v>0.45254509999999998</v>
      </c>
      <c r="Q20" s="20">
        <f t="shared" si="10"/>
        <v>0.25473750000000001</v>
      </c>
      <c r="R20" s="23">
        <f t="shared" si="11"/>
        <v>8.3334729999999997</v>
      </c>
    </row>
    <row r="21" spans="1:18">
      <c r="B21" s="49"/>
      <c r="C21" s="23" t="s">
        <v>66</v>
      </c>
      <c r="D21" s="20">
        <f t="shared" si="1"/>
        <v>0.12590144444444445</v>
      </c>
      <c r="E21" s="20">
        <f t="shared" si="1"/>
        <v>0.12590144444444445</v>
      </c>
      <c r="F21" s="20">
        <f t="shared" si="1"/>
        <v>0.12590144444444445</v>
      </c>
      <c r="G21" s="20">
        <f t="shared" si="2"/>
        <v>0.37770433333333336</v>
      </c>
      <c r="H21" s="20">
        <f t="shared" si="3"/>
        <v>0.75540866666666673</v>
      </c>
      <c r="I21" s="20">
        <f t="shared" si="3"/>
        <v>0.75540866666666673</v>
      </c>
      <c r="J21" s="20">
        <f t="shared" si="4"/>
        <v>0.72450200000000009</v>
      </c>
      <c r="K21" s="20">
        <f t="shared" si="4"/>
        <v>0.72450200000000009</v>
      </c>
      <c r="L21" s="20">
        <f t="shared" si="5"/>
        <v>0.99016700000000002</v>
      </c>
      <c r="M21" s="20">
        <f t="shared" si="6"/>
        <v>3.2670200000000003E-2</v>
      </c>
      <c r="N21" s="20">
        <f t="shared" si="7"/>
        <v>0.99581920000000002</v>
      </c>
      <c r="O21" s="20">
        <f t="shared" si="8"/>
        <v>1.892304</v>
      </c>
      <c r="P21" s="20">
        <f t="shared" si="9"/>
        <v>0.45254509999999998</v>
      </c>
      <c r="Q21" s="20">
        <f t="shared" si="10"/>
        <v>0.25473750000000001</v>
      </c>
      <c r="R21" s="23">
        <f t="shared" si="11"/>
        <v>8.3334729999999997</v>
      </c>
    </row>
    <row r="22" spans="1:18">
      <c r="B22" s="49"/>
      <c r="C22" s="23" t="s">
        <v>65</v>
      </c>
      <c r="D22" s="20">
        <f t="shared" si="1"/>
        <v>0.12590144444444445</v>
      </c>
      <c r="E22" s="20">
        <f t="shared" si="1"/>
        <v>0.12590144444444445</v>
      </c>
      <c r="F22" s="20">
        <f t="shared" si="1"/>
        <v>0.12590144444444445</v>
      </c>
      <c r="G22" s="20">
        <f t="shared" si="2"/>
        <v>0.37770433333333336</v>
      </c>
      <c r="H22" s="20">
        <f>$D$4/3</f>
        <v>0.75540866666666673</v>
      </c>
      <c r="I22" s="20">
        <f>$D$4/3</f>
        <v>0.75540866666666673</v>
      </c>
      <c r="J22" s="20">
        <f t="shared" si="4"/>
        <v>0.72450200000000009</v>
      </c>
      <c r="K22" s="20">
        <f t="shared" si="4"/>
        <v>0.72450200000000009</v>
      </c>
      <c r="L22" s="20">
        <f t="shared" si="5"/>
        <v>0.99016700000000002</v>
      </c>
      <c r="M22" s="20">
        <f>$G$4</f>
        <v>3.2670200000000003E-2</v>
      </c>
      <c r="N22" s="20">
        <f t="shared" si="7"/>
        <v>0.99581920000000002</v>
      </c>
      <c r="O22" s="20">
        <f t="shared" si="8"/>
        <v>1.892304</v>
      </c>
      <c r="P22" s="20">
        <f t="shared" si="9"/>
        <v>0.45254509999999998</v>
      </c>
      <c r="Q22" s="20">
        <f t="shared" si="10"/>
        <v>0.25473750000000001</v>
      </c>
      <c r="R22" s="23">
        <f t="shared" si="11"/>
        <v>8.3334729999999997</v>
      </c>
    </row>
    <row r="23" spans="1:18">
      <c r="B23" s="49"/>
      <c r="C23" s="34" t="s">
        <v>77</v>
      </c>
      <c r="D23" s="20">
        <f t="shared" ref="D23:F24" si="12">$D$5*2/36</f>
        <v>2.978178888888889E-2</v>
      </c>
      <c r="E23" s="20">
        <f t="shared" si="12"/>
        <v>2.978178888888889E-2</v>
      </c>
      <c r="F23" s="20">
        <f t="shared" si="12"/>
        <v>2.978178888888889E-2</v>
      </c>
      <c r="G23" s="20">
        <f>$D$5*6/36</f>
        <v>8.9345366666666662E-2</v>
      </c>
      <c r="H23" s="20">
        <f>$D$5/3</f>
        <v>0.17869073333333332</v>
      </c>
      <c r="I23" s="20">
        <f>$D$5/3</f>
        <v>0.17869073333333332</v>
      </c>
      <c r="J23" s="20">
        <f>$E$5/3</f>
        <v>3.2688229999999998</v>
      </c>
      <c r="K23" s="20">
        <f>$E$5/3</f>
        <v>3.2688229999999998</v>
      </c>
      <c r="L23" s="20">
        <f>$E$5/3+$F$5</f>
        <v>3.9784653999999997</v>
      </c>
      <c r="M23" s="20">
        <f>$G$5</f>
        <v>1.9799199999999999E-2</v>
      </c>
      <c r="N23" s="20">
        <f>$H$5</f>
        <v>1.2451270000000001</v>
      </c>
      <c r="O23" s="20">
        <f>$I$5</f>
        <v>2.4576929999999999</v>
      </c>
      <c r="P23" s="20">
        <f>$J$5</f>
        <v>0.43014770000000002</v>
      </c>
      <c r="Q23" s="20">
        <f>$K$5</f>
        <v>0.29797659999999998</v>
      </c>
      <c r="R23" s="34">
        <f>SUM(D23:Q23)</f>
        <v>15.502927099999999</v>
      </c>
    </row>
    <row r="24" spans="1:18">
      <c r="B24" s="49"/>
      <c r="C24" s="34" t="s">
        <v>78</v>
      </c>
      <c r="D24" s="20">
        <f t="shared" si="12"/>
        <v>2.978178888888889E-2</v>
      </c>
      <c r="E24" s="20">
        <f t="shared" si="12"/>
        <v>2.978178888888889E-2</v>
      </c>
      <c r="F24" s="20">
        <f t="shared" si="12"/>
        <v>2.978178888888889E-2</v>
      </c>
      <c r="G24" s="20">
        <f>$D$5*6/36</f>
        <v>8.9345366666666662E-2</v>
      </c>
      <c r="H24" s="20">
        <f>$D$5/3</f>
        <v>0.17869073333333332</v>
      </c>
      <c r="I24" s="20">
        <f>$D$5/3</f>
        <v>0.17869073333333332</v>
      </c>
      <c r="J24" s="20">
        <f>$E$5/3</f>
        <v>3.2688229999999998</v>
      </c>
      <c r="K24" s="20">
        <f>$E$5/3</f>
        <v>3.2688229999999998</v>
      </c>
      <c r="L24" s="20">
        <f>$E$5/3+$F$5</f>
        <v>3.9784653999999997</v>
      </c>
      <c r="M24" s="20">
        <f>$G$5</f>
        <v>1.9799199999999999E-2</v>
      </c>
      <c r="N24" s="20">
        <f>$H$5</f>
        <v>1.2451270000000001</v>
      </c>
      <c r="O24" s="20">
        <f>$I$5</f>
        <v>2.4576929999999999</v>
      </c>
      <c r="P24" s="20">
        <f>$J$5</f>
        <v>0.43014770000000002</v>
      </c>
      <c r="Q24" s="20">
        <f>$K$5</f>
        <v>0.29797659999999998</v>
      </c>
      <c r="R24" s="34">
        <f>SUM(D24:Q24)</f>
        <v>15.502927099999999</v>
      </c>
    </row>
    <row r="25" spans="1:18">
      <c r="B25" s="49"/>
      <c r="C25" s="25" t="s">
        <v>83</v>
      </c>
      <c r="D25" s="20">
        <f t="shared" ref="D25:F26" si="13">$D6*2/36</f>
        <v>8.1438444444444438E-3</v>
      </c>
      <c r="E25" s="20">
        <f t="shared" si="13"/>
        <v>8.1438444444444438E-3</v>
      </c>
      <c r="F25" s="20">
        <f t="shared" si="13"/>
        <v>8.1438444444444438E-3</v>
      </c>
      <c r="G25" s="20">
        <f>$D6*6/36</f>
        <v>2.4431533333333335E-2</v>
      </c>
      <c r="H25" s="20">
        <f>$D6/3</f>
        <v>4.886306666666667E-2</v>
      </c>
      <c r="I25" s="20">
        <f>$D6/3</f>
        <v>4.886306666666667E-2</v>
      </c>
      <c r="J25" s="20">
        <f>$E6/3</f>
        <v>0.59702366666666673</v>
      </c>
      <c r="K25" s="20">
        <f>$E6/3</f>
        <v>0.59702366666666673</v>
      </c>
      <c r="L25" s="20">
        <f>$E6/3+$F$6</f>
        <v>9.6943926666666673</v>
      </c>
      <c r="M25" s="20">
        <f t="shared" ref="M25:R25" si="14">G6</f>
        <v>0.29728690000000002</v>
      </c>
      <c r="N25" s="20">
        <f t="shared" si="14"/>
        <v>0.59513280000000002</v>
      </c>
      <c r="O25" s="20">
        <f t="shared" si="14"/>
        <v>2.8521399999999999</v>
      </c>
      <c r="P25" s="20">
        <f t="shared" si="14"/>
        <v>0.46779359999999998</v>
      </c>
      <c r="Q25" s="20">
        <f t="shared" si="14"/>
        <v>0.2450533</v>
      </c>
      <c r="R25" s="25">
        <f t="shared" si="14"/>
        <v>15.492435800000001</v>
      </c>
    </row>
    <row r="26" spans="1:18">
      <c r="B26" s="49"/>
      <c r="C26" s="26" t="s">
        <v>70</v>
      </c>
      <c r="D26" s="20">
        <f t="shared" si="13"/>
        <v>1.1495666666666666E-3</v>
      </c>
      <c r="E26" s="20">
        <f t="shared" si="13"/>
        <v>1.1495666666666666E-3</v>
      </c>
      <c r="F26" s="20">
        <f t="shared" si="13"/>
        <v>1.1495666666666666E-3</v>
      </c>
      <c r="G26" s="20">
        <f>$D7*6/36</f>
        <v>3.4487000000000003E-3</v>
      </c>
      <c r="H26" s="20">
        <f>$D7/3</f>
        <v>6.8974000000000006E-3</v>
      </c>
      <c r="I26" s="20">
        <f>$D7/3</f>
        <v>6.8974000000000006E-3</v>
      </c>
      <c r="J26" s="20">
        <f>$E7/3</f>
        <v>8.464826666666668E-2</v>
      </c>
      <c r="K26" s="20">
        <f>$E7/3</f>
        <v>8.464826666666668E-2</v>
      </c>
      <c r="L26" s="20">
        <f>$E7/3+$F7</f>
        <v>1.4326412666666666</v>
      </c>
      <c r="M26" s="20">
        <f>G7</f>
        <v>11.627509999999999</v>
      </c>
      <c r="N26" s="20">
        <f>H7</f>
        <v>1.3930720000000001</v>
      </c>
      <c r="O26" s="20">
        <f>I7</f>
        <v>3.063072</v>
      </c>
      <c r="P26" s="20">
        <f>J7</f>
        <v>1.2225550000000001</v>
      </c>
      <c r="Q26" s="20">
        <f>K7</f>
        <v>0.82738149999999999</v>
      </c>
      <c r="R26" s="26">
        <f>SUM(D26:Q26)</f>
        <v>19.756220499999998</v>
      </c>
    </row>
    <row r="27" spans="1:18">
      <c r="B27" s="49"/>
      <c r="C27" s="27" t="s">
        <v>71</v>
      </c>
      <c r="D27" s="20">
        <f t="shared" ref="D27:F27" si="15">$D8*2/36</f>
        <v>4.3187694444444445E-2</v>
      </c>
      <c r="E27" s="20">
        <f t="shared" si="15"/>
        <v>4.3187694444444445E-2</v>
      </c>
      <c r="F27" s="20">
        <f t="shared" si="15"/>
        <v>4.3187694444444445E-2</v>
      </c>
      <c r="G27" s="20">
        <f t="shared" ref="G27:G30" si="16">$D8*6/36</f>
        <v>0.12956308333333333</v>
      </c>
      <c r="H27" s="20">
        <f t="shared" ref="H27:I27" si="17">$D8/3</f>
        <v>0.25912616666666666</v>
      </c>
      <c r="I27" s="20">
        <f t="shared" si="17"/>
        <v>0.25912616666666666</v>
      </c>
      <c r="J27" s="20">
        <f t="shared" ref="J27:K27" si="18">$E8/3</f>
        <v>0.16053209999999998</v>
      </c>
      <c r="K27" s="20">
        <f t="shared" si="18"/>
        <v>0.16053209999999998</v>
      </c>
      <c r="L27" s="20">
        <f>$E8/3+$F8</f>
        <v>0.27459909999999998</v>
      </c>
      <c r="M27" s="20">
        <f t="shared" ref="M27:M30" si="19">G8</f>
        <v>0.1959196</v>
      </c>
      <c r="N27" s="20">
        <f t="shared" ref="N27:N30" si="20">H8</f>
        <v>5.0547779999999998</v>
      </c>
      <c r="O27" s="20">
        <f t="shared" ref="O27:O30" si="21">I8</f>
        <v>9.7725899999999992</v>
      </c>
      <c r="P27" s="20">
        <f t="shared" ref="P27:P30" si="22">J8</f>
        <v>2.635926</v>
      </c>
      <c r="Q27" s="20">
        <f t="shared" ref="Q27:Q30" si="23">K8</f>
        <v>0.70709750000000005</v>
      </c>
      <c r="R27" s="27">
        <f>SUM(D27:Q27)</f>
        <v>19.7393529</v>
      </c>
    </row>
    <row r="28" spans="1:18">
      <c r="B28" s="49"/>
      <c r="C28" s="28" t="s">
        <v>72</v>
      </c>
      <c r="D28" s="20">
        <f t="shared" ref="D28:F28" si="24">$D9*2/36</f>
        <v>2.282098888888889E-2</v>
      </c>
      <c r="E28" s="20">
        <f t="shared" si="24"/>
        <v>2.282098888888889E-2</v>
      </c>
      <c r="F28" s="20">
        <f t="shared" si="24"/>
        <v>2.282098888888889E-2</v>
      </c>
      <c r="G28" s="20">
        <f t="shared" si="16"/>
        <v>6.846296666666668E-2</v>
      </c>
      <c r="H28" s="20">
        <f t="shared" ref="H28:I28" si="25">$D9/3</f>
        <v>0.13692593333333333</v>
      </c>
      <c r="I28" s="20">
        <f t="shared" si="25"/>
        <v>0.13692593333333333</v>
      </c>
      <c r="J28" s="20">
        <f t="shared" ref="J28:K28" si="26">$E9/3</f>
        <v>0.30279703333333335</v>
      </c>
      <c r="K28" s="20">
        <f t="shared" si="26"/>
        <v>0.30279703333333335</v>
      </c>
      <c r="L28" s="20">
        <f>$E9/3+$F9</f>
        <v>2.0228690333333335</v>
      </c>
      <c r="M28" s="20">
        <f t="shared" si="19"/>
        <v>0.47414230000000002</v>
      </c>
      <c r="N28" s="20">
        <f t="shared" si="20"/>
        <v>1.4420930000000001</v>
      </c>
      <c r="O28" s="20">
        <f t="shared" si="21"/>
        <v>6.1631619999999998</v>
      </c>
      <c r="P28" s="20">
        <f t="shared" si="22"/>
        <v>1.7966139999999999</v>
      </c>
      <c r="Q28" s="20">
        <f t="shared" si="23"/>
        <v>1.293361</v>
      </c>
      <c r="R28" s="28">
        <f t="shared" ref="R28:R30" si="27">SUM(D28:Q28)</f>
        <v>14.208613199999998</v>
      </c>
    </row>
    <row r="29" spans="1:18">
      <c r="B29" s="49"/>
      <c r="C29" s="35" t="s">
        <v>73</v>
      </c>
      <c r="D29" s="20">
        <f t="shared" ref="D29:F29" si="28">$D10*2/36</f>
        <v>8.5042388888888886E-3</v>
      </c>
      <c r="E29" s="20">
        <f t="shared" si="28"/>
        <v>8.5042388888888886E-3</v>
      </c>
      <c r="F29" s="20">
        <f t="shared" si="28"/>
        <v>8.5042388888888886E-3</v>
      </c>
      <c r="G29" s="20">
        <f t="shared" si="16"/>
        <v>2.5512716666666668E-2</v>
      </c>
      <c r="H29" s="20">
        <f t="shared" ref="H29:I29" si="29">$D10/3</f>
        <v>5.1025433333333335E-2</v>
      </c>
      <c r="I29" s="20">
        <f t="shared" si="29"/>
        <v>5.1025433333333335E-2</v>
      </c>
      <c r="J29" s="20">
        <f t="shared" ref="J29:K29" si="30">$E10/3</f>
        <v>6.3736666666666664E-2</v>
      </c>
      <c r="K29" s="20">
        <f t="shared" si="30"/>
        <v>6.3736666666666664E-2</v>
      </c>
      <c r="L29" s="20">
        <f>$E10/3+$F10</f>
        <v>0.44448096666666664</v>
      </c>
      <c r="M29" s="20">
        <f t="shared" si="19"/>
        <v>0.32989249999999998</v>
      </c>
      <c r="N29" s="20">
        <f t="shared" si="20"/>
        <v>1.466942</v>
      </c>
      <c r="O29" s="20">
        <f t="shared" si="21"/>
        <v>3.7093569999999998</v>
      </c>
      <c r="P29" s="20">
        <f t="shared" si="22"/>
        <v>3.2260759999999999</v>
      </c>
      <c r="Q29" s="20">
        <f t="shared" si="23"/>
        <v>1.302195</v>
      </c>
      <c r="R29" s="29">
        <f t="shared" si="27"/>
        <v>10.759493099999998</v>
      </c>
    </row>
    <row r="30" spans="1:18">
      <c r="B30" s="50"/>
      <c r="C30" s="30" t="s">
        <v>57</v>
      </c>
      <c r="D30" s="20">
        <f t="shared" ref="D30:F30" si="31">$D11*2/36</f>
        <v>2.8819611111111109E-3</v>
      </c>
      <c r="E30" s="20">
        <f t="shared" si="31"/>
        <v>2.8819611111111109E-3</v>
      </c>
      <c r="F30" s="20">
        <f t="shared" si="31"/>
        <v>2.8819611111111109E-3</v>
      </c>
      <c r="G30" s="20">
        <f t="shared" si="16"/>
        <v>8.6458833333333332E-3</v>
      </c>
      <c r="H30" s="20">
        <f t="shared" ref="H30:I30" si="32">$D11/3</f>
        <v>1.7291766666666666E-2</v>
      </c>
      <c r="I30" s="20">
        <f t="shared" si="32"/>
        <v>1.7291766666666666E-2</v>
      </c>
      <c r="J30" s="20">
        <f t="shared" ref="J30:K30" si="33">$E11/3</f>
        <v>1.7602733333333332E-2</v>
      </c>
      <c r="K30" s="20">
        <f t="shared" si="33"/>
        <v>1.7602733333333332E-2</v>
      </c>
      <c r="L30" s="20">
        <f>$E11/3+$F11</f>
        <v>0.15939463333333334</v>
      </c>
      <c r="M30" s="20">
        <f t="shared" si="19"/>
        <v>5.7828900000000003E-2</v>
      </c>
      <c r="N30" s="20">
        <f t="shared" si="20"/>
        <v>0.44458120000000001</v>
      </c>
      <c r="O30" s="20">
        <f t="shared" si="21"/>
        <v>1.0901639999999999</v>
      </c>
      <c r="P30" s="20">
        <f t="shared" si="22"/>
        <v>2.274826</v>
      </c>
      <c r="Q30" s="20">
        <f t="shared" si="23"/>
        <v>1.4735469999999999</v>
      </c>
      <c r="R30" s="30">
        <f t="shared" si="27"/>
        <v>5.5874224999999997</v>
      </c>
    </row>
    <row r="32" spans="1:18">
      <c r="A32" s="15" t="s">
        <v>89</v>
      </c>
    </row>
    <row r="33" spans="2:17">
      <c r="B33" s="20"/>
      <c r="C33" s="20"/>
      <c r="D33" s="45" t="s">
        <v>82</v>
      </c>
      <c r="E33" s="46"/>
      <c r="F33" s="46"/>
      <c r="G33" s="46"/>
      <c r="H33" s="46"/>
      <c r="I33" s="46"/>
      <c r="J33" s="46"/>
      <c r="K33" s="46"/>
      <c r="L33" s="46"/>
      <c r="M33" s="46"/>
      <c r="N33" s="46"/>
      <c r="O33" s="46"/>
      <c r="P33" s="46"/>
      <c r="Q33" s="47"/>
    </row>
    <row r="34" spans="2:17">
      <c r="B34" s="20"/>
      <c r="C34" s="20"/>
      <c r="D34" s="20" t="s">
        <v>60</v>
      </c>
      <c r="E34" s="31" t="s">
        <v>62</v>
      </c>
      <c r="F34" s="20" t="s">
        <v>61</v>
      </c>
      <c r="G34" s="20" t="s">
        <v>67</v>
      </c>
      <c r="H34" s="20" t="s">
        <v>66</v>
      </c>
      <c r="I34" s="20" t="s">
        <v>65</v>
      </c>
      <c r="J34" s="20" t="s">
        <v>64</v>
      </c>
      <c r="K34" s="20" t="s">
        <v>68</v>
      </c>
      <c r="L34" s="20" t="s">
        <v>69</v>
      </c>
      <c r="M34" s="20" t="s">
        <v>70</v>
      </c>
      <c r="N34" s="20" t="s">
        <v>71</v>
      </c>
      <c r="O34" s="20" t="s">
        <v>72</v>
      </c>
      <c r="P34" s="32" t="s">
        <v>73</v>
      </c>
      <c r="Q34" s="20" t="s">
        <v>57</v>
      </c>
    </row>
    <row r="35" spans="2:17">
      <c r="B35" s="48" t="s">
        <v>81</v>
      </c>
      <c r="C35" s="23" t="s">
        <v>60</v>
      </c>
      <c r="D35" s="20">
        <f t="shared" ref="D35:K48" si="34">D17/C$71</f>
        <v>92.264051632183921</v>
      </c>
      <c r="E35" s="20">
        <f t="shared" si="34"/>
        <v>92.264051632183921</v>
      </c>
      <c r="F35" s="20">
        <f t="shared" si="34"/>
        <v>92.264051632183921</v>
      </c>
      <c r="G35" s="20">
        <f t="shared" si="34"/>
        <v>92.264051632183907</v>
      </c>
      <c r="H35" s="20">
        <f t="shared" si="34"/>
        <v>90.275229525773199</v>
      </c>
      <c r="I35" s="20">
        <f t="shared" si="34"/>
        <v>92.264051632183907</v>
      </c>
      <c r="J35" s="20">
        <f t="shared" si="34"/>
        <v>88.404496673684221</v>
      </c>
      <c r="K35" s="20">
        <f t="shared" si="34"/>
        <v>86.097575977632815</v>
      </c>
      <c r="L35" s="20">
        <f>L17/($K$71+$L$71)</f>
        <v>11.199057522086216</v>
      </c>
      <c r="M35" s="20">
        <f>M17/$M$71</f>
        <v>0.68868284714828898</v>
      </c>
      <c r="N35" s="20">
        <f>N17/$N$71</f>
        <v>9.5329502875675676</v>
      </c>
      <c r="O35" s="20">
        <f>O17/$O$71</f>
        <v>6.908450987717238</v>
      </c>
      <c r="P35" s="20">
        <f>P17/$O$71</f>
        <v>1.6521582383600077</v>
      </c>
      <c r="Q35" s="20">
        <f>Q17/$Q$71</f>
        <v>1.0548872466874513</v>
      </c>
    </row>
    <row r="36" spans="2:17">
      <c r="B36" s="49"/>
      <c r="C36" s="33" t="s">
        <v>62</v>
      </c>
      <c r="D36" s="20">
        <f t="shared" si="34"/>
        <v>92.264051632183921</v>
      </c>
      <c r="E36" s="20">
        <f t="shared" si="34"/>
        <v>92.264051632183921</v>
      </c>
      <c r="F36" s="20">
        <f t="shared" si="34"/>
        <v>92.264051632183921</v>
      </c>
      <c r="G36" s="20">
        <f t="shared" si="34"/>
        <v>92.264051632183907</v>
      </c>
      <c r="H36" s="20">
        <f t="shared" si="34"/>
        <v>90.275229525773199</v>
      </c>
      <c r="I36" s="20">
        <f t="shared" si="34"/>
        <v>92.264051632183907</v>
      </c>
      <c r="J36" s="20">
        <f t="shared" si="34"/>
        <v>88.404496673684221</v>
      </c>
      <c r="K36" s="20">
        <f t="shared" si="34"/>
        <v>86.097575977632815</v>
      </c>
      <c r="L36" s="20">
        <f>L18/($K$71+$L$71)</f>
        <v>11.199057522086216</v>
      </c>
      <c r="M36" s="20">
        <f t="shared" ref="M36:M48" si="35">M18/$M$71</f>
        <v>0.68868284714828898</v>
      </c>
      <c r="N36" s="20">
        <f t="shared" ref="N36:N48" si="36">N18/$N$71</f>
        <v>9.5329502875675676</v>
      </c>
      <c r="O36" s="20">
        <f t="shared" ref="O36:P48" si="37">O18/$O$71</f>
        <v>6.908450987717238</v>
      </c>
      <c r="P36" s="20">
        <f t="shared" si="37"/>
        <v>1.6521582383600077</v>
      </c>
      <c r="Q36" s="20">
        <f t="shared" ref="Q36:Q48" si="38">Q18/$Q$71</f>
        <v>1.0548872466874513</v>
      </c>
    </row>
    <row r="37" spans="2:17">
      <c r="B37" s="49"/>
      <c r="C37" s="23" t="s">
        <v>61</v>
      </c>
      <c r="D37" s="20">
        <f t="shared" si="34"/>
        <v>92.264051632183921</v>
      </c>
      <c r="E37" s="20">
        <f t="shared" si="34"/>
        <v>92.264051632183921</v>
      </c>
      <c r="F37" s="20">
        <f t="shared" si="34"/>
        <v>92.264051632183921</v>
      </c>
      <c r="G37" s="20">
        <f t="shared" si="34"/>
        <v>92.264051632183907</v>
      </c>
      <c r="H37" s="20">
        <f t="shared" si="34"/>
        <v>90.275229525773199</v>
      </c>
      <c r="I37" s="20">
        <f t="shared" si="34"/>
        <v>92.264051632183907</v>
      </c>
      <c r="J37" s="20">
        <f t="shared" si="34"/>
        <v>88.404496673684221</v>
      </c>
      <c r="K37" s="36">
        <f t="shared" si="34"/>
        <v>86.097575977632815</v>
      </c>
      <c r="L37" s="20">
        <f>L19/($K$71+$L$71)</f>
        <v>11.199057522086216</v>
      </c>
      <c r="M37" s="20">
        <f t="shared" si="35"/>
        <v>0.68868284714828898</v>
      </c>
      <c r="N37" s="20">
        <f t="shared" si="36"/>
        <v>9.5329502875675676</v>
      </c>
      <c r="O37" s="20">
        <f t="shared" si="37"/>
        <v>6.908450987717238</v>
      </c>
      <c r="P37" s="20">
        <f t="shared" si="37"/>
        <v>1.6521582383600077</v>
      </c>
      <c r="Q37" s="20">
        <f t="shared" si="38"/>
        <v>1.0548872466874513</v>
      </c>
    </row>
    <row r="38" spans="2:17">
      <c r="B38" s="49"/>
      <c r="C38" s="23" t="s">
        <v>67</v>
      </c>
      <c r="D38" s="36">
        <f t="shared" si="34"/>
        <v>92.264051632183921</v>
      </c>
      <c r="E38" s="36">
        <f t="shared" si="34"/>
        <v>92.264051632183921</v>
      </c>
      <c r="F38" s="36">
        <f t="shared" si="34"/>
        <v>92.264051632183921</v>
      </c>
      <c r="G38" s="36">
        <f t="shared" si="34"/>
        <v>92.264051632183907</v>
      </c>
      <c r="H38" s="36">
        <f t="shared" si="34"/>
        <v>90.275229525773199</v>
      </c>
      <c r="I38" s="36">
        <f t="shared" si="34"/>
        <v>92.264051632183907</v>
      </c>
      <c r="J38" s="36">
        <f t="shared" si="34"/>
        <v>88.404496673684221</v>
      </c>
      <c r="K38" s="36">
        <f t="shared" si="34"/>
        <v>86.097575977632815</v>
      </c>
      <c r="L38" s="20">
        <f t="shared" ref="L38:L48" si="39">L20/($K$71+$L$71)</f>
        <v>11.199057522086216</v>
      </c>
      <c r="M38" s="20">
        <f t="shared" si="35"/>
        <v>0.68868284714828898</v>
      </c>
      <c r="N38" s="20">
        <f t="shared" si="36"/>
        <v>9.5329502875675676</v>
      </c>
      <c r="O38" s="20">
        <f t="shared" si="37"/>
        <v>6.908450987717238</v>
      </c>
      <c r="P38" s="20">
        <f t="shared" si="37"/>
        <v>1.6521582383600077</v>
      </c>
      <c r="Q38" s="20">
        <f t="shared" si="38"/>
        <v>1.0548872466874513</v>
      </c>
    </row>
    <row r="39" spans="2:17">
      <c r="B39" s="49"/>
      <c r="C39" s="23" t="s">
        <v>66</v>
      </c>
      <c r="D39" s="36">
        <f t="shared" si="34"/>
        <v>92.264051632183921</v>
      </c>
      <c r="E39" s="36">
        <f t="shared" si="34"/>
        <v>92.264051632183921</v>
      </c>
      <c r="F39" s="36">
        <f t="shared" si="34"/>
        <v>92.264051632183921</v>
      </c>
      <c r="G39" s="36">
        <f t="shared" si="34"/>
        <v>92.264051632183907</v>
      </c>
      <c r="H39" s="36">
        <f t="shared" si="34"/>
        <v>90.275229525773199</v>
      </c>
      <c r="I39" s="36">
        <f t="shared" si="34"/>
        <v>92.264051632183907</v>
      </c>
      <c r="J39" s="36">
        <f t="shared" si="34"/>
        <v>88.404496673684221</v>
      </c>
      <c r="K39" s="36">
        <f t="shared" si="34"/>
        <v>86.097575977632815</v>
      </c>
      <c r="L39" s="20">
        <f t="shared" si="39"/>
        <v>11.199057522086216</v>
      </c>
      <c r="M39" s="20">
        <f t="shared" si="35"/>
        <v>0.68868284714828898</v>
      </c>
      <c r="N39" s="20">
        <f t="shared" si="36"/>
        <v>9.5329502875675676</v>
      </c>
      <c r="O39" s="20">
        <f t="shared" si="37"/>
        <v>6.908450987717238</v>
      </c>
      <c r="P39" s="20">
        <f t="shared" si="37"/>
        <v>1.6521582383600077</v>
      </c>
      <c r="Q39" s="20">
        <f t="shared" si="38"/>
        <v>1.0548872466874513</v>
      </c>
    </row>
    <row r="40" spans="2:17">
      <c r="B40" s="49"/>
      <c r="C40" s="23" t="s">
        <v>65</v>
      </c>
      <c r="D40" s="36">
        <f t="shared" si="34"/>
        <v>92.264051632183921</v>
      </c>
      <c r="E40" s="36">
        <f t="shared" si="34"/>
        <v>92.264051632183921</v>
      </c>
      <c r="F40" s="36">
        <f t="shared" si="34"/>
        <v>92.264051632183921</v>
      </c>
      <c r="G40" s="36">
        <f t="shared" si="34"/>
        <v>92.264051632183907</v>
      </c>
      <c r="H40" s="36">
        <f t="shared" si="34"/>
        <v>90.275229525773199</v>
      </c>
      <c r="I40" s="36">
        <f t="shared" si="34"/>
        <v>92.264051632183907</v>
      </c>
      <c r="J40" s="36">
        <f t="shared" si="34"/>
        <v>88.404496673684221</v>
      </c>
      <c r="K40" s="36">
        <f t="shared" si="34"/>
        <v>86.097575977632815</v>
      </c>
      <c r="L40" s="20">
        <f t="shared" si="39"/>
        <v>11.199057522086216</v>
      </c>
      <c r="M40" s="20">
        <f t="shared" si="35"/>
        <v>0.68868284714828898</v>
      </c>
      <c r="N40" s="20">
        <f t="shared" si="36"/>
        <v>9.5329502875675676</v>
      </c>
      <c r="O40" s="20">
        <f t="shared" si="37"/>
        <v>6.908450987717238</v>
      </c>
      <c r="P40" s="20">
        <f t="shared" si="37"/>
        <v>1.6521582383600077</v>
      </c>
      <c r="Q40" s="20">
        <f t="shared" si="38"/>
        <v>1.0548872466874513</v>
      </c>
    </row>
    <row r="41" spans="2:17">
      <c r="B41" s="49"/>
      <c r="C41" s="34" t="s">
        <v>77</v>
      </c>
      <c r="D41" s="20">
        <f t="shared" si="34"/>
        <v>21.824916464367817</v>
      </c>
      <c r="E41" s="20">
        <f t="shared" si="34"/>
        <v>21.824916464367817</v>
      </c>
      <c r="F41" s="20">
        <f t="shared" si="34"/>
        <v>21.824916464367817</v>
      </c>
      <c r="G41" s="20">
        <f t="shared" si="34"/>
        <v>21.824916464367814</v>
      </c>
      <c r="H41" s="20">
        <f t="shared" si="34"/>
        <v>21.354463719587628</v>
      </c>
      <c r="I41" s="20">
        <f t="shared" si="34"/>
        <v>21.824916464367814</v>
      </c>
      <c r="J41" s="36">
        <f t="shared" si="34"/>
        <v>398.8652233263158</v>
      </c>
      <c r="K41" s="36">
        <f t="shared" si="34"/>
        <v>388.45681116123018</v>
      </c>
      <c r="L41" s="20">
        <f>L23/($K$71+$L$71)</f>
        <v>44.997523512932403</v>
      </c>
      <c r="M41" s="20">
        <f t="shared" si="35"/>
        <v>0.41736412471482887</v>
      </c>
      <c r="N41" s="20">
        <f t="shared" si="36"/>
        <v>11.91956711891892</v>
      </c>
      <c r="O41" s="20">
        <f t="shared" si="37"/>
        <v>8.972581378761415</v>
      </c>
      <c r="P41" s="20">
        <f t="shared" si="37"/>
        <v>1.570389484421794</v>
      </c>
      <c r="Q41" s="20">
        <f t="shared" si="38"/>
        <v>1.2339436288386592</v>
      </c>
    </row>
    <row r="42" spans="2:17">
      <c r="B42" s="49"/>
      <c r="C42" s="34" t="s">
        <v>78</v>
      </c>
      <c r="D42" s="20">
        <f t="shared" si="34"/>
        <v>21.824916464367817</v>
      </c>
      <c r="E42" s="20">
        <f t="shared" si="34"/>
        <v>21.824916464367817</v>
      </c>
      <c r="F42" s="20">
        <f t="shared" si="34"/>
        <v>21.824916464367817</v>
      </c>
      <c r="G42" s="20">
        <f t="shared" si="34"/>
        <v>21.824916464367814</v>
      </c>
      <c r="H42" s="20">
        <f t="shared" si="34"/>
        <v>21.354463719587628</v>
      </c>
      <c r="I42" s="20">
        <f t="shared" si="34"/>
        <v>21.824916464367814</v>
      </c>
      <c r="J42" s="36">
        <f t="shared" si="34"/>
        <v>398.8652233263158</v>
      </c>
      <c r="K42" s="36">
        <f t="shared" si="34"/>
        <v>388.45681116123018</v>
      </c>
      <c r="L42" s="20">
        <f>L24/($K$71+$L$71)</f>
        <v>44.997523512932403</v>
      </c>
      <c r="M42" s="20">
        <f t="shared" si="35"/>
        <v>0.41736412471482887</v>
      </c>
      <c r="N42" s="20">
        <f t="shared" si="36"/>
        <v>11.91956711891892</v>
      </c>
      <c r="O42" s="20">
        <f t="shared" si="37"/>
        <v>8.972581378761415</v>
      </c>
      <c r="P42" s="20">
        <f t="shared" si="37"/>
        <v>1.570389484421794</v>
      </c>
      <c r="Q42" s="20">
        <f t="shared" si="38"/>
        <v>1.2339436288386592</v>
      </c>
    </row>
    <row r="43" spans="2:17" s="37" customFormat="1">
      <c r="B43" s="49"/>
      <c r="C43" s="36" t="s">
        <v>76</v>
      </c>
      <c r="D43" s="36">
        <f t="shared" si="34"/>
        <v>5.9680338666666666</v>
      </c>
      <c r="E43" s="36">
        <f t="shared" si="34"/>
        <v>5.9680338666666666</v>
      </c>
      <c r="F43" s="36">
        <f t="shared" si="34"/>
        <v>5.9680338666666666</v>
      </c>
      <c r="G43" s="36">
        <f t="shared" si="34"/>
        <v>5.9680338666666666</v>
      </c>
      <c r="H43" s="36">
        <f t="shared" si="34"/>
        <v>5.8393883381443299</v>
      </c>
      <c r="I43" s="36">
        <f t="shared" si="34"/>
        <v>5.9680338666666666</v>
      </c>
      <c r="J43" s="36">
        <f t="shared" si="34"/>
        <v>72.849456252631597</v>
      </c>
      <c r="K43" s="36">
        <f t="shared" si="34"/>
        <v>70.948445278657971</v>
      </c>
      <c r="L43" s="20">
        <f>L25/($K$71+$L$71)</f>
        <v>109.64621232144758</v>
      </c>
      <c r="M43" s="20">
        <f>M25/$M$71</f>
        <v>6.2667626372623575</v>
      </c>
      <c r="N43" s="20">
        <f t="shared" si="36"/>
        <v>5.6971902097297296</v>
      </c>
      <c r="O43" s="20">
        <f t="shared" si="37"/>
        <v>10.412634227961174</v>
      </c>
      <c r="P43" s="20">
        <f t="shared" si="37"/>
        <v>1.7078276841183035</v>
      </c>
      <c r="Q43" s="20">
        <f t="shared" si="38"/>
        <v>1.0147842423226812</v>
      </c>
    </row>
    <row r="44" spans="2:17" s="37" customFormat="1">
      <c r="B44" s="49"/>
      <c r="C44" s="36" t="s">
        <v>70</v>
      </c>
      <c r="D44" s="36">
        <f t="shared" si="34"/>
        <v>0.84243416551724137</v>
      </c>
      <c r="E44" s="36">
        <f t="shared" si="34"/>
        <v>0.84243416551724137</v>
      </c>
      <c r="F44" s="36">
        <f t="shared" si="34"/>
        <v>0.84243416551724137</v>
      </c>
      <c r="G44" s="36">
        <f t="shared" si="34"/>
        <v>0.84243416551724137</v>
      </c>
      <c r="H44" s="36">
        <f t="shared" si="34"/>
        <v>0.82427485360824748</v>
      </c>
      <c r="I44" s="36">
        <f t="shared" si="34"/>
        <v>0.84243416551724137</v>
      </c>
      <c r="J44" s="36">
        <f t="shared" si="34"/>
        <v>10.328870602105265</v>
      </c>
      <c r="K44" s="36">
        <f t="shared" si="34"/>
        <v>10.059338098042872</v>
      </c>
      <c r="L44" s="20">
        <f t="shared" si="39"/>
        <v>16.203561574880254</v>
      </c>
      <c r="M44" s="20">
        <f t="shared" si="35"/>
        <v>245.10614235741443</v>
      </c>
      <c r="N44" s="20">
        <f t="shared" si="36"/>
        <v>13.335840605405407</v>
      </c>
      <c r="O44" s="20">
        <f t="shared" si="37"/>
        <v>11.182707843902996</v>
      </c>
      <c r="P44" s="20">
        <f t="shared" si="37"/>
        <v>4.4633215896011675</v>
      </c>
      <c r="Q44" s="20">
        <f t="shared" si="38"/>
        <v>3.4262493448947775</v>
      </c>
    </row>
    <row r="45" spans="2:17" s="37" customFormat="1">
      <c r="B45" s="49"/>
      <c r="C45" s="36" t="s">
        <v>71</v>
      </c>
      <c r="D45" s="36">
        <f t="shared" si="34"/>
        <v>31.649133873563219</v>
      </c>
      <c r="E45" s="36">
        <f t="shared" si="34"/>
        <v>31.649133873563219</v>
      </c>
      <c r="F45" s="36">
        <f t="shared" si="34"/>
        <v>31.649133873563219</v>
      </c>
      <c r="G45" s="36">
        <f t="shared" si="34"/>
        <v>31.649133873563216</v>
      </c>
      <c r="H45" s="36">
        <f t="shared" si="34"/>
        <v>30.966912618556702</v>
      </c>
      <c r="I45" s="36">
        <f t="shared" si="34"/>
        <v>31.649133873563216</v>
      </c>
      <c r="J45" s="36">
        <f t="shared" si="34"/>
        <v>19.588295823157893</v>
      </c>
      <c r="K45" s="36">
        <f t="shared" si="34"/>
        <v>19.077138057036343</v>
      </c>
      <c r="L45" s="20">
        <f t="shared" si="39"/>
        <v>3.1057903529536985</v>
      </c>
      <c r="M45" s="20">
        <f t="shared" si="35"/>
        <v>4.1299553703422056</v>
      </c>
      <c r="N45" s="20">
        <f t="shared" si="36"/>
        <v>48.389253178378375</v>
      </c>
      <c r="O45" s="20">
        <f t="shared" si="37"/>
        <v>35.677913822544156</v>
      </c>
      <c r="P45" s="20">
        <f t="shared" si="37"/>
        <v>9.6232770095341706</v>
      </c>
      <c r="Q45" s="20">
        <f t="shared" si="38"/>
        <v>2.9281442069368668</v>
      </c>
    </row>
    <row r="46" spans="2:17">
      <c r="B46" s="49"/>
      <c r="C46" s="20" t="s">
        <v>72</v>
      </c>
      <c r="D46" s="20">
        <f t="shared" si="34"/>
        <v>16.723850202298852</v>
      </c>
      <c r="E46" s="20">
        <f t="shared" si="34"/>
        <v>16.723850202298852</v>
      </c>
      <c r="F46" s="20">
        <f t="shared" si="34"/>
        <v>16.723850202298852</v>
      </c>
      <c r="G46" s="20">
        <f t="shared" si="34"/>
        <v>16.723850202298852</v>
      </c>
      <c r="H46" s="20">
        <f t="shared" si="34"/>
        <v>16.363354837113402</v>
      </c>
      <c r="I46" s="20">
        <f t="shared" si="34"/>
        <v>16.723850202298848</v>
      </c>
      <c r="J46" s="20">
        <f t="shared" si="34"/>
        <v>36.947612741052637</v>
      </c>
      <c r="K46" s="20">
        <f t="shared" si="34"/>
        <v>35.983462548369062</v>
      </c>
      <c r="L46" s="20">
        <f t="shared" si="39"/>
        <v>22.879197816072381</v>
      </c>
      <c r="M46" s="20">
        <f t="shared" si="35"/>
        <v>9.9948475711026621</v>
      </c>
      <c r="N46" s="20">
        <f t="shared" si="36"/>
        <v>13.805117313513515</v>
      </c>
      <c r="O46" s="20">
        <f t="shared" si="37"/>
        <v>22.500561541042742</v>
      </c>
      <c r="P46" s="20">
        <f t="shared" si="37"/>
        <v>6.5591045428465078</v>
      </c>
      <c r="Q46" s="20">
        <f t="shared" si="38"/>
        <v>5.3559056843335933</v>
      </c>
    </row>
    <row r="47" spans="2:17">
      <c r="B47" s="49"/>
      <c r="C47" s="32" t="s">
        <v>73</v>
      </c>
      <c r="D47" s="20">
        <f t="shared" si="34"/>
        <v>6.232140857471264</v>
      </c>
      <c r="E47" s="20">
        <f t="shared" si="34"/>
        <v>6.232140857471264</v>
      </c>
      <c r="F47" s="20">
        <f t="shared" si="34"/>
        <v>6.232140857471264</v>
      </c>
      <c r="G47" s="20">
        <f t="shared" si="34"/>
        <v>6.232140857471264</v>
      </c>
      <c r="H47" s="20">
        <f t="shared" si="34"/>
        <v>6.0978023010309279</v>
      </c>
      <c r="I47" s="20">
        <f t="shared" si="34"/>
        <v>6.232140857471264</v>
      </c>
      <c r="J47" s="20">
        <f t="shared" si="34"/>
        <v>7.7772151578947373</v>
      </c>
      <c r="K47" s="20">
        <f t="shared" si="34"/>
        <v>7.5742682572227391</v>
      </c>
      <c r="L47" s="20">
        <f t="shared" si="39"/>
        <v>5.0272003744544964</v>
      </c>
      <c r="M47" s="20">
        <f t="shared" si="35"/>
        <v>6.9540837262357407</v>
      </c>
      <c r="N47" s="20">
        <f t="shared" si="36"/>
        <v>14.042996118918918</v>
      </c>
      <c r="O47" s="20">
        <f t="shared" si="37"/>
        <v>13.542174529275343</v>
      </c>
      <c r="P47" s="20">
        <f t="shared" si="37"/>
        <v>11.777805219801298</v>
      </c>
      <c r="Q47" s="20">
        <f t="shared" si="38"/>
        <v>5.3924879462197968</v>
      </c>
    </row>
    <row r="48" spans="2:17">
      <c r="B48" s="50"/>
      <c r="C48" s="20" t="s">
        <v>57</v>
      </c>
      <c r="D48" s="20">
        <f t="shared" si="34"/>
        <v>2.1119806045977012</v>
      </c>
      <c r="E48" s="20">
        <f t="shared" si="34"/>
        <v>2.1119806045977012</v>
      </c>
      <c r="F48" s="20">
        <f t="shared" si="34"/>
        <v>2.1119806045977012</v>
      </c>
      <c r="G48" s="20">
        <f t="shared" si="34"/>
        <v>2.1119806045977012</v>
      </c>
      <c r="H48" s="20">
        <f t="shared" si="34"/>
        <v>2.0664552494845361</v>
      </c>
      <c r="I48" s="20">
        <f t="shared" si="34"/>
        <v>2.1119806045977012</v>
      </c>
      <c r="J48" s="20">
        <f t="shared" si="34"/>
        <v>2.1479040505263156</v>
      </c>
      <c r="K48" s="20">
        <f t="shared" si="34"/>
        <v>2.0918543642124883</v>
      </c>
      <c r="L48" s="20">
        <f t="shared" si="39"/>
        <v>1.802796566045769</v>
      </c>
      <c r="M48" s="20">
        <f t="shared" si="35"/>
        <v>1.2190244167300381</v>
      </c>
      <c r="N48" s="20">
        <f t="shared" si="36"/>
        <v>4.2559638118918919</v>
      </c>
      <c r="O48" s="20">
        <f t="shared" si="37"/>
        <v>3.9799865997079618</v>
      </c>
      <c r="P48" s="20">
        <f t="shared" si="37"/>
        <v>8.3049678733358139</v>
      </c>
      <c r="Q48" s="20">
        <f t="shared" si="38"/>
        <v>6.1020695331254871</v>
      </c>
    </row>
    <row r="50" spans="1:32">
      <c r="A50" s="18" t="s">
        <v>90</v>
      </c>
    </row>
    <row r="51" spans="1:32">
      <c r="B51" s="20"/>
      <c r="C51" s="20"/>
      <c r="D51" s="45" t="s">
        <v>82</v>
      </c>
      <c r="E51" s="46"/>
      <c r="F51" s="46"/>
      <c r="G51" s="46"/>
      <c r="H51" s="46"/>
      <c r="I51" s="46"/>
      <c r="J51" s="46"/>
      <c r="K51" s="46"/>
      <c r="L51" s="46"/>
      <c r="M51" s="46"/>
      <c r="N51" s="46"/>
      <c r="O51" s="46"/>
      <c r="P51" s="46"/>
      <c r="Q51" s="47"/>
    </row>
    <row r="52" spans="1:32">
      <c r="B52" s="20"/>
      <c r="C52" s="20"/>
      <c r="D52" s="36" t="s">
        <v>60</v>
      </c>
      <c r="E52" s="38" t="s">
        <v>62</v>
      </c>
      <c r="F52" s="36" t="s">
        <v>61</v>
      </c>
      <c r="G52" s="36" t="s">
        <v>67</v>
      </c>
      <c r="H52" s="36" t="s">
        <v>66</v>
      </c>
      <c r="I52" s="36" t="s">
        <v>65</v>
      </c>
      <c r="J52" s="36" t="s">
        <v>64</v>
      </c>
      <c r="K52" s="36" t="s">
        <v>68</v>
      </c>
      <c r="L52" s="36" t="s">
        <v>69</v>
      </c>
      <c r="M52" s="36" t="s">
        <v>70</v>
      </c>
      <c r="N52" s="36" t="s">
        <v>71</v>
      </c>
      <c r="O52" s="36" t="s">
        <v>72</v>
      </c>
      <c r="P52" s="39" t="s">
        <v>73</v>
      </c>
      <c r="Q52" s="36" t="s">
        <v>57</v>
      </c>
      <c r="R52" s="19">
        <v>0</v>
      </c>
      <c r="S52" s="19">
        <v>1</v>
      </c>
      <c r="T52" s="19">
        <v>2</v>
      </c>
      <c r="U52" s="19">
        <v>3</v>
      </c>
      <c r="V52" s="19">
        <v>4</v>
      </c>
      <c r="W52" s="19">
        <v>5</v>
      </c>
      <c r="X52" s="19">
        <v>6</v>
      </c>
      <c r="Y52" s="19">
        <v>7</v>
      </c>
      <c r="Z52" s="19">
        <v>8</v>
      </c>
      <c r="AA52" s="19">
        <v>9</v>
      </c>
      <c r="AB52" s="19">
        <v>10</v>
      </c>
      <c r="AC52" s="19">
        <v>11</v>
      </c>
      <c r="AD52" s="19">
        <v>12</v>
      </c>
      <c r="AE52" s="19">
        <v>13</v>
      </c>
    </row>
    <row r="53" spans="1:32">
      <c r="B53" s="48" t="s">
        <v>81</v>
      </c>
      <c r="C53" s="23" t="s">
        <v>60</v>
      </c>
      <c r="D53" s="36">
        <v>92.264051632183921</v>
      </c>
      <c r="E53" s="36">
        <v>92.264051632183893</v>
      </c>
      <c r="F53" s="36">
        <v>92.264051632183921</v>
      </c>
      <c r="G53" s="36">
        <v>92.264051632183921</v>
      </c>
      <c r="H53" s="36">
        <v>91.269640578978567</v>
      </c>
      <c r="I53" s="36">
        <v>92.264051632183907</v>
      </c>
      <c r="J53" s="36">
        <v>55.114706569026019</v>
      </c>
      <c r="K53" s="36">
        <v>53.961246221000316</v>
      </c>
      <c r="L53" s="36">
        <v>8.5835456943764417</v>
      </c>
      <c r="M53" s="36">
        <v>0.76555850633276523</v>
      </c>
      <c r="N53" s="36">
        <v>20.591042080565394</v>
      </c>
      <c r="O53" s="36">
        <v>11.816150595008045</v>
      </c>
      <c r="P53" s="36">
        <v>3.9421495479156361</v>
      </c>
      <c r="Q53" s="36">
        <v>1.5834339256425762</v>
      </c>
      <c r="R53" s="19" t="s">
        <v>91</v>
      </c>
      <c r="S53" s="19" t="s">
        <v>92</v>
      </c>
      <c r="T53" s="19" t="s">
        <v>92</v>
      </c>
      <c r="U53" s="19" t="s">
        <v>92</v>
      </c>
      <c r="V53" s="19" t="s">
        <v>92</v>
      </c>
      <c r="W53" s="19" t="s">
        <v>92</v>
      </c>
      <c r="X53" s="19" t="s">
        <v>92</v>
      </c>
      <c r="Y53" s="19" t="s">
        <v>92</v>
      </c>
      <c r="Z53" s="19" t="s">
        <v>92</v>
      </c>
      <c r="AA53" s="19" t="s">
        <v>92</v>
      </c>
      <c r="AB53" s="19" t="s">
        <v>92</v>
      </c>
      <c r="AC53" s="19" t="s">
        <v>92</v>
      </c>
      <c r="AD53" s="19" t="s">
        <v>92</v>
      </c>
      <c r="AE53" s="19" t="s">
        <v>92</v>
      </c>
      <c r="AF53" s="19" t="s">
        <v>93</v>
      </c>
    </row>
    <row r="54" spans="1:32">
      <c r="B54" s="49"/>
      <c r="C54" s="33" t="s">
        <v>62</v>
      </c>
      <c r="D54" s="36">
        <v>92.264051632183893</v>
      </c>
      <c r="E54" s="36">
        <v>92.264051632183921</v>
      </c>
      <c r="F54" s="36">
        <v>92.264051632183921</v>
      </c>
      <c r="G54" s="36">
        <v>92.264051632183921</v>
      </c>
      <c r="H54" s="36">
        <v>91.269640578978567</v>
      </c>
      <c r="I54" s="36">
        <v>92.264051632183907</v>
      </c>
      <c r="J54" s="36">
        <v>55.114706569026019</v>
      </c>
      <c r="K54" s="36">
        <v>53.961246221000316</v>
      </c>
      <c r="L54" s="36">
        <v>8.5835456943764417</v>
      </c>
      <c r="M54" s="36">
        <v>0.76555850633276523</v>
      </c>
      <c r="N54" s="36">
        <v>20.591042080565394</v>
      </c>
      <c r="O54" s="36">
        <v>11.816150595008045</v>
      </c>
      <c r="P54" s="36">
        <v>3.9421495479156361</v>
      </c>
      <c r="Q54" s="36">
        <v>1.5834339256425762</v>
      </c>
      <c r="R54" s="19" t="s">
        <v>91</v>
      </c>
      <c r="S54" s="19" t="s">
        <v>92</v>
      </c>
      <c r="T54" s="19" t="s">
        <v>92</v>
      </c>
      <c r="U54" s="19" t="s">
        <v>92</v>
      </c>
      <c r="V54" s="19" t="s">
        <v>92</v>
      </c>
      <c r="W54" s="19" t="s">
        <v>92</v>
      </c>
      <c r="X54" s="19" t="s">
        <v>92</v>
      </c>
      <c r="Y54" s="19" t="s">
        <v>92</v>
      </c>
      <c r="Z54" s="19" t="s">
        <v>92</v>
      </c>
      <c r="AA54" s="19" t="s">
        <v>92</v>
      </c>
      <c r="AB54" s="19" t="s">
        <v>92</v>
      </c>
      <c r="AC54" s="19" t="s">
        <v>92</v>
      </c>
      <c r="AD54" s="19" t="s">
        <v>92</v>
      </c>
      <c r="AE54" s="19" t="s">
        <v>92</v>
      </c>
      <c r="AF54" s="19" t="s">
        <v>93</v>
      </c>
    </row>
    <row r="55" spans="1:32">
      <c r="B55" s="49"/>
      <c r="C55" s="23" t="s">
        <v>61</v>
      </c>
      <c r="D55" s="36">
        <v>92.264051632183921</v>
      </c>
      <c r="E55" s="36">
        <v>92.264051632183921</v>
      </c>
      <c r="F55" s="36">
        <v>92.264051632183921</v>
      </c>
      <c r="G55" s="36">
        <v>92.264051632183921</v>
      </c>
      <c r="H55" s="36">
        <v>91.269640578978567</v>
      </c>
      <c r="I55" s="36">
        <v>92.264051632183907</v>
      </c>
      <c r="J55" s="36">
        <v>55.114706569026019</v>
      </c>
      <c r="K55" s="36">
        <v>53.961246221000316</v>
      </c>
      <c r="L55" s="36">
        <v>8.5835456943764417</v>
      </c>
      <c r="M55" s="36">
        <v>0.76555850633276523</v>
      </c>
      <c r="N55" s="36">
        <v>20.591042080565394</v>
      </c>
      <c r="O55" s="36">
        <v>11.816150595008045</v>
      </c>
      <c r="P55" s="36">
        <v>3.9421495479156361</v>
      </c>
      <c r="Q55" s="36">
        <v>1.5834339256425762</v>
      </c>
      <c r="R55" s="19" t="s">
        <v>91</v>
      </c>
      <c r="S55" s="19" t="s">
        <v>92</v>
      </c>
      <c r="T55" s="19" t="s">
        <v>92</v>
      </c>
      <c r="U55" s="19" t="s">
        <v>92</v>
      </c>
      <c r="V55" s="19" t="s">
        <v>92</v>
      </c>
      <c r="W55" s="19" t="s">
        <v>92</v>
      </c>
      <c r="X55" s="19" t="s">
        <v>92</v>
      </c>
      <c r="Y55" s="19" t="s">
        <v>92</v>
      </c>
      <c r="Z55" s="19" t="s">
        <v>92</v>
      </c>
      <c r="AA55" s="19" t="s">
        <v>92</v>
      </c>
      <c r="AB55" s="19" t="s">
        <v>92</v>
      </c>
      <c r="AC55" s="19" t="s">
        <v>92</v>
      </c>
      <c r="AD55" s="19" t="s">
        <v>92</v>
      </c>
      <c r="AE55" s="19" t="s">
        <v>92</v>
      </c>
      <c r="AF55" s="19" t="s">
        <v>93</v>
      </c>
    </row>
    <row r="56" spans="1:32">
      <c r="B56" s="49"/>
      <c r="C56" s="23" t="s">
        <v>67</v>
      </c>
      <c r="D56" s="36">
        <v>92.264051632183921</v>
      </c>
      <c r="E56" s="36">
        <v>92.264051632183921</v>
      </c>
      <c r="F56" s="36">
        <v>92.264051632183921</v>
      </c>
      <c r="G56" s="36">
        <v>92.264051632183907</v>
      </c>
      <c r="H56" s="36">
        <v>91.269640578978553</v>
      </c>
      <c r="I56" s="36">
        <v>92.264051632183907</v>
      </c>
      <c r="J56" s="36">
        <v>55.114706569026019</v>
      </c>
      <c r="K56" s="36">
        <v>53.961246221000316</v>
      </c>
      <c r="L56" s="36">
        <v>8.5835456943764417</v>
      </c>
      <c r="M56" s="36">
        <v>0.76555850633276523</v>
      </c>
      <c r="N56" s="36">
        <v>20.591042080565391</v>
      </c>
      <c r="O56" s="36">
        <v>11.816150595008045</v>
      </c>
      <c r="P56" s="36">
        <v>3.9421495479156361</v>
      </c>
      <c r="Q56" s="36">
        <v>1.5834339256425762</v>
      </c>
      <c r="R56" s="19" t="s">
        <v>91</v>
      </c>
      <c r="S56" s="19" t="s">
        <v>92</v>
      </c>
      <c r="T56" s="19" t="s">
        <v>92</v>
      </c>
      <c r="U56" s="19" t="s">
        <v>92</v>
      </c>
      <c r="V56" s="19" t="s">
        <v>92</v>
      </c>
      <c r="W56" s="19" t="s">
        <v>92</v>
      </c>
      <c r="X56" s="19" t="s">
        <v>92</v>
      </c>
      <c r="Y56" s="19" t="s">
        <v>92</v>
      </c>
      <c r="Z56" s="19" t="s">
        <v>92</v>
      </c>
      <c r="AA56" s="19" t="s">
        <v>92</v>
      </c>
      <c r="AB56" s="19" t="s">
        <v>92</v>
      </c>
      <c r="AC56" s="19" t="s">
        <v>92</v>
      </c>
      <c r="AD56" s="19" t="s">
        <v>92</v>
      </c>
      <c r="AE56" s="19" t="s">
        <v>92</v>
      </c>
      <c r="AF56" s="19" t="s">
        <v>93</v>
      </c>
    </row>
    <row r="57" spans="1:32">
      <c r="B57" s="49"/>
      <c r="C57" s="23" t="s">
        <v>66</v>
      </c>
      <c r="D57" s="36">
        <v>91.269640578978567</v>
      </c>
      <c r="E57" s="36">
        <v>91.269640578978567</v>
      </c>
      <c r="F57" s="36">
        <v>91.269640578978567</v>
      </c>
      <c r="G57" s="36">
        <v>91.269640578978553</v>
      </c>
      <c r="H57" s="36">
        <v>90.275229525773199</v>
      </c>
      <c r="I57" s="36">
        <v>91.269640578978553</v>
      </c>
      <c r="J57" s="36">
        <v>54.879480196635924</v>
      </c>
      <c r="K57" s="36">
        <v>53.726019848610221</v>
      </c>
      <c r="L57" s="36">
        <v>8.5192229301152729</v>
      </c>
      <c r="M57" s="36">
        <v>0.75647885037826823</v>
      </c>
      <c r="N57" s="36">
        <v>20.249931453062135</v>
      </c>
      <c r="O57" s="36">
        <v>11.63590291241532</v>
      </c>
      <c r="P57" s="36">
        <v>3.8749802696954676</v>
      </c>
      <c r="Q57" s="36">
        <v>1.5606712480859937</v>
      </c>
      <c r="R57" s="19" t="s">
        <v>91</v>
      </c>
      <c r="S57" s="19" t="s">
        <v>92</v>
      </c>
      <c r="T57" s="19" t="s">
        <v>92</v>
      </c>
      <c r="U57" s="19" t="s">
        <v>92</v>
      </c>
      <c r="V57" s="19" t="s">
        <v>92</v>
      </c>
      <c r="W57" s="19" t="s">
        <v>92</v>
      </c>
      <c r="X57" s="19" t="s">
        <v>92</v>
      </c>
      <c r="Y57" s="19" t="s">
        <v>92</v>
      </c>
      <c r="Z57" s="19" t="s">
        <v>92</v>
      </c>
      <c r="AA57" s="19" t="s">
        <v>92</v>
      </c>
      <c r="AB57" s="19" t="s">
        <v>92</v>
      </c>
      <c r="AC57" s="19" t="s">
        <v>92</v>
      </c>
      <c r="AD57" s="19" t="s">
        <v>92</v>
      </c>
      <c r="AE57" s="19" t="s">
        <v>92</v>
      </c>
      <c r="AF57" s="19" t="s">
        <v>93</v>
      </c>
    </row>
    <row r="58" spans="1:32">
      <c r="B58" s="49"/>
      <c r="C58" s="23" t="s">
        <v>65</v>
      </c>
      <c r="D58" s="36">
        <v>92.264051632183907</v>
      </c>
      <c r="E58" s="36">
        <v>92.264051632183907</v>
      </c>
      <c r="F58" s="36">
        <v>92.264051632183907</v>
      </c>
      <c r="G58" s="36">
        <v>92.264051632183907</v>
      </c>
      <c r="H58" s="36">
        <v>91.269640578978553</v>
      </c>
      <c r="I58" s="36">
        <v>92.264051632183907</v>
      </c>
      <c r="J58" s="36">
        <v>55.114706569026019</v>
      </c>
      <c r="K58" s="36">
        <v>53.961246221000316</v>
      </c>
      <c r="L58" s="36">
        <v>6.0207458438017287</v>
      </c>
      <c r="M58" s="36">
        <v>0.76555850633276523</v>
      </c>
      <c r="N58" s="36">
        <v>20.591042080565391</v>
      </c>
      <c r="O58" s="36">
        <v>11.816150595008043</v>
      </c>
      <c r="P58" s="36">
        <v>3.9421495479156361</v>
      </c>
      <c r="Q58" s="36">
        <v>1.5834339256425762</v>
      </c>
      <c r="R58" s="19" t="s">
        <v>91</v>
      </c>
      <c r="S58" s="19" t="s">
        <v>92</v>
      </c>
      <c r="T58" s="19" t="s">
        <v>92</v>
      </c>
      <c r="U58" s="19" t="s">
        <v>92</v>
      </c>
      <c r="V58" s="19" t="s">
        <v>92</v>
      </c>
      <c r="W58" s="19" t="s">
        <v>92</v>
      </c>
      <c r="X58" s="19" t="s">
        <v>92</v>
      </c>
      <c r="Y58" s="19" t="s">
        <v>92</v>
      </c>
      <c r="Z58" s="19" t="s">
        <v>92</v>
      </c>
      <c r="AA58" s="19" t="s">
        <v>92</v>
      </c>
      <c r="AB58" s="19" t="s">
        <v>92</v>
      </c>
      <c r="AC58" s="19" t="s">
        <v>92</v>
      </c>
      <c r="AD58" s="19" t="s">
        <v>92</v>
      </c>
      <c r="AE58" s="19" t="s">
        <v>92</v>
      </c>
      <c r="AF58" s="19" t="s">
        <v>93</v>
      </c>
    </row>
    <row r="59" spans="1:32">
      <c r="B59" s="49"/>
      <c r="C59" s="34" t="s">
        <v>77</v>
      </c>
      <c r="D59" s="36">
        <v>55.114706569026019</v>
      </c>
      <c r="E59" s="36">
        <v>55.114706569026019</v>
      </c>
      <c r="F59" s="36">
        <v>55.114706569026019</v>
      </c>
      <c r="G59" s="36">
        <v>55.114706569026019</v>
      </c>
      <c r="H59" s="36">
        <v>54.879480196635924</v>
      </c>
      <c r="I59" s="36">
        <v>55.114706569026019</v>
      </c>
      <c r="J59" s="36">
        <v>398.8652233263158</v>
      </c>
      <c r="K59" s="36">
        <v>393.66101724377302</v>
      </c>
      <c r="L59" s="36">
        <v>58.923489882782</v>
      </c>
      <c r="M59" s="36">
        <v>5.3731173634100475</v>
      </c>
      <c r="N59" s="36">
        <v>15.753931471038406</v>
      </c>
      <c r="O59" s="36">
        <v>22.960097059907028</v>
      </c>
      <c r="P59" s="36">
        <v>4.6738023211582655</v>
      </c>
      <c r="Q59" s="36">
        <v>1.6909238396824873</v>
      </c>
      <c r="R59" s="19" t="s">
        <v>91</v>
      </c>
      <c r="S59" s="19" t="s">
        <v>92</v>
      </c>
      <c r="T59" s="19" t="s">
        <v>92</v>
      </c>
      <c r="U59" s="19" t="s">
        <v>92</v>
      </c>
      <c r="V59" s="19" t="s">
        <v>92</v>
      </c>
      <c r="W59" s="19" t="s">
        <v>92</v>
      </c>
      <c r="X59" s="19" t="s">
        <v>92</v>
      </c>
      <c r="Y59" s="19" t="s">
        <v>92</v>
      </c>
      <c r="Z59" s="19" t="s">
        <v>92</v>
      </c>
      <c r="AA59" s="19" t="s">
        <v>92</v>
      </c>
      <c r="AB59" s="19" t="s">
        <v>92</v>
      </c>
      <c r="AC59" s="19" t="s">
        <v>92</v>
      </c>
      <c r="AD59" s="19" t="s">
        <v>92</v>
      </c>
      <c r="AE59" s="19" t="s">
        <v>92</v>
      </c>
      <c r="AF59" s="19" t="s">
        <v>93</v>
      </c>
    </row>
    <row r="60" spans="1:32">
      <c r="B60" s="49"/>
      <c r="C60" s="34" t="s">
        <v>78</v>
      </c>
      <c r="D60" s="36">
        <v>53.961246221000316</v>
      </c>
      <c r="E60" s="36">
        <v>53.961246221000316</v>
      </c>
      <c r="F60" s="36">
        <v>53.961246221000316</v>
      </c>
      <c r="G60" s="36">
        <v>53.961246221000316</v>
      </c>
      <c r="H60" s="36">
        <v>53.726019848610221</v>
      </c>
      <c r="I60" s="36">
        <v>53.961246221000316</v>
      </c>
      <c r="J60" s="36">
        <v>393.66101724377302</v>
      </c>
      <c r="K60" s="36">
        <v>388.45681116123018</v>
      </c>
      <c r="L60" s="36">
        <v>57.972984395795187</v>
      </c>
      <c r="M60" s="36">
        <v>5.2383511113788508</v>
      </c>
      <c r="N60" s="36">
        <v>15.498352587977632</v>
      </c>
      <c r="O60" s="36">
        <v>22.47802196356524</v>
      </c>
      <c r="P60" s="36">
        <v>4.5723288708222665</v>
      </c>
      <c r="Q60" s="36">
        <v>1.6628989965255738</v>
      </c>
      <c r="R60" s="19" t="s">
        <v>91</v>
      </c>
      <c r="S60" s="19" t="s">
        <v>92</v>
      </c>
      <c r="T60" s="19" t="s">
        <v>92</v>
      </c>
      <c r="U60" s="19" t="s">
        <v>92</v>
      </c>
      <c r="V60" s="19" t="s">
        <v>92</v>
      </c>
      <c r="W60" s="19" t="s">
        <v>92</v>
      </c>
      <c r="X60" s="19" t="s">
        <v>92</v>
      </c>
      <c r="Y60" s="19" t="s">
        <v>92</v>
      </c>
      <c r="Z60" s="19" t="s">
        <v>92</v>
      </c>
      <c r="AA60" s="19" t="s">
        <v>92</v>
      </c>
      <c r="AB60" s="19" t="s">
        <v>92</v>
      </c>
      <c r="AC60" s="19" t="s">
        <v>92</v>
      </c>
      <c r="AD60" s="19" t="s">
        <v>92</v>
      </c>
      <c r="AE60" s="19" t="s">
        <v>92</v>
      </c>
      <c r="AF60" s="19" t="s">
        <v>93</v>
      </c>
    </row>
    <row r="61" spans="1:32">
      <c r="B61" s="49"/>
      <c r="C61" s="20" t="s">
        <v>76</v>
      </c>
      <c r="D61" s="36">
        <v>8.5835456943764417</v>
      </c>
      <c r="E61" s="36">
        <v>8.5835456943764417</v>
      </c>
      <c r="F61" s="36">
        <v>8.5835456943764417</v>
      </c>
      <c r="G61" s="36">
        <v>8.5835456943764417</v>
      </c>
      <c r="H61" s="36">
        <v>8.5192229301152729</v>
      </c>
      <c r="I61" s="36">
        <v>6.0207458438017287</v>
      </c>
      <c r="J61" s="36">
        <v>58.923489882782</v>
      </c>
      <c r="K61" s="36">
        <v>57.972984395795187</v>
      </c>
      <c r="L61" s="36">
        <v>109.64621232144758</v>
      </c>
      <c r="M61" s="36">
        <v>11.235162106071305</v>
      </c>
      <c r="N61" s="36">
        <v>4.4014902813417143</v>
      </c>
      <c r="O61" s="36">
        <v>16.645916022016777</v>
      </c>
      <c r="P61" s="36">
        <v>3.3675140292863999</v>
      </c>
      <c r="Q61" s="36">
        <v>1.408790404184225</v>
      </c>
      <c r="R61" s="19" t="s">
        <v>91</v>
      </c>
      <c r="S61" s="19" t="s">
        <v>92</v>
      </c>
      <c r="T61" s="19" t="s">
        <v>92</v>
      </c>
      <c r="U61" s="19" t="s">
        <v>92</v>
      </c>
      <c r="V61" s="19" t="s">
        <v>92</v>
      </c>
      <c r="W61" s="19" t="s">
        <v>92</v>
      </c>
      <c r="X61" s="19" t="s">
        <v>92</v>
      </c>
      <c r="Y61" s="19" t="s">
        <v>92</v>
      </c>
      <c r="Z61" s="19" t="s">
        <v>92</v>
      </c>
      <c r="AA61" s="19" t="s">
        <v>92</v>
      </c>
      <c r="AB61" s="19" t="s">
        <v>92</v>
      </c>
      <c r="AC61" s="19" t="s">
        <v>92</v>
      </c>
      <c r="AD61" s="19" t="s">
        <v>92</v>
      </c>
      <c r="AE61" s="19" t="s">
        <v>92</v>
      </c>
      <c r="AF61" s="19" t="s">
        <v>93</v>
      </c>
    </row>
    <row r="62" spans="1:32">
      <c r="B62" s="49"/>
      <c r="C62" s="20" t="s">
        <v>70</v>
      </c>
      <c r="D62" s="36">
        <v>0.76555850633276523</v>
      </c>
      <c r="E62" s="36">
        <v>0.76555850633276523</v>
      </c>
      <c r="F62" s="36">
        <v>0.76555850633276523</v>
      </c>
      <c r="G62" s="36">
        <v>0.76555850633276523</v>
      </c>
      <c r="H62" s="36">
        <v>0.75647885037826823</v>
      </c>
      <c r="I62" s="36">
        <v>0.76555850633276523</v>
      </c>
      <c r="J62" s="36">
        <v>5.3731173634100475</v>
      </c>
      <c r="K62" s="36">
        <v>5.2383511113788508</v>
      </c>
      <c r="L62" s="36">
        <v>11.235162106071305</v>
      </c>
      <c r="M62" s="36">
        <v>245.10614235741443</v>
      </c>
      <c r="N62" s="36">
        <v>8.7328979878738053</v>
      </c>
      <c r="O62" s="36">
        <v>10.588777707502828</v>
      </c>
      <c r="P62" s="36">
        <v>5.7087026579184545</v>
      </c>
      <c r="Q62" s="36">
        <v>2.322636880812408</v>
      </c>
      <c r="R62" s="19" t="s">
        <v>91</v>
      </c>
      <c r="S62" s="19" t="s">
        <v>92</v>
      </c>
      <c r="T62" s="19" t="s">
        <v>92</v>
      </c>
      <c r="U62" s="19" t="s">
        <v>92</v>
      </c>
      <c r="V62" s="19" t="s">
        <v>92</v>
      </c>
      <c r="W62" s="19" t="s">
        <v>92</v>
      </c>
      <c r="X62" s="19" t="s">
        <v>92</v>
      </c>
      <c r="Y62" s="19" t="s">
        <v>92</v>
      </c>
      <c r="Z62" s="19" t="s">
        <v>92</v>
      </c>
      <c r="AA62" s="19" t="s">
        <v>92</v>
      </c>
      <c r="AB62" s="19" t="s">
        <v>92</v>
      </c>
      <c r="AC62" s="19" t="s">
        <v>92</v>
      </c>
      <c r="AD62" s="19" t="s">
        <v>92</v>
      </c>
      <c r="AE62" s="19" t="s">
        <v>92</v>
      </c>
      <c r="AF62" s="19" t="s">
        <v>93</v>
      </c>
    </row>
    <row r="63" spans="1:32">
      <c r="B63" s="49"/>
      <c r="C63" s="20" t="s">
        <v>71</v>
      </c>
      <c r="D63" s="36">
        <v>20.591042080565394</v>
      </c>
      <c r="E63" s="36">
        <v>20.591042080565394</v>
      </c>
      <c r="F63" s="36">
        <v>20.591042080565394</v>
      </c>
      <c r="G63" s="36">
        <v>20.591042080565391</v>
      </c>
      <c r="H63" s="36">
        <v>20.249931453062135</v>
      </c>
      <c r="I63" s="36">
        <v>20.591042080565391</v>
      </c>
      <c r="J63" s="36">
        <v>15.753931471038406</v>
      </c>
      <c r="K63" s="36">
        <v>15.498352587977632</v>
      </c>
      <c r="L63" s="36">
        <v>4.4014902813417143</v>
      </c>
      <c r="M63" s="36">
        <v>8.7328979878738053</v>
      </c>
      <c r="N63" s="36">
        <v>48.389253178378375</v>
      </c>
      <c r="O63" s="36">
        <v>24.741515568028834</v>
      </c>
      <c r="P63" s="36">
        <v>11.833136564226544</v>
      </c>
      <c r="Q63" s="36">
        <v>4.2559638118918919</v>
      </c>
      <c r="R63" s="19" t="s">
        <v>91</v>
      </c>
      <c r="S63" s="19" t="s">
        <v>92</v>
      </c>
      <c r="T63" s="19" t="s">
        <v>92</v>
      </c>
      <c r="U63" s="19" t="s">
        <v>92</v>
      </c>
      <c r="V63" s="19" t="s">
        <v>92</v>
      </c>
      <c r="W63" s="19" t="s">
        <v>92</v>
      </c>
      <c r="X63" s="19" t="s">
        <v>92</v>
      </c>
      <c r="Y63" s="19" t="s">
        <v>92</v>
      </c>
      <c r="Z63" s="19" t="s">
        <v>92</v>
      </c>
      <c r="AA63" s="19" t="s">
        <v>92</v>
      </c>
      <c r="AB63" s="19" t="s">
        <v>92</v>
      </c>
      <c r="AC63" s="19" t="s">
        <v>92</v>
      </c>
      <c r="AD63" s="19" t="s">
        <v>92</v>
      </c>
      <c r="AE63" s="19" t="s">
        <v>92</v>
      </c>
      <c r="AF63" s="19" t="s">
        <v>93</v>
      </c>
    </row>
    <row r="64" spans="1:32">
      <c r="B64" s="49"/>
      <c r="C64" s="20" t="s">
        <v>72</v>
      </c>
      <c r="D64" s="36">
        <v>11.816150595008045</v>
      </c>
      <c r="E64" s="36">
        <v>11.816150595008045</v>
      </c>
      <c r="F64" s="36">
        <v>11.816150595008045</v>
      </c>
      <c r="G64" s="36">
        <v>11.816150595008045</v>
      </c>
      <c r="H64" s="36">
        <v>11.63590291241532</v>
      </c>
      <c r="I64" s="36">
        <v>11.816150595008043</v>
      </c>
      <c r="J64" s="36">
        <v>22.960097059907028</v>
      </c>
      <c r="K64" s="36">
        <v>22.47802196356524</v>
      </c>
      <c r="L64" s="36">
        <v>16.645916022016777</v>
      </c>
      <c r="M64" s="36">
        <v>10.588777707502828</v>
      </c>
      <c r="N64" s="36">
        <v>24.741515568028834</v>
      </c>
      <c r="O64" s="36">
        <v>22.500561541042742</v>
      </c>
      <c r="P64" s="36">
        <v>10.050639536060926</v>
      </c>
      <c r="Q64" s="36">
        <v>4.6862372729638793</v>
      </c>
      <c r="R64" s="19" t="s">
        <v>91</v>
      </c>
      <c r="S64" s="19" t="s">
        <v>92</v>
      </c>
      <c r="T64" s="19" t="s">
        <v>92</v>
      </c>
      <c r="U64" s="19" t="s">
        <v>92</v>
      </c>
      <c r="V64" s="19" t="s">
        <v>92</v>
      </c>
      <c r="W64" s="19" t="s">
        <v>92</v>
      </c>
      <c r="X64" s="19" t="s">
        <v>92</v>
      </c>
      <c r="Y64" s="19" t="s">
        <v>92</v>
      </c>
      <c r="Z64" s="19" t="s">
        <v>92</v>
      </c>
      <c r="AA64" s="19" t="s">
        <v>92</v>
      </c>
      <c r="AB64" s="19" t="s">
        <v>92</v>
      </c>
      <c r="AC64" s="19" t="s">
        <v>92</v>
      </c>
      <c r="AD64" s="19" t="s">
        <v>92</v>
      </c>
      <c r="AE64" s="19" t="s">
        <v>92</v>
      </c>
      <c r="AF64" s="19" t="s">
        <v>93</v>
      </c>
    </row>
    <row r="65" spans="1:32">
      <c r="B65" s="49"/>
      <c r="C65" s="32" t="s">
        <v>73</v>
      </c>
      <c r="D65" s="36">
        <v>3.9421495479156361</v>
      </c>
      <c r="E65" s="36">
        <v>3.9421495479156361</v>
      </c>
      <c r="F65" s="36">
        <v>3.9421495479156361</v>
      </c>
      <c r="G65" s="36">
        <v>3.9421495479156361</v>
      </c>
      <c r="H65" s="36">
        <v>3.8749802696954676</v>
      </c>
      <c r="I65" s="36">
        <v>3.9421495479156361</v>
      </c>
      <c r="J65" s="36">
        <v>4.6738023211582655</v>
      </c>
      <c r="K65" s="36">
        <v>4.5723288708222665</v>
      </c>
      <c r="L65" s="36">
        <v>3.3675140292863999</v>
      </c>
      <c r="M65" s="36">
        <v>5.7087026579184545</v>
      </c>
      <c r="N65" s="36">
        <v>11.833136564226544</v>
      </c>
      <c r="O65" s="36">
        <v>10.050639536060926</v>
      </c>
      <c r="P65" s="36">
        <v>11.777805219801298</v>
      </c>
      <c r="Q65" s="36">
        <v>6.8487279097778053</v>
      </c>
      <c r="R65" s="19" t="s">
        <v>91</v>
      </c>
      <c r="S65" s="19" t="s">
        <v>92</v>
      </c>
      <c r="T65" s="19" t="s">
        <v>92</v>
      </c>
      <c r="U65" s="19" t="s">
        <v>92</v>
      </c>
      <c r="V65" s="19" t="s">
        <v>92</v>
      </c>
      <c r="W65" s="19" t="s">
        <v>92</v>
      </c>
      <c r="X65" s="19" t="s">
        <v>92</v>
      </c>
      <c r="Y65" s="19" t="s">
        <v>92</v>
      </c>
      <c r="Z65" s="19" t="s">
        <v>92</v>
      </c>
      <c r="AA65" s="19" t="s">
        <v>92</v>
      </c>
      <c r="AB65" s="19" t="s">
        <v>92</v>
      </c>
      <c r="AC65" s="19" t="s">
        <v>92</v>
      </c>
      <c r="AD65" s="19" t="s">
        <v>92</v>
      </c>
      <c r="AE65" s="19" t="s">
        <v>92</v>
      </c>
      <c r="AF65" s="19" t="s">
        <v>93</v>
      </c>
    </row>
    <row r="66" spans="1:32">
      <c r="B66" s="50"/>
      <c r="C66" s="20" t="s">
        <v>57</v>
      </c>
      <c r="D66" s="36">
        <v>1.5834339256425762</v>
      </c>
      <c r="E66" s="36">
        <v>1.5834339256425762</v>
      </c>
      <c r="F66" s="36">
        <v>1.5834339256425762</v>
      </c>
      <c r="G66" s="36">
        <v>1.5834339256425762</v>
      </c>
      <c r="H66" s="36">
        <v>1.5606712480859937</v>
      </c>
      <c r="I66" s="36">
        <v>1.5834339256425762</v>
      </c>
      <c r="J66" s="36">
        <v>1.6909238396824873</v>
      </c>
      <c r="K66" s="36">
        <v>1.6628989965255738</v>
      </c>
      <c r="L66" s="36">
        <v>1.408790404184225</v>
      </c>
      <c r="M66" s="36">
        <v>2.322636880812408</v>
      </c>
      <c r="N66" s="36">
        <v>4.2559638118918919</v>
      </c>
      <c r="O66" s="36">
        <v>4.6862372729638793</v>
      </c>
      <c r="P66" s="36">
        <v>6.8487279097778053</v>
      </c>
      <c r="Q66" s="36">
        <v>6.1020695331254871</v>
      </c>
      <c r="R66" s="19" t="s">
        <v>91</v>
      </c>
      <c r="S66" s="19" t="s">
        <v>92</v>
      </c>
      <c r="T66" s="19" t="s">
        <v>92</v>
      </c>
      <c r="U66" s="19" t="s">
        <v>92</v>
      </c>
      <c r="V66" s="19" t="s">
        <v>92</v>
      </c>
      <c r="W66" s="19" t="s">
        <v>92</v>
      </c>
      <c r="X66" s="19" t="s">
        <v>92</v>
      </c>
      <c r="Y66" s="19" t="s">
        <v>92</v>
      </c>
      <c r="Z66" s="19" t="s">
        <v>92</v>
      </c>
      <c r="AA66" s="19" t="s">
        <v>92</v>
      </c>
      <c r="AB66" s="19" t="s">
        <v>92</v>
      </c>
      <c r="AC66" s="19" t="s">
        <v>92</v>
      </c>
      <c r="AD66" s="19" t="s">
        <v>92</v>
      </c>
      <c r="AE66" s="19" t="s">
        <v>92</v>
      </c>
      <c r="AF66" s="19" t="s">
        <v>93</v>
      </c>
    </row>
    <row r="67" spans="1:32">
      <c r="D67" s="37"/>
      <c r="E67" s="37"/>
      <c r="F67" s="37"/>
      <c r="G67" s="37"/>
      <c r="H67" s="37"/>
      <c r="I67" s="37"/>
      <c r="J67" s="37"/>
      <c r="K67" s="37"/>
      <c r="L67" s="37"/>
      <c r="M67" s="37"/>
      <c r="N67" s="37"/>
      <c r="O67" s="37"/>
      <c r="P67" s="37"/>
      <c r="Q67" s="37"/>
    </row>
    <row r="68" spans="1:32">
      <c r="A68" s="15" t="s">
        <v>43</v>
      </c>
    </row>
    <row r="69" spans="1:32">
      <c r="B69" s="40" t="s">
        <v>59</v>
      </c>
      <c r="C69" s="20" t="s">
        <v>60</v>
      </c>
      <c r="D69" s="31" t="s">
        <v>62</v>
      </c>
      <c r="E69" s="20" t="s">
        <v>61</v>
      </c>
      <c r="F69" s="20" t="s">
        <v>67</v>
      </c>
      <c r="G69" s="41">
        <v>1</v>
      </c>
      <c r="H69" s="42">
        <v>2</v>
      </c>
      <c r="I69" s="42">
        <v>3</v>
      </c>
      <c r="J69" s="42">
        <v>4</v>
      </c>
      <c r="K69" s="42">
        <v>5</v>
      </c>
      <c r="L69" s="42" t="s">
        <v>80</v>
      </c>
      <c r="M69" s="42" t="s">
        <v>48</v>
      </c>
      <c r="N69" s="40" t="s">
        <v>50</v>
      </c>
      <c r="O69" s="20" t="s">
        <v>52</v>
      </c>
      <c r="P69" s="20" t="s">
        <v>54</v>
      </c>
      <c r="Q69" s="20" t="s">
        <v>56</v>
      </c>
      <c r="R69" s="20" t="s">
        <v>75</v>
      </c>
    </row>
    <row r="70" spans="1:32">
      <c r="B70" s="20" t="s">
        <v>74</v>
      </c>
      <c r="C70" s="20">
        <v>174</v>
      </c>
      <c r="D70" s="20">
        <v>174</v>
      </c>
      <c r="E70" s="20">
        <v>174</v>
      </c>
      <c r="F70" s="20">
        <v>522</v>
      </c>
      <c r="G70" s="20">
        <v>1067</v>
      </c>
      <c r="H70" s="20">
        <v>1044</v>
      </c>
      <c r="I70" s="20">
        <v>1045</v>
      </c>
      <c r="J70" s="20">
        <v>1073</v>
      </c>
      <c r="K70" s="20">
        <v>1069</v>
      </c>
      <c r="L70" s="20">
        <v>10205</v>
      </c>
      <c r="M70" s="20">
        <v>6049</v>
      </c>
      <c r="N70" s="20">
        <v>13320</v>
      </c>
      <c r="O70" s="20">
        <v>34927</v>
      </c>
      <c r="P70" s="20">
        <v>25877</v>
      </c>
      <c r="Q70" s="20">
        <v>30792</v>
      </c>
      <c r="R70" s="20">
        <v>127512</v>
      </c>
    </row>
    <row r="71" spans="1:32">
      <c r="B71" s="40" t="s">
        <v>41</v>
      </c>
      <c r="C71" s="20">
        <f>C70/$R$70</f>
        <v>1.3645774515339733E-3</v>
      </c>
      <c r="D71" s="20">
        <f>D70/$R$70</f>
        <v>1.3645774515339733E-3</v>
      </c>
      <c r="E71" s="20">
        <f>E70/$R$70</f>
        <v>1.3645774515339733E-3</v>
      </c>
      <c r="F71" s="20">
        <f>F70/$R$70</f>
        <v>4.09373235460192E-3</v>
      </c>
      <c r="G71" s="20">
        <v>8.36783988957902E-3</v>
      </c>
      <c r="H71" s="20">
        <v>8.18746470920384E-3</v>
      </c>
      <c r="I71" s="20">
        <v>8.1953071083505861E-3</v>
      </c>
      <c r="J71" s="20">
        <v>8.414894284459502E-3</v>
      </c>
      <c r="K71" s="20">
        <v>8.383524687872514E-3</v>
      </c>
      <c r="L71" s="20">
        <v>8.0031683292552863E-2</v>
      </c>
      <c r="M71" s="20">
        <v>4.743867243867244E-2</v>
      </c>
      <c r="N71" s="20">
        <v>0.10446075663466968</v>
      </c>
      <c r="O71" s="20">
        <v>0.27391147499843155</v>
      </c>
      <c r="P71" s="20">
        <v>0.20293776272037142</v>
      </c>
      <c r="Q71" s="20">
        <v>0.2414831545266328</v>
      </c>
      <c r="R71" s="20">
        <v>1</v>
      </c>
    </row>
    <row r="73" spans="1:32">
      <c r="A73" s="15" t="s">
        <v>43</v>
      </c>
      <c r="R73" s="19" t="str">
        <f>R53&amp;D53</f>
        <v>{92.2640516321839</v>
      </c>
      <c r="S73" s="19" t="str">
        <f>S53&amp;E53</f>
        <v>,92.2640516321839</v>
      </c>
      <c r="T73" s="19" t="str">
        <f t="shared" ref="T73:AD73" si="40">T53&amp;F53</f>
        <v>,92.2640516321839</v>
      </c>
      <c r="U73" s="19" t="str">
        <f t="shared" si="40"/>
        <v>,92.2640516321839</v>
      </c>
      <c r="V73" s="19" t="str">
        <f t="shared" si="40"/>
        <v>,91.2696405789786</v>
      </c>
      <c r="W73" s="19" t="str">
        <f t="shared" si="40"/>
        <v>,92.2640516321839</v>
      </c>
      <c r="X73" s="19" t="str">
        <f t="shared" si="40"/>
        <v>,55.114706569026</v>
      </c>
      <c r="Y73" s="19" t="str">
        <f t="shared" si="40"/>
        <v>,53.9612462210003</v>
      </c>
      <c r="Z73" s="19" t="str">
        <f t="shared" si="40"/>
        <v>,8.58354569437644</v>
      </c>
      <c r="AA73" s="19" t="str">
        <f t="shared" si="40"/>
        <v>,0.765558506332765</v>
      </c>
      <c r="AB73" s="19" t="str">
        <f t="shared" si="40"/>
        <v>,20.5910420805654</v>
      </c>
      <c r="AC73" s="19" t="str">
        <f t="shared" si="40"/>
        <v>,11.816150595008</v>
      </c>
      <c r="AD73" s="19" t="str">
        <f t="shared" si="40"/>
        <v>,3.94214954791564</v>
      </c>
      <c r="AE73" s="19" t="str">
        <f>AE53&amp;Q53&amp;AF53&amp;AE53</f>
        <v>,1.58343392564258},</v>
      </c>
    </row>
    <row r="74" spans="1:32">
      <c r="B74" s="40" t="s">
        <v>59</v>
      </c>
      <c r="C74" s="20" t="s">
        <v>28</v>
      </c>
      <c r="D74" s="20" t="s">
        <v>63</v>
      </c>
      <c r="E74" s="20" t="s">
        <v>79</v>
      </c>
      <c r="F74" s="20" t="s">
        <v>48</v>
      </c>
      <c r="G74" s="20" t="s">
        <v>50</v>
      </c>
      <c r="H74" s="20" t="s">
        <v>52</v>
      </c>
      <c r="I74" s="20" t="s">
        <v>54</v>
      </c>
      <c r="J74" s="20" t="s">
        <v>56</v>
      </c>
      <c r="K74" s="20"/>
      <c r="R74" s="19" t="str">
        <f t="shared" ref="R74:R87" si="41">R54&amp;D54</f>
        <v>{92.2640516321839</v>
      </c>
      <c r="S74" s="19" t="str">
        <f t="shared" ref="S74:S87" si="42">S54&amp;E54</f>
        <v>,92.2640516321839</v>
      </c>
      <c r="T74" s="19" t="str">
        <f t="shared" ref="T74:T87" si="43">T54&amp;F54</f>
        <v>,92.2640516321839</v>
      </c>
      <c r="U74" s="19" t="str">
        <f t="shared" ref="U74:U87" si="44">U54&amp;G54</f>
        <v>,92.2640516321839</v>
      </c>
      <c r="V74" s="19" t="str">
        <f t="shared" ref="V74:V87" si="45">V54&amp;H54</f>
        <v>,91.2696405789786</v>
      </c>
      <c r="W74" s="19" t="str">
        <f t="shared" ref="W74:W87" si="46">W54&amp;I54</f>
        <v>,92.2640516321839</v>
      </c>
      <c r="X74" s="19" t="str">
        <f t="shared" ref="X74:X87" si="47">X54&amp;J54</f>
        <v>,55.114706569026</v>
      </c>
      <c r="Y74" s="19" t="str">
        <f t="shared" ref="Y74:Y87" si="48">Y54&amp;K54</f>
        <v>,53.9612462210003</v>
      </c>
      <c r="Z74" s="19" t="str">
        <f t="shared" ref="Z74:Z87" si="49">Z54&amp;L54</f>
        <v>,8.58354569437644</v>
      </c>
      <c r="AA74" s="19" t="str">
        <f t="shared" ref="AA74:AA87" si="50">AA54&amp;M54</f>
        <v>,0.765558506332765</v>
      </c>
      <c r="AB74" s="19" t="str">
        <f t="shared" ref="AB74:AB87" si="51">AB54&amp;N54</f>
        <v>,20.5910420805654</v>
      </c>
      <c r="AC74" s="19" t="str">
        <f t="shared" ref="AC74:AC87" si="52">AC54&amp;O54</f>
        <v>,11.816150595008</v>
      </c>
      <c r="AD74" s="19" t="str">
        <f t="shared" ref="AD74:AD87" si="53">AD54&amp;P54</f>
        <v>,3.94214954791564</v>
      </c>
      <c r="AE74" s="19" t="str">
        <f t="shared" ref="AE74:AE86" si="54">AE54&amp;Q54&amp;AF54&amp;AE54</f>
        <v>,1.58343392564258},</v>
      </c>
    </row>
    <row r="75" spans="1:32">
      <c r="B75" s="20" t="s">
        <v>74</v>
      </c>
      <c r="C75" s="20">
        <v>3155</v>
      </c>
      <c r="D75" s="20">
        <v>2118</v>
      </c>
      <c r="E75" s="20">
        <v>11274</v>
      </c>
      <c r="F75" s="20">
        <v>6049</v>
      </c>
      <c r="G75" s="20">
        <v>13320</v>
      </c>
      <c r="H75" s="20">
        <v>34927</v>
      </c>
      <c r="I75" s="20">
        <v>25877</v>
      </c>
      <c r="J75" s="20">
        <v>30792</v>
      </c>
      <c r="K75" s="20">
        <v>127512</v>
      </c>
      <c r="R75" s="19" t="str">
        <f t="shared" si="41"/>
        <v>{92.2640516321839</v>
      </c>
      <c r="S75" s="19" t="str">
        <f t="shared" si="42"/>
        <v>,92.2640516321839</v>
      </c>
      <c r="T75" s="19" t="str">
        <f t="shared" si="43"/>
        <v>,92.2640516321839</v>
      </c>
      <c r="U75" s="19" t="str">
        <f t="shared" si="44"/>
        <v>,92.2640516321839</v>
      </c>
      <c r="V75" s="19" t="str">
        <f t="shared" si="45"/>
        <v>,91.2696405789786</v>
      </c>
      <c r="W75" s="19" t="str">
        <f t="shared" si="46"/>
        <v>,92.2640516321839</v>
      </c>
      <c r="X75" s="19" t="str">
        <f t="shared" si="47"/>
        <v>,55.114706569026</v>
      </c>
      <c r="Y75" s="19" t="str">
        <f t="shared" si="48"/>
        <v>,53.9612462210003</v>
      </c>
      <c r="Z75" s="19" t="str">
        <f t="shared" si="49"/>
        <v>,8.58354569437644</v>
      </c>
      <c r="AA75" s="19" t="str">
        <f t="shared" si="50"/>
        <v>,0.765558506332765</v>
      </c>
      <c r="AB75" s="19" t="str">
        <f t="shared" si="51"/>
        <v>,20.5910420805654</v>
      </c>
      <c r="AC75" s="19" t="str">
        <f t="shared" si="52"/>
        <v>,11.816150595008</v>
      </c>
      <c r="AD75" s="19" t="str">
        <f t="shared" si="53"/>
        <v>,3.94214954791564</v>
      </c>
      <c r="AE75" s="19" t="str">
        <f t="shared" si="54"/>
        <v>,1.58343392564258},</v>
      </c>
    </row>
    <row r="76" spans="1:32">
      <c r="B76" s="40" t="s">
        <v>41</v>
      </c>
      <c r="C76" s="20">
        <v>2.47427693079867E-2</v>
      </c>
      <c r="D76" s="20">
        <v>1.6610201392810088E-2</v>
      </c>
      <c r="E76" s="20">
        <v>8.8415207980425375E-2</v>
      </c>
      <c r="F76" s="20">
        <v>4.743867243867244E-2</v>
      </c>
      <c r="G76" s="20">
        <v>0.10446075663466968</v>
      </c>
      <c r="H76" s="20">
        <v>0.27391147499843155</v>
      </c>
      <c r="I76" s="20">
        <v>0.20293776272037142</v>
      </c>
      <c r="J76" s="20">
        <v>0.2414831545266328</v>
      </c>
      <c r="K76" s="20">
        <v>1</v>
      </c>
      <c r="R76" s="19" t="str">
        <f t="shared" si="41"/>
        <v>{92.2640516321839</v>
      </c>
      <c r="S76" s="19" t="str">
        <f t="shared" si="42"/>
        <v>,92.2640516321839</v>
      </c>
      <c r="T76" s="19" t="str">
        <f t="shared" si="43"/>
        <v>,92.2640516321839</v>
      </c>
      <c r="U76" s="19" t="str">
        <f t="shared" si="44"/>
        <v>,92.2640516321839</v>
      </c>
      <c r="V76" s="19" t="str">
        <f t="shared" si="45"/>
        <v>,91.2696405789786</v>
      </c>
      <c r="W76" s="19" t="str">
        <f t="shared" si="46"/>
        <v>,92.2640516321839</v>
      </c>
      <c r="X76" s="19" t="str">
        <f t="shared" si="47"/>
        <v>,55.114706569026</v>
      </c>
      <c r="Y76" s="19" t="str">
        <f t="shared" si="48"/>
        <v>,53.9612462210003</v>
      </c>
      <c r="Z76" s="19" t="str">
        <f t="shared" si="49"/>
        <v>,8.58354569437644</v>
      </c>
      <c r="AA76" s="19" t="str">
        <f t="shared" si="50"/>
        <v>,0.765558506332765</v>
      </c>
      <c r="AB76" s="19" t="str">
        <f t="shared" si="51"/>
        <v>,20.5910420805654</v>
      </c>
      <c r="AC76" s="19" t="str">
        <f t="shared" si="52"/>
        <v>,11.816150595008</v>
      </c>
      <c r="AD76" s="19" t="str">
        <f t="shared" si="53"/>
        <v>,3.94214954791564</v>
      </c>
      <c r="AE76" s="19" t="str">
        <f t="shared" si="54"/>
        <v>,1.58343392564258},</v>
      </c>
    </row>
    <row r="77" spans="1:32">
      <c r="R77" s="19" t="str">
        <f t="shared" si="41"/>
        <v>{91.2696405789786</v>
      </c>
      <c r="S77" s="19" t="str">
        <f t="shared" si="42"/>
        <v>,91.2696405789786</v>
      </c>
      <c r="T77" s="19" t="str">
        <f t="shared" si="43"/>
        <v>,91.2696405789786</v>
      </c>
      <c r="U77" s="19" t="str">
        <f t="shared" si="44"/>
        <v>,91.2696405789786</v>
      </c>
      <c r="V77" s="19" t="str">
        <f t="shared" si="45"/>
        <v>,90.2752295257732</v>
      </c>
      <c r="W77" s="19" t="str">
        <f t="shared" si="46"/>
        <v>,91.2696405789786</v>
      </c>
      <c r="X77" s="19" t="str">
        <f t="shared" si="47"/>
        <v>,54.8794801966359</v>
      </c>
      <c r="Y77" s="19" t="str">
        <f t="shared" si="48"/>
        <v>,53.7260198486102</v>
      </c>
      <c r="Z77" s="19" t="str">
        <f t="shared" si="49"/>
        <v>,8.51922293011527</v>
      </c>
      <c r="AA77" s="19" t="str">
        <f t="shared" si="50"/>
        <v>,0.756478850378268</v>
      </c>
      <c r="AB77" s="19" t="str">
        <f t="shared" si="51"/>
        <v>,20.2499314530621</v>
      </c>
      <c r="AC77" s="19" t="str">
        <f t="shared" si="52"/>
        <v>,11.6359029124153</v>
      </c>
      <c r="AD77" s="19" t="str">
        <f t="shared" si="53"/>
        <v>,3.87498026969547</v>
      </c>
      <c r="AE77" s="19" t="str">
        <f t="shared" si="54"/>
        <v>,1.56067124808599},</v>
      </c>
    </row>
    <row r="78" spans="1:32">
      <c r="R78" s="19" t="str">
        <f t="shared" si="41"/>
        <v>{92.2640516321839</v>
      </c>
      <c r="S78" s="19" t="str">
        <f t="shared" si="42"/>
        <v>,92.2640516321839</v>
      </c>
      <c r="T78" s="19" t="str">
        <f t="shared" si="43"/>
        <v>,92.2640516321839</v>
      </c>
      <c r="U78" s="19" t="str">
        <f t="shared" si="44"/>
        <v>,92.2640516321839</v>
      </c>
      <c r="V78" s="19" t="str">
        <f t="shared" si="45"/>
        <v>,91.2696405789786</v>
      </c>
      <c r="W78" s="19" t="str">
        <f t="shared" si="46"/>
        <v>,92.2640516321839</v>
      </c>
      <c r="X78" s="19" t="str">
        <f t="shared" si="47"/>
        <v>,55.114706569026</v>
      </c>
      <c r="Y78" s="19" t="str">
        <f t="shared" si="48"/>
        <v>,53.9612462210003</v>
      </c>
      <c r="Z78" s="19" t="str">
        <f t="shared" si="49"/>
        <v>,6.02074584380173</v>
      </c>
      <c r="AA78" s="19" t="str">
        <f t="shared" si="50"/>
        <v>,0.765558506332765</v>
      </c>
      <c r="AB78" s="19" t="str">
        <f t="shared" si="51"/>
        <v>,20.5910420805654</v>
      </c>
      <c r="AC78" s="19" t="str">
        <f t="shared" si="52"/>
        <v>,11.816150595008</v>
      </c>
      <c r="AD78" s="19" t="str">
        <f t="shared" si="53"/>
        <v>,3.94214954791564</v>
      </c>
      <c r="AE78" s="19" t="str">
        <f t="shared" si="54"/>
        <v>,1.58343392564258},</v>
      </c>
    </row>
    <row r="79" spans="1:32">
      <c r="R79" s="19" t="str">
        <f t="shared" si="41"/>
        <v>{55.114706569026</v>
      </c>
      <c r="S79" s="19" t="str">
        <f t="shared" si="42"/>
        <v>,55.114706569026</v>
      </c>
      <c r="T79" s="19" t="str">
        <f t="shared" si="43"/>
        <v>,55.114706569026</v>
      </c>
      <c r="U79" s="19" t="str">
        <f t="shared" si="44"/>
        <v>,55.114706569026</v>
      </c>
      <c r="V79" s="19" t="str">
        <f t="shared" si="45"/>
        <v>,54.8794801966359</v>
      </c>
      <c r="W79" s="19" t="str">
        <f t="shared" si="46"/>
        <v>,55.114706569026</v>
      </c>
      <c r="X79" s="19" t="str">
        <f t="shared" si="47"/>
        <v>,398.865223326316</v>
      </c>
      <c r="Y79" s="19" t="str">
        <f t="shared" si="48"/>
        <v>,393.661017243773</v>
      </c>
      <c r="Z79" s="19" t="str">
        <f t="shared" si="49"/>
        <v>,58.923489882782</v>
      </c>
      <c r="AA79" s="19" t="str">
        <f t="shared" si="50"/>
        <v>,5.37311736341005</v>
      </c>
      <c r="AB79" s="19" t="str">
        <f t="shared" si="51"/>
        <v>,15.7539314710384</v>
      </c>
      <c r="AC79" s="19" t="str">
        <f t="shared" si="52"/>
        <v>,22.960097059907</v>
      </c>
      <c r="AD79" s="19" t="str">
        <f t="shared" si="53"/>
        <v>,4.67380232115827</v>
      </c>
      <c r="AE79" s="19" t="str">
        <f t="shared" si="54"/>
        <v>,1.69092383968249},</v>
      </c>
    </row>
    <row r="80" spans="1:32">
      <c r="H80" s="19">
        <f>MAX(D53:Q66)</f>
        <v>398.8652233263158</v>
      </c>
      <c r="R80" s="19" t="str">
        <f t="shared" si="41"/>
        <v>{53.9612462210003</v>
      </c>
      <c r="S80" s="19" t="str">
        <f t="shared" si="42"/>
        <v>,53.9612462210003</v>
      </c>
      <c r="T80" s="19" t="str">
        <f t="shared" si="43"/>
        <v>,53.9612462210003</v>
      </c>
      <c r="U80" s="19" t="str">
        <f t="shared" si="44"/>
        <v>,53.9612462210003</v>
      </c>
      <c r="V80" s="19" t="str">
        <f t="shared" si="45"/>
        <v>,53.7260198486102</v>
      </c>
      <c r="W80" s="19" t="str">
        <f t="shared" si="46"/>
        <v>,53.9612462210003</v>
      </c>
      <c r="X80" s="19" t="str">
        <f t="shared" si="47"/>
        <v>,393.661017243773</v>
      </c>
      <c r="Y80" s="19" t="str">
        <f t="shared" si="48"/>
        <v>,388.45681116123</v>
      </c>
      <c r="Z80" s="19" t="str">
        <f t="shared" si="49"/>
        <v>,57.9729843957952</v>
      </c>
      <c r="AA80" s="19" t="str">
        <f t="shared" si="50"/>
        <v>,5.23835111137885</v>
      </c>
      <c r="AB80" s="19" t="str">
        <f t="shared" si="51"/>
        <v>,15.4983525879776</v>
      </c>
      <c r="AC80" s="19" t="str">
        <f t="shared" si="52"/>
        <v>,22.4780219635652</v>
      </c>
      <c r="AD80" s="19" t="str">
        <f t="shared" si="53"/>
        <v>,4.57232887082227</v>
      </c>
      <c r="AE80" s="19" t="str">
        <f t="shared" si="54"/>
        <v>,1.66289899652557},</v>
      </c>
    </row>
    <row r="81" spans="18:31">
      <c r="R81" s="19" t="str">
        <f t="shared" si="41"/>
        <v>{8.58354569437644</v>
      </c>
      <c r="S81" s="19" t="str">
        <f t="shared" si="42"/>
        <v>,8.58354569437644</v>
      </c>
      <c r="T81" s="19" t="str">
        <f t="shared" si="43"/>
        <v>,8.58354569437644</v>
      </c>
      <c r="U81" s="19" t="str">
        <f t="shared" si="44"/>
        <v>,8.58354569437644</v>
      </c>
      <c r="V81" s="19" t="str">
        <f t="shared" si="45"/>
        <v>,8.51922293011527</v>
      </c>
      <c r="W81" s="19" t="str">
        <f t="shared" si="46"/>
        <v>,6.02074584380173</v>
      </c>
      <c r="X81" s="19" t="str">
        <f t="shared" si="47"/>
        <v>,58.923489882782</v>
      </c>
      <c r="Y81" s="19" t="str">
        <f t="shared" si="48"/>
        <v>,57.9729843957952</v>
      </c>
      <c r="Z81" s="19" t="str">
        <f t="shared" si="49"/>
        <v>,109.646212321448</v>
      </c>
      <c r="AA81" s="19" t="str">
        <f t="shared" si="50"/>
        <v>,11.2351621060713</v>
      </c>
      <c r="AB81" s="19" t="str">
        <f t="shared" si="51"/>
        <v>,4.40149028134171</v>
      </c>
      <c r="AC81" s="19" t="str">
        <f t="shared" si="52"/>
        <v>,16.6459160220168</v>
      </c>
      <c r="AD81" s="19" t="str">
        <f t="shared" si="53"/>
        <v>,3.3675140292864</v>
      </c>
      <c r="AE81" s="19" t="str">
        <f t="shared" si="54"/>
        <v>,1.40879040418422},</v>
      </c>
    </row>
    <row r="82" spans="18:31">
      <c r="R82" s="19" t="str">
        <f t="shared" si="41"/>
        <v>{0.765558506332765</v>
      </c>
      <c r="S82" s="19" t="str">
        <f t="shared" si="42"/>
        <v>,0.765558506332765</v>
      </c>
      <c r="T82" s="19" t="str">
        <f t="shared" si="43"/>
        <v>,0.765558506332765</v>
      </c>
      <c r="U82" s="19" t="str">
        <f t="shared" si="44"/>
        <v>,0.765558506332765</v>
      </c>
      <c r="V82" s="19" t="str">
        <f t="shared" si="45"/>
        <v>,0.756478850378268</v>
      </c>
      <c r="W82" s="19" t="str">
        <f t="shared" si="46"/>
        <v>,0.765558506332765</v>
      </c>
      <c r="X82" s="19" t="str">
        <f t="shared" si="47"/>
        <v>,5.37311736341005</v>
      </c>
      <c r="Y82" s="19" t="str">
        <f t="shared" si="48"/>
        <v>,5.23835111137885</v>
      </c>
      <c r="Z82" s="19" t="str">
        <f t="shared" si="49"/>
        <v>,11.2351621060713</v>
      </c>
      <c r="AA82" s="19" t="str">
        <f t="shared" si="50"/>
        <v>,245.106142357414</v>
      </c>
      <c r="AB82" s="19" t="str">
        <f t="shared" si="51"/>
        <v>,8.73289798787381</v>
      </c>
      <c r="AC82" s="19" t="str">
        <f t="shared" si="52"/>
        <v>,10.5887777075028</v>
      </c>
      <c r="AD82" s="19" t="str">
        <f t="shared" si="53"/>
        <v>,5.70870265791845</v>
      </c>
      <c r="AE82" s="19" t="str">
        <f t="shared" si="54"/>
        <v>,2.32263688081241},</v>
      </c>
    </row>
    <row r="83" spans="18:31">
      <c r="R83" s="19" t="str">
        <f t="shared" si="41"/>
        <v>{20.5910420805654</v>
      </c>
      <c r="S83" s="19" t="str">
        <f t="shared" si="42"/>
        <v>,20.5910420805654</v>
      </c>
      <c r="T83" s="19" t="str">
        <f t="shared" si="43"/>
        <v>,20.5910420805654</v>
      </c>
      <c r="U83" s="19" t="str">
        <f t="shared" si="44"/>
        <v>,20.5910420805654</v>
      </c>
      <c r="V83" s="19" t="str">
        <f t="shared" si="45"/>
        <v>,20.2499314530621</v>
      </c>
      <c r="W83" s="19" t="str">
        <f t="shared" si="46"/>
        <v>,20.5910420805654</v>
      </c>
      <c r="X83" s="19" t="str">
        <f t="shared" si="47"/>
        <v>,15.7539314710384</v>
      </c>
      <c r="Y83" s="19" t="str">
        <f t="shared" si="48"/>
        <v>,15.4983525879776</v>
      </c>
      <c r="Z83" s="19" t="str">
        <f t="shared" si="49"/>
        <v>,4.40149028134171</v>
      </c>
      <c r="AA83" s="19" t="str">
        <f t="shared" si="50"/>
        <v>,8.73289798787381</v>
      </c>
      <c r="AB83" s="19" t="str">
        <f t="shared" si="51"/>
        <v>,48.3892531783784</v>
      </c>
      <c r="AC83" s="19" t="str">
        <f t="shared" si="52"/>
        <v>,24.7415155680288</v>
      </c>
      <c r="AD83" s="19" t="str">
        <f t="shared" si="53"/>
        <v>,11.8331365642265</v>
      </c>
      <c r="AE83" s="19" t="str">
        <f t="shared" si="54"/>
        <v>,4.25596381189189},</v>
      </c>
    </row>
    <row r="84" spans="18:31">
      <c r="R84" s="19" t="str">
        <f t="shared" si="41"/>
        <v>{11.816150595008</v>
      </c>
      <c r="S84" s="19" t="str">
        <f t="shared" si="42"/>
        <v>,11.816150595008</v>
      </c>
      <c r="T84" s="19" t="str">
        <f t="shared" si="43"/>
        <v>,11.816150595008</v>
      </c>
      <c r="U84" s="19" t="str">
        <f t="shared" si="44"/>
        <v>,11.816150595008</v>
      </c>
      <c r="V84" s="19" t="str">
        <f t="shared" si="45"/>
        <v>,11.6359029124153</v>
      </c>
      <c r="W84" s="19" t="str">
        <f t="shared" si="46"/>
        <v>,11.816150595008</v>
      </c>
      <c r="X84" s="19" t="str">
        <f t="shared" si="47"/>
        <v>,22.960097059907</v>
      </c>
      <c r="Y84" s="19" t="str">
        <f t="shared" si="48"/>
        <v>,22.4780219635652</v>
      </c>
      <c r="Z84" s="19" t="str">
        <f t="shared" si="49"/>
        <v>,16.6459160220168</v>
      </c>
      <c r="AA84" s="19" t="str">
        <f t="shared" si="50"/>
        <v>,10.5887777075028</v>
      </c>
      <c r="AB84" s="19" t="str">
        <f t="shared" si="51"/>
        <v>,24.7415155680288</v>
      </c>
      <c r="AC84" s="19" t="str">
        <f t="shared" si="52"/>
        <v>,22.5005615410427</v>
      </c>
      <c r="AD84" s="19" t="str">
        <f t="shared" si="53"/>
        <v>,10.0506395360609</v>
      </c>
      <c r="AE84" s="19" t="str">
        <f t="shared" si="54"/>
        <v>,4.68623727296388},</v>
      </c>
    </row>
    <row r="85" spans="18:31">
      <c r="R85" s="19" t="str">
        <f t="shared" si="41"/>
        <v>{3.94214954791564</v>
      </c>
      <c r="S85" s="19" t="str">
        <f t="shared" si="42"/>
        <v>,3.94214954791564</v>
      </c>
      <c r="T85" s="19" t="str">
        <f t="shared" si="43"/>
        <v>,3.94214954791564</v>
      </c>
      <c r="U85" s="19" t="str">
        <f t="shared" si="44"/>
        <v>,3.94214954791564</v>
      </c>
      <c r="V85" s="19" t="str">
        <f t="shared" si="45"/>
        <v>,3.87498026969547</v>
      </c>
      <c r="W85" s="19" t="str">
        <f t="shared" si="46"/>
        <v>,3.94214954791564</v>
      </c>
      <c r="X85" s="19" t="str">
        <f t="shared" si="47"/>
        <v>,4.67380232115827</v>
      </c>
      <c r="Y85" s="19" t="str">
        <f t="shared" si="48"/>
        <v>,4.57232887082227</v>
      </c>
      <c r="Z85" s="19" t="str">
        <f t="shared" si="49"/>
        <v>,3.3675140292864</v>
      </c>
      <c r="AA85" s="19" t="str">
        <f t="shared" si="50"/>
        <v>,5.70870265791845</v>
      </c>
      <c r="AB85" s="19" t="str">
        <f t="shared" si="51"/>
        <v>,11.8331365642265</v>
      </c>
      <c r="AC85" s="19" t="str">
        <f t="shared" si="52"/>
        <v>,10.0506395360609</v>
      </c>
      <c r="AD85" s="19" t="str">
        <f t="shared" si="53"/>
        <v>,11.7778052198013</v>
      </c>
      <c r="AE85" s="19" t="str">
        <f t="shared" si="54"/>
        <v>,6.84872790977781},</v>
      </c>
    </row>
    <row r="86" spans="18:31">
      <c r="R86" s="19" t="str">
        <f t="shared" si="41"/>
        <v>{1.58343392564258</v>
      </c>
      <c r="S86" s="19" t="str">
        <f t="shared" si="42"/>
        <v>,1.58343392564258</v>
      </c>
      <c r="T86" s="19" t="str">
        <f t="shared" si="43"/>
        <v>,1.58343392564258</v>
      </c>
      <c r="U86" s="19" t="str">
        <f t="shared" si="44"/>
        <v>,1.58343392564258</v>
      </c>
      <c r="V86" s="19" t="str">
        <f t="shared" si="45"/>
        <v>,1.56067124808599</v>
      </c>
      <c r="W86" s="19" t="str">
        <f t="shared" si="46"/>
        <v>,1.58343392564258</v>
      </c>
      <c r="X86" s="19" t="str">
        <f t="shared" si="47"/>
        <v>,1.69092383968249</v>
      </c>
      <c r="Y86" s="19" t="str">
        <f t="shared" si="48"/>
        <v>,1.66289899652557</v>
      </c>
      <c r="Z86" s="19" t="str">
        <f t="shared" si="49"/>
        <v>,1.40879040418422</v>
      </c>
      <c r="AA86" s="19" t="str">
        <f t="shared" si="50"/>
        <v>,2.32263688081241</v>
      </c>
      <c r="AB86" s="19" t="str">
        <f t="shared" si="51"/>
        <v>,4.25596381189189</v>
      </c>
      <c r="AC86" s="19" t="str">
        <f t="shared" si="52"/>
        <v>,4.68623727296388</v>
      </c>
      <c r="AD86" s="19" t="str">
        <f t="shared" si="53"/>
        <v>,6.84872790977781</v>
      </c>
      <c r="AE86" s="19" t="str">
        <f t="shared" si="54"/>
        <v>,6.10206953312549},</v>
      </c>
    </row>
    <row r="87" spans="18:31">
      <c r="R87" s="19" t="str">
        <f t="shared" si="41"/>
        <v/>
      </c>
      <c r="S87" s="19" t="str">
        <f t="shared" si="42"/>
        <v/>
      </c>
      <c r="T87" s="19" t="str">
        <f t="shared" si="43"/>
        <v/>
      </c>
      <c r="U87" s="19" t="str">
        <f t="shared" si="44"/>
        <v/>
      </c>
      <c r="V87" s="19" t="str">
        <f t="shared" si="45"/>
        <v/>
      </c>
      <c r="W87" s="19" t="str">
        <f t="shared" si="46"/>
        <v/>
      </c>
      <c r="X87" s="19" t="str">
        <f t="shared" si="47"/>
        <v/>
      </c>
      <c r="Y87" s="19" t="str">
        <f t="shared" si="48"/>
        <v/>
      </c>
      <c r="Z87" s="19" t="str">
        <f t="shared" si="49"/>
        <v/>
      </c>
      <c r="AA87" s="19" t="str">
        <f t="shared" si="50"/>
        <v/>
      </c>
      <c r="AB87" s="19" t="str">
        <f t="shared" si="51"/>
        <v/>
      </c>
      <c r="AC87" s="19" t="str">
        <f t="shared" si="52"/>
        <v/>
      </c>
      <c r="AD87" s="19" t="str">
        <f t="shared" si="53"/>
        <v/>
      </c>
    </row>
  </sheetData>
  <mergeCells count="8">
    <mergeCell ref="D51:Q51"/>
    <mergeCell ref="B53:B66"/>
    <mergeCell ref="B4:B11"/>
    <mergeCell ref="D2:K2"/>
    <mergeCell ref="D15:Q15"/>
    <mergeCell ref="D33:Q33"/>
    <mergeCell ref="B35:B48"/>
    <mergeCell ref="B17:B30"/>
  </mergeCells>
  <phoneticPr fontId="1"/>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tabSelected="1" workbookViewId="0">
      <selection sqref="A1:N14"/>
    </sheetView>
  </sheetViews>
  <sheetFormatPr defaultRowHeight="15"/>
  <sheetData>
    <row r="1" spans="1:14">
      <c r="A1">
        <v>92.264051632183921</v>
      </c>
      <c r="B1">
        <v>92.264051632183893</v>
      </c>
      <c r="C1">
        <v>92.264051632183921</v>
      </c>
      <c r="D1">
        <v>92.264051632183921</v>
      </c>
      <c r="E1">
        <v>91.269640578978567</v>
      </c>
      <c r="F1">
        <v>92.264051632183907</v>
      </c>
      <c r="G1">
        <v>55.114706569026019</v>
      </c>
      <c r="H1">
        <v>53.961246221000316</v>
      </c>
      <c r="I1">
        <v>8.5835456943764417</v>
      </c>
      <c r="J1">
        <v>0.76555850633276523</v>
      </c>
      <c r="K1">
        <v>20.591042080565394</v>
      </c>
      <c r="L1">
        <v>11.816150595008045</v>
      </c>
      <c r="M1">
        <v>3.9421495479156361</v>
      </c>
      <c r="N1">
        <v>1.5834339256425762</v>
      </c>
    </row>
    <row r="2" spans="1:14">
      <c r="A2">
        <v>92.264051632183893</v>
      </c>
      <c r="B2">
        <v>92.264051632183921</v>
      </c>
      <c r="C2">
        <v>92.264051632183921</v>
      </c>
      <c r="D2">
        <v>92.264051632183921</v>
      </c>
      <c r="E2">
        <v>91.269640578978567</v>
      </c>
      <c r="F2">
        <v>92.264051632183907</v>
      </c>
      <c r="G2">
        <v>55.114706569026019</v>
      </c>
      <c r="H2">
        <v>53.961246221000316</v>
      </c>
      <c r="I2">
        <v>8.5835456943764417</v>
      </c>
      <c r="J2">
        <v>0.76555850633276523</v>
      </c>
      <c r="K2">
        <v>20.591042080565394</v>
      </c>
      <c r="L2">
        <v>11.816150595008045</v>
      </c>
      <c r="M2">
        <v>3.9421495479156361</v>
      </c>
      <c r="N2">
        <v>1.5834339256425762</v>
      </c>
    </row>
    <row r="3" spans="1:14">
      <c r="A3">
        <v>92.264051632183921</v>
      </c>
      <c r="B3">
        <v>92.264051632183921</v>
      </c>
      <c r="C3">
        <v>92.264051632183921</v>
      </c>
      <c r="D3">
        <v>92.264051632183921</v>
      </c>
      <c r="E3">
        <v>91.269640578978567</v>
      </c>
      <c r="F3">
        <v>92.264051632183907</v>
      </c>
      <c r="G3">
        <v>55.114706569026019</v>
      </c>
      <c r="H3">
        <v>53.961246221000316</v>
      </c>
      <c r="I3">
        <v>8.5835456943764417</v>
      </c>
      <c r="J3">
        <v>0.76555850633276523</v>
      </c>
      <c r="K3">
        <v>20.591042080565394</v>
      </c>
      <c r="L3">
        <v>11.816150595008045</v>
      </c>
      <c r="M3">
        <v>3.9421495479156361</v>
      </c>
      <c r="N3">
        <v>1.5834339256425762</v>
      </c>
    </row>
    <row r="4" spans="1:14">
      <c r="A4">
        <v>92.264051632183921</v>
      </c>
      <c r="B4">
        <v>92.264051632183921</v>
      </c>
      <c r="C4">
        <v>92.264051632183921</v>
      </c>
      <c r="D4">
        <v>92.264051632183907</v>
      </c>
      <c r="E4">
        <v>91.269640578978553</v>
      </c>
      <c r="F4">
        <v>92.264051632183907</v>
      </c>
      <c r="G4">
        <v>55.114706569026019</v>
      </c>
      <c r="H4">
        <v>53.961246221000316</v>
      </c>
      <c r="I4">
        <v>8.5835456943764417</v>
      </c>
      <c r="J4">
        <v>0.76555850633276523</v>
      </c>
      <c r="K4">
        <v>20.591042080565391</v>
      </c>
      <c r="L4">
        <v>11.816150595008045</v>
      </c>
      <c r="M4">
        <v>3.9421495479156361</v>
      </c>
      <c r="N4">
        <v>1.5834339256425762</v>
      </c>
    </row>
    <row r="5" spans="1:14">
      <c r="A5">
        <v>91.269640578978567</v>
      </c>
      <c r="B5">
        <v>91.269640578978567</v>
      </c>
      <c r="C5">
        <v>91.269640578978567</v>
      </c>
      <c r="D5">
        <v>91.269640578978553</v>
      </c>
      <c r="E5">
        <v>90.275229525773199</v>
      </c>
      <c r="F5">
        <v>91.269640578978553</v>
      </c>
      <c r="G5">
        <v>54.879480196635924</v>
      </c>
      <c r="H5">
        <v>53.726019848610221</v>
      </c>
      <c r="I5">
        <v>8.5192229301152729</v>
      </c>
      <c r="J5">
        <v>0.75647885037826823</v>
      </c>
      <c r="K5">
        <v>20.249931453062135</v>
      </c>
      <c r="L5">
        <v>11.63590291241532</v>
      </c>
      <c r="M5">
        <v>3.8749802696954676</v>
      </c>
      <c r="N5">
        <v>1.5606712480859937</v>
      </c>
    </row>
    <row r="6" spans="1:14">
      <c r="A6">
        <v>92.264051632183907</v>
      </c>
      <c r="B6">
        <v>92.264051632183907</v>
      </c>
      <c r="C6">
        <v>92.264051632183907</v>
      </c>
      <c r="D6">
        <v>92.264051632183907</v>
      </c>
      <c r="E6">
        <v>91.269640578978553</v>
      </c>
      <c r="F6">
        <v>92.264051632183907</v>
      </c>
      <c r="G6">
        <v>55.114706569026019</v>
      </c>
      <c r="H6">
        <v>53.961246221000316</v>
      </c>
      <c r="I6">
        <v>6.0207458438017287</v>
      </c>
      <c r="J6">
        <v>0.76555850633276523</v>
      </c>
      <c r="K6">
        <v>20.591042080565391</v>
      </c>
      <c r="L6">
        <v>11.816150595008043</v>
      </c>
      <c r="M6">
        <v>3.9421495479156361</v>
      </c>
      <c r="N6">
        <v>1.5834339256425762</v>
      </c>
    </row>
    <row r="7" spans="1:14">
      <c r="A7">
        <v>55.114706569026019</v>
      </c>
      <c r="B7">
        <v>55.114706569026019</v>
      </c>
      <c r="C7">
        <v>55.114706569026019</v>
      </c>
      <c r="D7">
        <v>55.114706569026019</v>
      </c>
      <c r="E7">
        <v>54.879480196635924</v>
      </c>
      <c r="F7">
        <v>55.114706569026019</v>
      </c>
      <c r="G7">
        <v>398.8652233263158</v>
      </c>
      <c r="H7">
        <v>393.66101724377302</v>
      </c>
      <c r="I7">
        <v>58.923489882782</v>
      </c>
      <c r="J7">
        <v>5.3731173634100475</v>
      </c>
      <c r="K7">
        <v>15.753931471038406</v>
      </c>
      <c r="L7">
        <v>22.960097059907028</v>
      </c>
      <c r="M7">
        <v>4.6738023211582655</v>
      </c>
      <c r="N7">
        <v>1.6909238396824873</v>
      </c>
    </row>
    <row r="8" spans="1:14">
      <c r="A8">
        <v>53.961246221000316</v>
      </c>
      <c r="B8">
        <v>53.961246221000316</v>
      </c>
      <c r="C8">
        <v>53.961246221000316</v>
      </c>
      <c r="D8">
        <v>53.961246221000316</v>
      </c>
      <c r="E8">
        <v>53.726019848610221</v>
      </c>
      <c r="F8">
        <v>53.961246221000316</v>
      </c>
      <c r="G8">
        <v>393.66101724377302</v>
      </c>
      <c r="H8">
        <v>388.45681116123018</v>
      </c>
      <c r="I8">
        <v>57.972984395795187</v>
      </c>
      <c r="J8">
        <v>5.2383511113788508</v>
      </c>
      <c r="K8">
        <v>15.498352587977632</v>
      </c>
      <c r="L8">
        <v>22.47802196356524</v>
      </c>
      <c r="M8">
        <v>4.5723288708222665</v>
      </c>
      <c r="N8">
        <v>1.6628989965255738</v>
      </c>
    </row>
    <row r="9" spans="1:14">
      <c r="A9">
        <v>8.5835456943764417</v>
      </c>
      <c r="B9">
        <v>8.5835456943764417</v>
      </c>
      <c r="C9">
        <v>8.5835456943764417</v>
      </c>
      <c r="D9">
        <v>8.5835456943764417</v>
      </c>
      <c r="E9">
        <v>8.5192229301152729</v>
      </c>
      <c r="F9">
        <v>6.0207458438017287</v>
      </c>
      <c r="G9">
        <v>58.923489882782</v>
      </c>
      <c r="H9">
        <v>57.972984395795187</v>
      </c>
      <c r="I9">
        <v>109.64621232144758</v>
      </c>
      <c r="J9">
        <v>11.235162106071305</v>
      </c>
      <c r="K9">
        <v>4.4014902813417143</v>
      </c>
      <c r="L9">
        <v>16.645916022016777</v>
      </c>
      <c r="M9">
        <v>3.3675140292863999</v>
      </c>
      <c r="N9">
        <v>1.408790404184225</v>
      </c>
    </row>
    <row r="10" spans="1:14">
      <c r="A10">
        <v>0.76555850633276523</v>
      </c>
      <c r="B10">
        <v>0.76555850633276523</v>
      </c>
      <c r="C10">
        <v>0.76555850633276523</v>
      </c>
      <c r="D10">
        <v>0.76555850633276523</v>
      </c>
      <c r="E10">
        <v>0.75647885037826823</v>
      </c>
      <c r="F10">
        <v>0.76555850633276523</v>
      </c>
      <c r="G10">
        <v>5.3731173634100475</v>
      </c>
      <c r="H10">
        <v>5.2383511113788508</v>
      </c>
      <c r="I10">
        <v>11.235162106071305</v>
      </c>
      <c r="J10">
        <v>245.10614235741443</v>
      </c>
      <c r="K10">
        <v>8.7328979878738053</v>
      </c>
      <c r="L10">
        <v>10.588777707502828</v>
      </c>
      <c r="M10">
        <v>5.7087026579184545</v>
      </c>
      <c r="N10">
        <v>2.322636880812408</v>
      </c>
    </row>
    <row r="11" spans="1:14">
      <c r="A11">
        <v>20.591042080565394</v>
      </c>
      <c r="B11">
        <v>20.591042080565394</v>
      </c>
      <c r="C11">
        <v>20.591042080565394</v>
      </c>
      <c r="D11">
        <v>20.591042080565391</v>
      </c>
      <c r="E11">
        <v>20.249931453062135</v>
      </c>
      <c r="F11">
        <v>20.591042080565391</v>
      </c>
      <c r="G11">
        <v>15.753931471038406</v>
      </c>
      <c r="H11">
        <v>15.498352587977632</v>
      </c>
      <c r="I11">
        <v>4.4014902813417143</v>
      </c>
      <c r="J11">
        <v>8.7328979878738053</v>
      </c>
      <c r="K11">
        <v>48.389253178378375</v>
      </c>
      <c r="L11">
        <v>24.741515568028834</v>
      </c>
      <c r="M11">
        <v>11.833136564226544</v>
      </c>
      <c r="N11">
        <v>4.2559638118918919</v>
      </c>
    </row>
    <row r="12" spans="1:14">
      <c r="A12">
        <v>11.816150595008045</v>
      </c>
      <c r="B12">
        <v>11.816150595008045</v>
      </c>
      <c r="C12">
        <v>11.816150595008045</v>
      </c>
      <c r="D12">
        <v>11.816150595008045</v>
      </c>
      <c r="E12">
        <v>11.63590291241532</v>
      </c>
      <c r="F12">
        <v>11.816150595008043</v>
      </c>
      <c r="G12">
        <v>22.960097059907028</v>
      </c>
      <c r="H12">
        <v>22.47802196356524</v>
      </c>
      <c r="I12">
        <v>16.645916022016777</v>
      </c>
      <c r="J12">
        <v>10.588777707502828</v>
      </c>
      <c r="K12">
        <v>24.741515568028834</v>
      </c>
      <c r="L12">
        <v>22.500561541042742</v>
      </c>
      <c r="M12">
        <v>10.050639536060926</v>
      </c>
      <c r="N12">
        <v>4.6862372729638793</v>
      </c>
    </row>
    <row r="13" spans="1:14">
      <c r="A13">
        <v>3.9421495479156361</v>
      </c>
      <c r="B13">
        <v>3.9421495479156361</v>
      </c>
      <c r="C13">
        <v>3.9421495479156361</v>
      </c>
      <c r="D13">
        <v>3.9421495479156361</v>
      </c>
      <c r="E13">
        <v>3.8749802696954676</v>
      </c>
      <c r="F13">
        <v>3.9421495479156361</v>
      </c>
      <c r="G13">
        <v>4.6738023211582655</v>
      </c>
      <c r="H13">
        <v>4.5723288708222665</v>
      </c>
      <c r="I13">
        <v>3.3675140292863999</v>
      </c>
      <c r="J13">
        <v>5.7087026579184545</v>
      </c>
      <c r="K13">
        <v>11.833136564226544</v>
      </c>
      <c r="L13">
        <v>10.050639536060926</v>
      </c>
      <c r="M13">
        <v>11.777805219801298</v>
      </c>
      <c r="N13">
        <v>6.8487279097778053</v>
      </c>
    </row>
    <row r="14" spans="1:14">
      <c r="A14">
        <v>1.5834339256425762</v>
      </c>
      <c r="B14">
        <v>1.5834339256425762</v>
      </c>
      <c r="C14">
        <v>1.5834339256425762</v>
      </c>
      <c r="D14">
        <v>1.5834339256425762</v>
      </c>
      <c r="E14">
        <v>1.5606712480859937</v>
      </c>
      <c r="F14">
        <v>1.5834339256425762</v>
      </c>
      <c r="G14">
        <v>1.6909238396824873</v>
      </c>
      <c r="H14">
        <v>1.6628989965255738</v>
      </c>
      <c r="I14">
        <v>1.408790404184225</v>
      </c>
      <c r="J14">
        <v>2.322636880812408</v>
      </c>
      <c r="K14">
        <v>4.2559638118918919</v>
      </c>
      <c r="L14">
        <v>4.6862372729638793</v>
      </c>
      <c r="M14">
        <v>6.8487279097778053</v>
      </c>
      <c r="N14">
        <v>6.1020695331254871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Symmetric</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Ibuka</dc:creator>
  <cp:lastModifiedBy>Dean</cp:lastModifiedBy>
  <dcterms:created xsi:type="dcterms:W3CDTF">2014-04-26T06:12:53Z</dcterms:created>
  <dcterms:modified xsi:type="dcterms:W3CDTF">2017-12-22T11:39:51Z</dcterms:modified>
</cp:coreProperties>
</file>